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BECC36AE-DB07-4718-99BE-0E219BD1C5D6}"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1"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I10" i="5" l="1"/>
  <c r="D33" i="2"/>
  <c r="D30" i="2"/>
  <c r="G4" i="3"/>
  <c r="H4" i="3"/>
  <c r="F4" i="3"/>
  <c r="C6" i="3"/>
  <c r="CF5" i="3"/>
  <c r="CC5" i="3"/>
  <c r="BZ5" i="3"/>
  <c r="BW5" i="3"/>
  <c r="BT5" i="3"/>
  <c r="BQ5" i="3"/>
  <c r="BN5" i="3"/>
  <c r="BK5" i="3"/>
  <c r="BH5" i="3"/>
  <c r="BE5" i="3"/>
  <c r="BB5" i="3"/>
  <c r="AY5" i="3"/>
  <c r="AV5" i="3"/>
  <c r="AS5" i="3"/>
  <c r="AP5" i="3"/>
  <c r="AM5" i="3"/>
  <c r="AJ5" i="3"/>
  <c r="AG5" i="3"/>
  <c r="AD5" i="3"/>
  <c r="AA5" i="3"/>
  <c r="X5" i="3"/>
  <c r="U5" i="3"/>
  <c r="R5" i="3"/>
  <c r="O5" i="3"/>
  <c r="L5" i="3"/>
  <c r="I5" i="3"/>
  <c r="F5" i="3"/>
  <c r="CI9" i="3" l="1"/>
  <c r="B29" i="2"/>
  <c r="C8" i="3"/>
  <c r="D8" i="3"/>
  <c r="E8" i="3"/>
  <c r="C9" i="3"/>
  <c r="D9" i="3"/>
  <c r="E9" i="3"/>
  <c r="C10" i="3"/>
  <c r="D10" i="3"/>
  <c r="E10" i="3"/>
  <c r="C11" i="3"/>
  <c r="D11" i="3"/>
  <c r="E11" i="3"/>
  <c r="C12" i="3"/>
  <c r="D12" i="3"/>
  <c r="E12" i="3"/>
  <c r="CI8" i="3"/>
  <c r="CI10" i="3"/>
  <c r="CI11" i="3"/>
  <c r="CI12" i="3"/>
  <c r="CI7" i="3"/>
  <c r="B8" i="3"/>
  <c r="B9" i="3"/>
  <c r="B10" i="3"/>
  <c r="B11" i="3"/>
  <c r="B12" i="3"/>
  <c r="B7" i="3"/>
  <c r="K9" i="5" l="1"/>
  <c r="J9" i="5"/>
  <c r="I9" i="5"/>
  <c r="C9" i="5"/>
  <c r="B9" i="5"/>
  <c r="K8" i="5"/>
  <c r="J8" i="5"/>
  <c r="I8" i="5"/>
  <c r="C8" i="5"/>
  <c r="B8" i="5"/>
  <c r="K7" i="5"/>
  <c r="J7" i="5"/>
  <c r="I7" i="5"/>
  <c r="C7" i="5"/>
  <c r="B7" i="5"/>
  <c r="K6" i="5"/>
  <c r="J6" i="5"/>
  <c r="I6" i="5"/>
  <c r="C6" i="5"/>
  <c r="B6" i="5"/>
  <c r="D7" i="7" l="1"/>
  <c r="C41" i="2"/>
  <c r="C40" i="2"/>
  <c r="D34" i="2" l="1"/>
  <c r="D32" i="2"/>
  <c r="D31" i="2"/>
  <c r="B32" i="2"/>
  <c r="B31" i="2"/>
  <c r="B33" i="2"/>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H41" i="2" l="1"/>
  <c r="C49" i="2"/>
  <c r="B4" i="5" l="1"/>
  <c r="C4" i="5"/>
  <c r="B5" i="5"/>
  <c r="C5" i="5"/>
  <c r="O49" i="2"/>
  <c r="D49" i="2"/>
  <c r="B30" i="2"/>
  <c r="B24" i="2"/>
  <c r="B23" i="2"/>
  <c r="B22" i="3" l="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K5" i="5"/>
  <c r="J5" i="5"/>
  <c r="I5" i="5"/>
  <c r="K4" i="5"/>
  <c r="J4" i="5"/>
  <c r="I4" i="5"/>
  <c r="F49" i="2"/>
  <c r="F48" i="2"/>
  <c r="H49" i="2"/>
  <c r="H40" i="2"/>
  <c r="B34" i="2"/>
  <c r="K17" i="3"/>
  <c r="K4" i="3" s="1"/>
  <c r="J17" i="3"/>
  <c r="J4" i="3" s="1"/>
  <c r="I17"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50" i="2"/>
  <c r="H50" i="2"/>
  <c r="G50" i="2"/>
  <c r="H48" i="2"/>
  <c r="G48" i="2"/>
  <c r="I48" i="2" s="1"/>
  <c r="I42" i="2"/>
  <c r="H42" i="2"/>
  <c r="G42" i="2"/>
  <c r="G11" i="2"/>
  <c r="D4" i="1"/>
  <c r="D3" i="1"/>
  <c r="C24" i="1" s="1"/>
  <c r="C7" i="3" l="1"/>
  <c r="F23" i="2" s="1"/>
  <c r="E7" i="3"/>
  <c r="G23" i="2" s="1"/>
  <c r="D7" i="3"/>
  <c r="E23" i="2" s="1"/>
  <c r="E25" i="2"/>
  <c r="F25" i="2"/>
  <c r="G25" i="2"/>
  <c r="F26" i="2"/>
  <c r="E26" i="2"/>
  <c r="G26" i="2"/>
  <c r="E27" i="2"/>
  <c r="F27" i="2"/>
  <c r="G27" i="2"/>
  <c r="D6" i="3"/>
  <c r="M17" i="3"/>
  <c r="N17" i="3"/>
  <c r="N4" i="3" s="1"/>
  <c r="E6" i="3"/>
  <c r="F28" i="2"/>
  <c r="L17" i="3"/>
  <c r="L4" i="3" s="1"/>
  <c r="C5" i="3"/>
  <c r="P17" i="3" l="1"/>
  <c r="P4" i="3" s="1"/>
  <c r="M4" i="3"/>
  <c r="G24" i="2"/>
  <c r="G29" i="2" s="1"/>
  <c r="G30" i="2" s="1"/>
  <c r="F24" i="2"/>
  <c r="F29" i="2" s="1"/>
  <c r="F30" i="2" s="1"/>
  <c r="E24" i="2"/>
  <c r="E29" i="2" s="1"/>
  <c r="E30" i="2" s="1"/>
  <c r="F31" i="2"/>
  <c r="F32" i="2" s="1"/>
  <c r="S17" i="3"/>
  <c r="S4" i="3" s="1"/>
  <c r="Q17" i="3"/>
  <c r="Q4" i="3" s="1"/>
  <c r="O17" i="3"/>
  <c r="O4" i="3" s="1"/>
  <c r="D5" i="3"/>
  <c r="E5" i="3"/>
  <c r="F33" i="2" l="1"/>
  <c r="G31" i="2"/>
  <c r="G28" i="2"/>
  <c r="E31" i="2"/>
  <c r="E28" i="2"/>
  <c r="V17" i="3"/>
  <c r="V4" i="3" s="1"/>
  <c r="T17" i="3"/>
  <c r="T4" i="3" s="1"/>
  <c r="R17" i="3"/>
  <c r="R4" i="3" s="1"/>
  <c r="G32" i="2" l="1"/>
  <c r="G33" i="2" s="1"/>
  <c r="E32" i="2"/>
  <c r="Y17" i="3"/>
  <c r="W17" i="3"/>
  <c r="W4" i="3" s="1"/>
  <c r="U17" i="3"/>
  <c r="U4" i="3" s="1"/>
  <c r="AB17" i="3" l="1"/>
  <c r="AB4" i="3" s="1"/>
  <c r="Y4" i="3"/>
  <c r="E33" i="2"/>
  <c r="E34" i="2" s="1"/>
  <c r="G40" i="2" s="1"/>
  <c r="I40" i="2" s="1"/>
  <c r="F34" i="2"/>
  <c r="G49" i="2"/>
  <c r="I49" i="2" s="1"/>
  <c r="Z17" i="3"/>
  <c r="Z4" i="3" s="1"/>
  <c r="AE17" i="3"/>
  <c r="AE4" i="3" s="1"/>
  <c r="X17" i="3"/>
  <c r="X4" i="3" s="1"/>
  <c r="G41" i="2" l="1"/>
  <c r="I41" i="2" s="1"/>
  <c r="G34" i="2"/>
  <c r="AC17" i="3"/>
  <c r="AC4" i="3" s="1"/>
  <c r="AH17" i="3"/>
  <c r="AH4" i="3" s="1"/>
  <c r="AA17" i="3"/>
  <c r="AA4" i="3" s="1"/>
  <c r="AF17" i="3" l="1"/>
  <c r="AF4" i="3" s="1"/>
  <c r="AD17" i="3"/>
  <c r="AD4" i="3" s="1"/>
  <c r="AK17" i="3"/>
  <c r="AK4" i="3" s="1"/>
  <c r="AI17" i="3" l="1"/>
  <c r="AI4" i="3" s="1"/>
  <c r="AN17" i="3"/>
  <c r="AN4" i="3" s="1"/>
  <c r="AG17" i="3"/>
  <c r="AG4" i="3" s="1"/>
  <c r="AL17" i="3" l="1"/>
  <c r="AL4" i="3" s="1"/>
  <c r="AQ17" i="3"/>
  <c r="AQ4" i="3" s="1"/>
  <c r="AJ17" i="3"/>
  <c r="AJ4" i="3" s="1"/>
  <c r="AO17" i="3" l="1"/>
  <c r="AO4" i="3" s="1"/>
  <c r="AM17" i="3"/>
  <c r="AM4" i="3" s="1"/>
  <c r="AT17" i="3"/>
  <c r="AT4" i="3" s="1"/>
  <c r="AR17" i="3" l="1"/>
  <c r="AR4" i="3" s="1"/>
  <c r="AW17" i="3"/>
  <c r="AW4" i="3" s="1"/>
  <c r="AP17" i="3"/>
  <c r="AP4" i="3" s="1"/>
  <c r="AU17" i="3" l="1"/>
  <c r="AU4" i="3" s="1"/>
  <c r="AZ17" i="3"/>
  <c r="AZ4" i="3" s="1"/>
  <c r="AS17" i="3"/>
  <c r="AS4" i="3" s="1"/>
  <c r="AX17" i="3" l="1"/>
  <c r="AX4" i="3" s="1"/>
  <c r="AV17" i="3"/>
  <c r="AV4" i="3" s="1"/>
  <c r="BC17" i="3"/>
  <c r="BC4" i="3" s="1"/>
  <c r="BA17" i="3" l="1"/>
  <c r="BA4" i="3" s="1"/>
  <c r="AY17" i="3"/>
  <c r="AY4" i="3" s="1"/>
  <c r="BF17" i="3"/>
  <c r="BF4" i="3" s="1"/>
  <c r="BD17" i="3" l="1"/>
  <c r="BD4" i="3" s="1"/>
  <c r="BB17" i="3"/>
  <c r="BB4" i="3" s="1"/>
  <c r="BI17" i="3"/>
  <c r="BI4" i="3" s="1"/>
  <c r="BG17" i="3" l="1"/>
  <c r="BG4" i="3" s="1"/>
  <c r="BL17" i="3"/>
  <c r="BL4" i="3" s="1"/>
  <c r="BE17" i="3"/>
  <c r="BE4" i="3" s="1"/>
  <c r="BJ17" i="3" l="1"/>
  <c r="BJ4" i="3" s="1"/>
  <c r="BO17" i="3"/>
  <c r="BO4" i="3" s="1"/>
  <c r="BH17" i="3"/>
  <c r="BH4" i="3" s="1"/>
  <c r="BM17" i="3" l="1"/>
  <c r="BM4" i="3" s="1"/>
  <c r="BK17" i="3"/>
  <c r="BK4" i="3" s="1"/>
  <c r="BR17" i="3"/>
  <c r="BR4" i="3" s="1"/>
  <c r="BP17" i="3" l="1"/>
  <c r="BP4" i="3" s="1"/>
  <c r="BU17" i="3"/>
  <c r="BU4" i="3" s="1"/>
  <c r="BN17" i="3"/>
  <c r="BN4" i="3" s="1"/>
  <c r="BS17" i="3" l="1"/>
  <c r="BS4" i="3" s="1"/>
  <c r="BQ17" i="3"/>
  <c r="BQ4" i="3" s="1"/>
  <c r="BX17" i="3"/>
  <c r="BX4" i="3" s="1"/>
  <c r="BV17" i="3" l="1"/>
  <c r="BV4" i="3" s="1"/>
  <c r="BT17" i="3"/>
  <c r="BT4" i="3" s="1"/>
  <c r="CA17" i="3"/>
  <c r="CA4" i="3" s="1"/>
  <c r="BY17" i="3" l="1"/>
  <c r="BY4" i="3" s="1"/>
  <c r="BW17" i="3"/>
  <c r="BW4" i="3" s="1"/>
  <c r="CD17" i="3"/>
  <c r="CD4" i="3" s="1"/>
  <c r="CB17" i="3" l="1"/>
  <c r="CB4" i="3" s="1"/>
  <c r="BZ17" i="3"/>
  <c r="BZ4" i="3" s="1"/>
  <c r="CG17" i="3"/>
  <c r="CG4" i="3" s="1"/>
  <c r="CE17" i="3" l="1"/>
  <c r="CE4" i="3" s="1"/>
  <c r="CC17" i="3"/>
  <c r="CC4" i="3" s="1"/>
  <c r="CH17" i="3" l="1"/>
  <c r="CH4" i="3" s="1"/>
  <c r="CF17" i="3"/>
  <c r="CF4" i="3" s="1"/>
</calcChain>
</file>

<file path=xl/sharedStrings.xml><?xml version="1.0" encoding="utf-8"?>
<sst xmlns="http://schemas.openxmlformats.org/spreadsheetml/2006/main" count="580" uniqueCount="413">
  <si>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</si>
  <si>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</si>
  <si>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</si>
  <si>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</si>
  <si>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</si>
  <si>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</si>
  <si>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</si>
  <si>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</si>
  <si>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</si>
  <si>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</si>
  <si>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</si>
  <si>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</si>
  <si>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</si>
  <si>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</si>
  <si>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</si>
  <si>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</si>
  <si>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</si>
  <si>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</si>
  <si>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</si>
  <si>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</si>
  <si>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</si>
  <si>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</si>
  <si>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</si>
  <si>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</si>
  <si>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</si>
  <si>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</si>
  <si>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</si>
  <si>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</si>
  <si>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</si>
  <si>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</si>
  <si>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</si>
  <si>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</si>
  <si>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</si>
  <si>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</si>
  <si>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</si>
  <si>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</si>
  <si>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</si>
  <si>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</si>
  <si>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</si>
  <si>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</si>
  <si>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</si>
  <si>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</si>
  <si>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</si>
  <si>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</si>
  <si>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</si>
  <si>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</si>
  <si>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</si>
  <si>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</si>
  <si>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</si>
  <si>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</si>
  <si>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</si>
  <si>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</si>
  <si>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</si>
  <si>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</si>
  <si>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</si>
  <si>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</si>
  <si>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</si>
  <si>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</si>
  <si>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</si>
  <si>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</si>
  <si>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</si>
  <si>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</si>
  <si>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</si>
  <si>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</si>
  <si>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</si>
  <si>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</si>
  <si>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</si>
  <si>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</si>
  <si>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</si>
  <si>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</si>
  <si>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</si>
  <si>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</si>
  <si>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</si>
  <si>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</si>
  <si>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</si>
  <si>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</si>
  <si>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</si>
  <si>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</si>
  <si>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</si>
  <si>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</si>
  <si>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</si>
  <si>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</si>
  <si>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</si>
  <si>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</si>
  <si>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</si>
  <si>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</si>
  <si>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</si>
  <si>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</si>
  <si>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</si>
  <si>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</si>
  <si>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</si>
  <si>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</si>
  <si>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</si>
  <si>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</si>
  <si>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</si>
  <si>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</si>
  <si>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</si>
  <si>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</si>
  <si>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</si>
  <si>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</si>
  <si>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</si>
  <si>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</si>
  <si>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</si>
  <si>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</si>
  <si>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</si>
  <si>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</si>
  <si>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</si>
  <si>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</si>
  <si>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</si>
  <si>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</si>
  <si>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</si>
  <si>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</si>
  <si>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</si>
  <si>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</si>
  <si>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</si>
  <si>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</si>
  <si>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</si>
  <si>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</si>
  <si>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</si>
  <si>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</si>
  <si>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</si>
  <si>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</si>
  <si>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</si>
  <si>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</si>
  <si>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</si>
  <si>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</si>
  <si>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</si>
  <si>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</si>
  <si>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</si>
  <si>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</si>
  <si>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</si>
  <si>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</si>
  <si>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</si>
  <si>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</si>
  <si>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</si>
  <si>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</si>
  <si>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</si>
  <si>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</si>
  <si>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</si>
  <si>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</si>
  <si>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</si>
  <si>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</si>
  <si>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</si>
  <si>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</si>
  <si>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</si>
  <si>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</si>
  <si>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</si>
  <si>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</si>
  <si>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</si>
  <si>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</si>
  <si>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</si>
  <si>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</si>
  <si>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</si>
  <si>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</si>
  <si>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</si>
  <si>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</si>
  <si>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</si>
  <si>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</si>
  <si>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</si>
  <si>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</si>
  <si>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</si>
  <si>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</si>
  <si>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</si>
  <si>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</si>
  <si>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</si>
  <si>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</si>
  <si>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</si>
  <si>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</si>
  <si>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</si>
  <si>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</si>
  <si>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</si>
  <si>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</si>
  <si>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</si>
  <si>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</si>
  <si>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</si>
  <si>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</si>
  <si>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</si>
  <si>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</si>
  <si>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</si>
  <si>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</si>
  <si>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</si>
  <si>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</si>
  <si>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</si>
  <si>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</si>
  <si>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</si>
  <si>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</si>
  <si>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</si>
  <si>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</si>
  <si>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</si>
  <si>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</si>
  <si>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</si>
  <si>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</si>
  <si>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</si>
  <si>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</si>
  <si>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</si>
  <si>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</si>
  <si>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</si>
  <si>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</si>
  <si>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</si>
  <si>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</si>
  <si>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</si>
  <si>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</si>
  <si>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</si>
  <si>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</si>
  <si>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</si>
  <si>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</si>
  <si>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</si>
  <si>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</si>
  <si>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</si>
  <si>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</si>
  <si>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</si>
  <si>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</si>
  <si>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</si>
  <si>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</si>
  <si>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</si>
  <si>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</si>
  <si>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</si>
  <si>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</si>
  <si>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</si>
  <si>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</si>
  <si>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</si>
  <si>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</si>
  <si>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</si>
  <si>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</si>
  <si>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</si>
  <si>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</si>
  <si>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</si>
  <si>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</si>
  <si>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</si>
  <si>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</si>
  <si>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</si>
  <si>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</si>
  <si>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</si>
  <si>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</si>
  <si>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</si>
  <si>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</si>
  <si>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</si>
  <si>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</si>
  <si>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</si>
  <si>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</si>
  <si>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</si>
  <si>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</si>
  <si>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</si>
  <si>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</si>
  <si>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</si>
  <si>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</si>
  <si>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</si>
  <si>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</si>
  <si>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</si>
  <si>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</si>
  <si>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</si>
  <si>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</si>
  <si>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</si>
  <si>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</si>
  <si>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</si>
  <si>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</si>
  <si>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</si>
  <si>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</si>
  <si>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</si>
  <si>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</si>
  <si>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</si>
  <si>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</si>
  <si>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</si>
  <si>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</si>
  <si>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</si>
  <si>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</si>
  <si>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</si>
  <si>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</si>
  <si>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</si>
  <si>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</si>
  <si>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</si>
  <si>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</si>
  <si>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</si>
  <si>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</si>
  <si>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</si>
  <si>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</si>
  <si>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</si>
  <si>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</si>
  <si>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</si>
  <si>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</si>
  <si>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</si>
  <si>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</si>
  <si>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</si>
  <si>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</si>
  <si>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</si>
  <si>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</si>
  <si>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</si>
  <si>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</si>
  <si>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</si>
  <si>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</si>
  <si>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</si>
  <si>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</si>
  <si>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</si>
  <si>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</si>
  <si>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</si>
  <si>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</si>
  <si>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</si>
  <si>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</si>
  <si>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</si>
  <si>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</si>
  <si>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</si>
  <si>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</si>
  <si>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</si>
  <si>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</si>
  <si>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</si>
  <si>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</si>
  <si>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</si>
  <si>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</si>
  <si>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</si>
  <si>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</si>
  <si>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</si>
  <si>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</si>
  <si>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</si>
  <si>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</si>
  <si>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</si>
  <si>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</si>
  <si>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</si>
  <si>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</si>
  <si>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</si>
  <si>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</si>
  <si>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</si>
  <si>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</si>
  <si>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</si>
  <si>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</si>
  <si>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</si>
  <si>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DrillingInfo. 2018. DI Data &amp; Insights.</t>
  </si>
  <si>
    <t>EPA</t>
  </si>
  <si>
    <t>2016</t>
  </si>
  <si>
    <t>https://www.epa.gov/enviro/greenhouse-gas-customized-search. Accessed August 22, 2018</t>
  </si>
  <si>
    <t>August 22, 2018</t>
  </si>
  <si>
    <t>2018</t>
  </si>
  <si>
    <t>DI Desktop</t>
  </si>
  <si>
    <t>Government Database</t>
  </si>
  <si>
    <t>Commercial Database</t>
  </si>
  <si>
    <t>Abbreviations used throughout this DS: MCF (thousand cubic feet), scf (standard cubic feet), NG (natural gas)</t>
  </si>
  <si>
    <t>Vent_NG</t>
  </si>
  <si>
    <t>Natural gas, combusted</t>
  </si>
  <si>
    <t>[Process] Unit process for natural gas combustion emissions. Accounts for emissions only, not natural gas quantity, which is already accounted for in this unit process.</t>
  </si>
  <si>
    <t>tonnes</t>
  </si>
  <si>
    <t>Natural gas [intermediate flow]</t>
  </si>
  <si>
    <t>MCF</t>
  </si>
  <si>
    <t>dimensionless</t>
  </si>
  <si>
    <t>nat_mCH4</t>
  </si>
  <si>
    <t>hp</t>
  </si>
  <si>
    <t>hours</t>
  </si>
  <si>
    <t>Recip_thermalefficiency</t>
  </si>
  <si>
    <t>[dimensionless] Thermal efficiency of reciprocating engines.</t>
  </si>
  <si>
    <t>[kg] Natural gas vented from reciprocating compressors.</t>
  </si>
  <si>
    <t>Compressor input_fuel</t>
  </si>
  <si>
    <t>Compressor_input_energy</t>
  </si>
  <si>
    <t>Compressor output_energy</t>
  </si>
  <si>
    <t>HPh</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</si>
  <si>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</si>
  <si>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</si>
  <si>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</si>
  <si>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</si>
  <si>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HP-hour</t>
  </si>
  <si>
    <t>Btu</t>
  </si>
  <si>
    <t>1 tonne</t>
  </si>
  <si>
    <t>1000 kg</t>
  </si>
  <si>
    <t>1031 Btu (HHV)</t>
  </si>
  <si>
    <t>INGAA</t>
  </si>
  <si>
    <t>2010</t>
  </si>
  <si>
    <t>http://www.ingaa.org/file.aspx?id=10929</t>
  </si>
  <si>
    <t>INGAA. 2010. Interstate Natural Gas Pipeline Efficiency.</t>
  </si>
  <si>
    <t>Transmission reciprocating compression</t>
  </si>
  <si>
    <t>Transmission compression, including fuel used by reciprocating compressor drivers and venting from reciprocating compressors.</t>
  </si>
  <si>
    <t>4_RECIP_CH4</t>
  </si>
  <si>
    <t>4_NG_trans</t>
  </si>
  <si>
    <t>4_RECIP_power</t>
  </si>
  <si>
    <t>4_RECIP_time</t>
  </si>
  <si>
    <t>4_NG_trans_kg</t>
  </si>
  <si>
    <t>NG_processed</t>
  </si>
  <si>
    <t>This unit process is composed of this document and the file, DF_NG_Transmission_Compressor_Recip_2018.01.docx, which provides additional details regarding calculations, data quality, and references as relevant.</t>
  </si>
  <si>
    <t>This unit process provides a summary of relevant input and output flows and associated emissions from transmission reciprocating compression, including fuels used by reciprocating compressor drivers and venting from reciprocating compressors. Natural gas (from the product stream) is the only fuel consumed; there are no other purchased fuels (e.g., diesel) or energy (e.g., electricity). Outputs include the reference flow (1 kg of natural gas exiting a transmission facility) and the quantity of gas vented from the compressor; gas vented from the compressor is sent to another NETL unit process for component speciation.</t>
  </si>
  <si>
    <r>
      <t>Note: All inputs and outputs are normalized per the reference flow (e.g., per 1 kg</t>
    </r>
    <r>
      <rPr>
        <b/>
        <sz val="10"/>
        <color indexed="8"/>
        <rFont val="Arial"/>
        <family val="2"/>
      </rPr>
      <t xml:space="preserve"> </t>
    </r>
    <r>
      <rPr>
        <sz val="10"/>
        <color indexed="8"/>
        <rFont val="Arial"/>
        <family val="2"/>
      </rPr>
      <t>of natural gas throughput)</t>
    </r>
  </si>
  <si>
    <t>[Intermediate flow] Processed natural gas input, including what ends up as marketed product and what is vented at transmission</t>
  </si>
  <si>
    <t>[tonnes] Methane emissions from transmission reciprocating compressors.</t>
  </si>
  <si>
    <t>[MCF] Annual natural gas processed at a transmission facility.</t>
  </si>
  <si>
    <t>[dimensionless] Mass fraction of CH4 in natural gas.</t>
  </si>
  <si>
    <t>[hp] Operating reciprocating compressor horsepower at a transmission facility.</t>
  </si>
  <si>
    <t>[hours] Operating reciprocating compressor hours at a transmission facility.</t>
  </si>
  <si>
    <t>[HPh] Output power rating of reciprocating engines, based on compressor rating and runtime.</t>
  </si>
  <si>
    <t>[HPh] Input power requirement for reciprocating engines, based on compressor rating, runtime, and engine thermal efficiency.</t>
  </si>
  <si>
    <t>[kg] Mass of natural gas fuel used by a transmission facility for reciprocating compression per unit of natural gas throughput. Converted from horsepower-hour to Btu (2544 Btu/HP-hr), from Btu to scf (1031 Btu/scf), from scf to lb (.042 lb/scf), and from lb to kg (2.205 lb/kg).</t>
  </si>
  <si>
    <t>[kg] Mass of natural gas from processing per unit of natural gas exiting transmission.</t>
  </si>
  <si>
    <t>Transmission reciprocating compression for natural gas from transmission facilities in Appalachian - Shale</t>
  </si>
  <si>
    <t>Transmission reciprocating compression for natural gas from transmission facilities in Gulf - Conventional</t>
  </si>
  <si>
    <t>Transmission reciprocating compression for natural gas from transmission facilities in Gulf - Shale</t>
  </si>
  <si>
    <t>Transmission reciprocating compression for natural gas from transmission facilities in Gulf - Tight</t>
  </si>
  <si>
    <t>Transmission reciprocating compression for natural gas from transmission facilities in Arkla - Conventional</t>
  </si>
  <si>
    <t>Transmission reciprocating compression for natural gas from transmission facilities in Arkla - Shale</t>
  </si>
  <si>
    <t>Transmission reciprocating compression for natural gas from transmission facilities in Arkla - Tight</t>
  </si>
  <si>
    <t>Transmission reciprocating compression for natural gas from transmission facilities in East Texas - Conventional</t>
  </si>
  <si>
    <t>Transmission reciprocating compression for natural gas from transmission facilities in East Texas - Shale</t>
  </si>
  <si>
    <t>Transmission reciprocating compression for natural gas from transmission facilities in East Texas - Tight</t>
  </si>
  <si>
    <t>Transmission reciprocating compression for natural gas from transmission facilities in Arkoma - Conventional</t>
  </si>
  <si>
    <t>Transmission reciprocating compression for natural gas from transmission facilities in Arkoma - Shale</t>
  </si>
  <si>
    <t>Transmission reciprocating compression for natural gas from transmission facilities in South Oklahoma - Shale</t>
  </si>
  <si>
    <t>Transmission reciprocating compression for natural gas from transmission facilities in Anadarko - Conventional</t>
  </si>
  <si>
    <t>Transmission reciprocating compression for natural gas from transmission facilities in Anadarko - Shale</t>
  </si>
  <si>
    <t>Transmission reciprocating compression for natural gas from transmission facilities in Anadarko - Tight</t>
  </si>
  <si>
    <t>Transmission reciprocating compression for natural gas from transmission facilities in Strawn - Shale</t>
  </si>
  <si>
    <t>Transmission reciprocating compression for natural gas from transmission facilities in Fort Worth - Shale</t>
  </si>
  <si>
    <t>Transmission reciprocating compression for natural gas from transmission facilities in Permian - Conventional</t>
  </si>
  <si>
    <t>Transmission reciprocating compression for natural gas from transmission facilities in Permian - Shale</t>
  </si>
  <si>
    <t>Transmission reciprocating compression for natural gas from transmission facilities in Green River - Conventional</t>
  </si>
  <si>
    <t>Transmission reciprocating compression for natural gas from transmission facilities in Green River - Tight</t>
  </si>
  <si>
    <t>Transmission reciprocating compression for natural gas from transmission facilities in Uinta - Conventional</t>
  </si>
  <si>
    <t>Transmission reciprocating compression for natural gas from transmission facilities in Uinta - Tight</t>
  </si>
  <si>
    <t>Transmission reciprocating compression for natural gas from transmission facilities in San Juan - CBM</t>
  </si>
  <si>
    <t>Transmission reciprocating compression for natural gas from transmission facilities in San Juan - Conventional</t>
  </si>
  <si>
    <t>Transmission reciprocating compression for natural gas from transmission facilities in Piceance - Tight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</si>
</sst>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00000"/>
    <numFmt numFmtId="167" formatCode="0.0000E+00"/>
    <numFmt numFmtId="168" formatCode="0.0000000"/>
    <numFmt numFmtId="169" formatCode="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72">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4" fillId="0" borderId="30"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3" xfId="2" applyFont="1" applyFill="1" applyBorder="1" applyAlignment="1">
      <alignment horizontal="center"/>
    </xf>
    <xf numFmtId="0" fontId="25" fillId="0" borderId="33" xfId="2" applyFont="1" applyBorder="1" applyAlignment="1">
      <alignment wrapText="1"/>
    </xf>
    <xf numFmtId="0" fontId="26" fillId="0" borderId="33" xfId="2" applyFont="1" applyBorder="1" applyAlignment="1">
      <alignment wrapText="1"/>
    </xf>
    <xf numFmtId="0" fontId="6" fillId="0" borderId="32"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8" fontId="16" fillId="10" borderId="16" xfId="0" applyNumberFormat="1" applyFont="1" applyFill="1" applyBorder="1" applyAlignment="1" applyProtection="1">
      <alignment vertical="top"/>
      <protection hidden="1"/>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11" fontId="16" fillId="0" borderId="30" xfId="0" applyNumberFormat="1" applyFont="1" applyFill="1" applyBorder="1"/>
    <xf numFmtId="11" fontId="16" fillId="0" borderId="37"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0" xfId="2" applyAlignment="1">
      <alignment horizontal="center"/>
    </xf>
    <xf numFmtId="0" fontId="7" fillId="0" borderId="0" xfId="2" applyFont="1" applyFill="1" applyAlignment="1" applyProtection="1">
      <alignment horizontal="left" vertical="top" wrapText="1"/>
      <protection locked="0"/>
    </xf>
    <xf numFmtId="1" fontId="16" fillId="0" borderId="0" xfId="0" applyNumberFormat="1" applyFont="1"/>
    <xf numFmtId="0" fontId="0" fillId="0" borderId="0" xfId="0" applyFill="1"/>
    <xf numFmtId="11" fontId="16" fillId="0" borderId="0" xfId="0" applyNumberFormat="1" applyFont="1" applyFill="1" applyBorder="1"/>
    <xf numFmtId="11" fontId="16" fillId="6" borderId="16" xfId="0" applyNumberFormat="1" applyFont="1" applyFill="1" applyBorder="1"/>
    <xf numFmtId="11" fontId="16" fillId="0" borderId="29" xfId="0" applyNumberFormat="1" applyFont="1" applyFill="1" applyBorder="1"/>
    <xf numFmtId="11" fontId="16" fillId="0" borderId="38" xfId="0" applyNumberFormat="1" applyFont="1" applyFill="1" applyBorder="1"/>
    <xf numFmtId="0" fontId="2" fillId="0" borderId="36" xfId="2" applyFont="1" applyFill="1" applyBorder="1" applyAlignment="1">
      <alignment horizontal="center"/>
    </xf>
    <xf numFmtId="0" fontId="2" fillId="0" borderId="27" xfId="2" applyFont="1" applyFill="1" applyBorder="1" applyAlignment="1">
      <alignment horizontal="center"/>
    </xf>
    <xf numFmtId="0" fontId="3" fillId="11" borderId="16" xfId="0" applyFont="1" applyFill="1" applyBorder="1" applyAlignment="1">
      <alignment horizontal="center"/>
    </xf>
    <xf numFmtId="0" fontId="3" fillId="0" borderId="16" xfId="0" applyFont="1" applyFill="1" applyBorder="1" applyAlignment="1">
      <alignment horizontal="center"/>
    </xf>
    <xf numFmtId="0" fontId="3" fillId="0" borderId="29" xfId="0" applyFont="1" applyFill="1" applyBorder="1" applyAlignment="1">
      <alignment horizontal="center"/>
    </xf>
    <xf numFmtId="164" fontId="16" fillId="6" borderId="16" xfId="0" applyNumberFormat="1" applyFont="1" applyFill="1" applyBorder="1"/>
    <xf numFmtId="164" fontId="16" fillId="6" borderId="29" xfId="0" applyNumberFormat="1" applyFont="1" applyFill="1" applyBorder="1"/>
    <xf numFmtId="11" fontId="16" fillId="6" borderId="29" xfId="0" applyNumberFormat="1" applyFont="1" applyFill="1" applyBorder="1"/>
    <xf numFmtId="11" fontId="16" fillId="6" borderId="37" xfId="0" applyNumberFormat="1" applyFont="1" applyFill="1" applyBorder="1"/>
    <xf numFmtId="11" fontId="16" fillId="6" borderId="38" xfId="0" applyNumberFormat="1" applyFont="1" applyFill="1" applyBorder="1"/>
    <xf numFmtId="11" fontId="16" fillId="0" borderId="16" xfId="0" applyNumberFormat="1" applyFont="1" applyFill="1" applyBorder="1" applyAlignment="1">
      <alignment horizontal="center"/>
    </xf>
    <xf numFmtId="169" fontId="16" fillId="0" borderId="16" xfId="0" applyNumberFormat="1" applyFont="1" applyFill="1" applyBorder="1" applyAlignment="1">
      <alignment horizontal="center"/>
    </xf>
    <xf numFmtId="167" fontId="16" fillId="0" borderId="16" xfId="0" applyNumberFormat="1"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4" fillId="0" borderId="16"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6" xfId="2" applyBorder="1" applyAlignment="1" applyProtection="1">
      <alignment horizontal="center"/>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6" xfId="0" applyFont="1" applyBorder="1" applyAlignment="1">
      <alignment horizontal="center"/>
    </xf>
    <xf numFmtId="0" fontId="3" fillId="0" borderId="27"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35" xfId="0" applyFont="1" applyBorder="1" applyAlignment="1">
      <alignment horizontal="center"/>
    </xf>
    <xf numFmtId="0" fontId="6" fillId="0" borderId="17" xfId="2" applyFont="1" applyFill="1" applyBorder="1" applyAlignment="1">
      <alignment horizontal="center"/>
    </xf>
    <xf numFmtId="0" fontId="19" fillId="0" borderId="1" xfId="0"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1" xfId="2" applyFont="1" applyFill="1" applyBorder="1" applyAlignment="1">
      <alignment horizontal="center" wrapText="1"/>
    </xf>
    <xf numFmtId="0" fontId="6" fillId="10" borderId="32"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1" xfId="2" applyFont="1" applyBorder="1" applyAlignment="1">
      <alignment horizontal="center" wrapText="1"/>
    </xf>
    <xf numFmtId="0" fontId="6" fillId="0" borderId="34" xfId="2" applyFont="1" applyBorder="1" applyAlignment="1">
      <alignment horizontal="center" wrapText="1"/>
    </xf>
    <xf numFmtId="0" fontId="6" fillId="0" borderId="32"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13</xdr:row>
      <xdr:rowOff>56030</xdr:rowOff>
    </xdr:from>
    <xdr:to>
      <xdr:col>86</xdr:col>
      <xdr:colOff>5740444</xdr:colOff>
      <xdr:row>16</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367392</xdr:colOff>
      <xdr:row>17</xdr:row>
      <xdr:rowOff>100693</xdr:rowOff>
    </xdr:from>
    <xdr:to>
      <xdr:col>5</xdr:col>
      <xdr:colOff>484340</xdr:colOff>
      <xdr:row>21</xdr:row>
      <xdr:rowOff>124280</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592035" y="3339193"/>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27214</xdr:colOff>
      <xdr:row>4</xdr:row>
      <xdr:rowOff>106426</xdr:rowOff>
    </xdr:from>
    <xdr:to>
      <xdr:col>4</xdr:col>
      <xdr:colOff>386138</xdr:colOff>
      <xdr:row>8</xdr:row>
      <xdr:rowOff>41564</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251857" y="868426"/>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4</xdr:col>
      <xdr:colOff>205715</xdr:colOff>
      <xdr:row>5</xdr:row>
      <xdr:rowOff>56388</xdr:rowOff>
    </xdr:from>
    <xdr:to>
      <xdr:col>5</xdr:col>
      <xdr:colOff>508000</xdr:colOff>
      <xdr:row>6</xdr:row>
      <xdr:rowOff>73995</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655001" y="1008888"/>
          <a:ext cx="914606" cy="20810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20" name="Boundary Group">
          <a:extLst>
            <a:ext uri="{FF2B5EF4-FFF2-40B4-BE49-F238E27FC236}">
              <a16:creationId xmlns:a16="http://schemas.microsoft.com/office/drawing/2014/main" id="{00000000-0008-0000-0800-000014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Transmission reciprocating compression: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Transmission compression, including fuel used by reciprocating compressor drivers and venting from reciprocating compressors.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 2">
            <a:extLst>
              <a:ext uri="{FF2B5EF4-FFF2-40B4-BE49-F238E27FC236}">
                <a16:creationId xmlns:a16="http://schemas.microsoft.com/office/drawing/2014/main" id="{00000000-0008-0000-0800-000011000000}"/>
              </a:ext>
            </a:extLst>
          </xdr:cNvPr>
          <xdr:cNvSpPr/>
        </xdr:nvSpPr>
        <xdr:spPr>
          <a:xfrm>
            <a:off x="3556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273050</xdr:colOff>
      <xdr:row>11</xdr:row>
      <xdr:rowOff>72245</xdr:rowOff>
    </xdr:from>
    <xdr:to>
      <xdr:col>5</xdr:col>
      <xdr:colOff>22374</xdr:colOff>
      <xdr:row>15</xdr:row>
      <xdr:rowOff>7383</xdr:rowOff>
    </xdr:to>
    <xdr:sp macro="" textlink="">
      <xdr:nvSpPr>
        <xdr:cNvPr id="18" name="Upstream Emssion Data 2">
          <a:extLst>
            <a:ext uri="{FF2B5EF4-FFF2-40B4-BE49-F238E27FC236}">
              <a16:creationId xmlns:a16="http://schemas.microsoft.com/office/drawing/2014/main" id="{00000000-0008-0000-0800-000012000000}"/>
            </a:ext>
          </a:extLst>
        </xdr:cNvPr>
        <xdr:cNvSpPr/>
      </xdr:nvSpPr>
      <xdr:spPr>
        <a:xfrm>
          <a:off x="1497693" y="216774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a:t>
          </a:r>
        </a:p>
      </xdr:txBody>
    </xdr:sp>
    <xdr:clientData/>
  </xdr:twoCellAnchor>
  <xdr:twoCellAnchor>
    <xdr:from>
      <xdr:col>4</xdr:col>
      <xdr:colOff>454272</xdr:colOff>
      <xdr:row>12</xdr:row>
      <xdr:rowOff>131064</xdr:rowOff>
    </xdr:from>
    <xdr:to>
      <xdr:col>5</xdr:col>
      <xdr:colOff>508000</xdr:colOff>
      <xdr:row>13</xdr:row>
      <xdr:rowOff>39814</xdr:rowOff>
    </xdr:to>
    <xdr:cxnSp macro="">
      <xdr:nvCxnSpPr>
        <xdr:cNvPr id="19" name="Straight Arrow Connector 2">
          <a:extLst>
            <a:ext uri="{FF2B5EF4-FFF2-40B4-BE49-F238E27FC236}">
              <a16:creationId xmlns:a16="http://schemas.microsoft.com/office/drawing/2014/main" id="{00000000-0008-0000-0800-000013000000}"/>
            </a:ext>
          </a:extLst>
        </xdr:cNvPr>
        <xdr:cNvCxnSpPr>
          <a:stCxn id="18" idx="2"/>
          <a:endCxn id="17" idx="1"/>
        </xdr:cNvCxnSpPr>
      </xdr:nvCxnSpPr>
      <xdr:spPr>
        <a:xfrm flipV="1">
          <a:off x="2903558" y="2417064"/>
          <a:ext cx="666049" cy="9925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21" name="Straight Arrow Connector Process">
          <a:extLst>
            <a:ext uri="{FF2B5EF4-FFF2-40B4-BE49-F238E27FC236}">
              <a16:creationId xmlns:a16="http://schemas.microsoft.com/office/drawing/2014/main" id="{00000000-0008-0000-0800-000015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71" t="s">
        <v>0</v>
      </c>
      <c r="B1" s="271"/>
      <c r="C1" s="271"/>
      <c r="D1" s="271"/>
      <c r="E1" s="271"/>
      <c r="F1" s="271"/>
      <c r="G1" s="271"/>
      <c r="H1" s="271"/>
      <c r="I1" s="271"/>
      <c r="J1" s="271"/>
      <c r="K1" s="271"/>
      <c r="L1" s="271"/>
      <c r="M1" s="271"/>
      <c r="N1" s="271"/>
      <c r="O1" s="1"/>
    </row>
    <row r="2" spans="1:27" ht="21" thickBot="1" x14ac:dyDescent="0.35">
      <c r="A2" s="271" t="s">
        <v>1</v>
      </c>
      <c r="B2" s="271"/>
      <c r="C2" s="271"/>
      <c r="D2" s="271"/>
      <c r="E2" s="271"/>
      <c r="F2" s="271"/>
      <c r="G2" s="271"/>
      <c r="H2" s="271"/>
      <c r="I2" s="271"/>
      <c r="J2" s="271"/>
      <c r="K2" s="271"/>
      <c r="L2" s="271"/>
      <c r="M2" s="271"/>
      <c r="N2" s="271"/>
      <c r="O2" s="1"/>
    </row>
    <row r="3" spans="1:27" ht="12.75" customHeight="1" thickBot="1" x14ac:dyDescent="0.25">
      <c r="B3" s="2"/>
      <c r="C3" s="4" t="s">
        <v>2</v>
      </c>
      <c r="D3" s="218" t="str">
        <f>'Data Summary'!D4</f>
        <v>Transmission reciprocating compression</v>
      </c>
      <c r="E3" s="219"/>
      <c r="F3" s="219"/>
      <c r="G3" s="219"/>
      <c r="H3" s="219"/>
      <c r="I3" s="219"/>
      <c r="J3" s="219"/>
      <c r="K3" s="219"/>
      <c r="L3" s="219"/>
      <c r="M3" s="220"/>
      <c r="N3" s="2"/>
      <c r="O3" s="2"/>
    </row>
    <row r="4" spans="1:27" ht="42.75" customHeight="1" thickBot="1" x14ac:dyDescent="0.25">
      <c r="B4" s="2"/>
      <c r="C4" s="4" t="s">
        <v>3</v>
      </c>
      <c r="D4" s="272" t="str">
        <f>'Data Summary'!D6</f>
        <v>Transmission compression, including fuel used by reciprocating compressor drivers and venting from reciprocating compressors.</v>
      </c>
      <c r="E4" s="273"/>
      <c r="F4" s="273"/>
      <c r="G4" s="273"/>
      <c r="H4" s="273"/>
      <c r="I4" s="273"/>
      <c r="J4" s="273"/>
      <c r="K4" s="273"/>
      <c r="L4" s="273"/>
      <c r="M4" s="274"/>
      <c r="N4" s="2"/>
      <c r="O4" s="2"/>
    </row>
    <row r="5" spans="1:27" ht="39" customHeight="1" thickBot="1" x14ac:dyDescent="0.25">
      <c r="B5" s="2"/>
      <c r="C5" s="4" t="s">
        <v>4</v>
      </c>
      <c r="D5" s="272" t="s">
        <v>373</v>
      </c>
      <c r="E5" s="273"/>
      <c r="F5" s="273"/>
      <c r="G5" s="273"/>
      <c r="H5" s="273"/>
      <c r="I5" s="273"/>
      <c r="J5" s="273"/>
      <c r="K5" s="273"/>
      <c r="L5" s="273"/>
      <c r="M5" s="274"/>
      <c r="N5" s="2"/>
      <c r="O5" s="2"/>
    </row>
    <row r="6" spans="1:27" ht="56.25" customHeight="1" thickBot="1" x14ac:dyDescent="0.25">
      <c r="B6" s="2"/>
      <c r="C6" s="5" t="s">
        <v>5</v>
      </c>
      <c r="D6" s="272" t="s">
        <v>6</v>
      </c>
      <c r="E6" s="273"/>
      <c r="F6" s="273"/>
      <c r="G6" s="273"/>
      <c r="H6" s="273"/>
      <c r="I6" s="273"/>
      <c r="J6" s="273"/>
      <c r="K6" s="273"/>
      <c r="L6" s="273"/>
      <c r="M6" s="274"/>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75" t="s">
        <v>10</v>
      </c>
      <c r="C9" s="7" t="s">
        <v>11</v>
      </c>
      <c r="D9" s="277" t="s">
        <v>12</v>
      </c>
      <c r="E9" s="277"/>
      <c r="F9" s="277"/>
      <c r="G9" s="277"/>
      <c r="H9" s="277"/>
      <c r="I9" s="277"/>
      <c r="J9" s="277"/>
      <c r="K9" s="277"/>
      <c r="L9" s="277"/>
      <c r="M9" s="278"/>
      <c r="N9" s="2"/>
      <c r="O9" s="2"/>
      <c r="P9" s="2"/>
      <c r="Q9" s="2"/>
      <c r="R9" s="2"/>
      <c r="S9" s="2"/>
      <c r="T9" s="2"/>
      <c r="U9" s="2"/>
      <c r="V9" s="2"/>
      <c r="W9" s="2"/>
      <c r="X9" s="2"/>
      <c r="Y9" s="2"/>
      <c r="Z9" s="2"/>
      <c r="AA9" s="2"/>
    </row>
    <row r="10" spans="1:27" s="8" customFormat="1" ht="15" customHeight="1" x14ac:dyDescent="0.2">
      <c r="A10" s="2"/>
      <c r="B10" s="276"/>
      <c r="C10" s="9" t="s">
        <v>13</v>
      </c>
      <c r="D10" s="279" t="s">
        <v>14</v>
      </c>
      <c r="E10" s="279"/>
      <c r="F10" s="279"/>
      <c r="G10" s="279"/>
      <c r="H10" s="279"/>
      <c r="I10" s="279"/>
      <c r="J10" s="279"/>
      <c r="K10" s="279"/>
      <c r="L10" s="279"/>
      <c r="M10" s="280"/>
      <c r="N10" s="2"/>
      <c r="O10" s="2"/>
      <c r="P10" s="2"/>
      <c r="Q10" s="2"/>
      <c r="R10" s="2"/>
      <c r="S10" s="2"/>
      <c r="T10" s="2"/>
      <c r="U10" s="2"/>
      <c r="V10" s="2"/>
      <c r="W10" s="2"/>
      <c r="X10" s="2"/>
      <c r="Y10" s="2"/>
      <c r="Z10" s="2"/>
      <c r="AA10" s="2"/>
    </row>
    <row r="11" spans="1:27" s="8" customFormat="1" ht="15" customHeight="1" x14ac:dyDescent="0.2">
      <c r="A11" s="2"/>
      <c r="B11" s="276"/>
      <c r="C11" s="9" t="s">
        <v>15</v>
      </c>
      <c r="D11" s="279" t="s">
        <v>16</v>
      </c>
      <c r="E11" s="279"/>
      <c r="F11" s="279"/>
      <c r="G11" s="279"/>
      <c r="H11" s="279"/>
      <c r="I11" s="279"/>
      <c r="J11" s="279"/>
      <c r="K11" s="279"/>
      <c r="L11" s="279"/>
      <c r="M11" s="280"/>
      <c r="N11" s="2"/>
      <c r="O11" s="2"/>
      <c r="P11" s="2"/>
      <c r="Q11" s="2"/>
      <c r="R11" s="2"/>
      <c r="S11" s="2"/>
      <c r="T11" s="2"/>
      <c r="U11" s="2"/>
      <c r="V11" s="2"/>
      <c r="W11" s="2"/>
      <c r="X11" s="2"/>
      <c r="Y11" s="2"/>
      <c r="Z11" s="2"/>
      <c r="AA11" s="2"/>
    </row>
    <row r="12" spans="1:27" s="8" customFormat="1" ht="15" customHeight="1" x14ac:dyDescent="0.2">
      <c r="A12" s="2"/>
      <c r="B12" s="276"/>
      <c r="C12" s="9" t="s">
        <v>17</v>
      </c>
      <c r="D12" s="279" t="s">
        <v>18</v>
      </c>
      <c r="E12" s="279"/>
      <c r="F12" s="279"/>
      <c r="G12" s="279"/>
      <c r="H12" s="279"/>
      <c r="I12" s="279"/>
      <c r="J12" s="279"/>
      <c r="K12" s="279"/>
      <c r="L12" s="279"/>
      <c r="M12" s="280"/>
      <c r="N12" s="2"/>
      <c r="O12" s="2"/>
      <c r="P12" s="2"/>
      <c r="Q12" s="2"/>
      <c r="R12" s="2"/>
      <c r="S12" s="2"/>
      <c r="T12" s="2"/>
      <c r="U12" s="2"/>
      <c r="V12" s="2"/>
      <c r="W12" s="2"/>
      <c r="X12" s="2"/>
      <c r="Y12" s="2"/>
      <c r="Z12" s="2"/>
      <c r="AA12" s="2"/>
    </row>
    <row r="13" spans="1:27" s="2" customFormat="1" ht="15" customHeight="1" x14ac:dyDescent="0.2">
      <c r="B13" s="265"/>
      <c r="C13" s="10" t="s">
        <v>20</v>
      </c>
      <c r="D13" s="267" t="s">
        <v>21</v>
      </c>
      <c r="E13" s="267"/>
      <c r="F13" s="267"/>
      <c r="G13" s="267"/>
      <c r="H13" s="267"/>
      <c r="I13" s="267"/>
      <c r="J13" s="267"/>
      <c r="K13" s="267"/>
      <c r="L13" s="267"/>
      <c r="M13" s="268"/>
    </row>
    <row r="14" spans="1:27" s="2" customFormat="1" ht="15" customHeight="1" x14ac:dyDescent="0.2">
      <c r="B14" s="265"/>
      <c r="C14" s="11" t="s">
        <v>22</v>
      </c>
      <c r="D14" s="267" t="s">
        <v>22</v>
      </c>
      <c r="E14" s="267"/>
      <c r="F14" s="267"/>
      <c r="G14" s="267"/>
      <c r="H14" s="267"/>
      <c r="I14" s="267"/>
      <c r="J14" s="267"/>
      <c r="K14" s="267"/>
      <c r="L14" s="267"/>
      <c r="M14" s="268"/>
    </row>
    <row r="15" spans="1:27" s="2" customFormat="1" ht="15" customHeight="1" thickBot="1" x14ac:dyDescent="0.25">
      <c r="B15" s="266"/>
      <c r="C15" s="12"/>
      <c r="D15" s="269"/>
      <c r="E15" s="269"/>
      <c r="F15" s="269"/>
      <c r="G15" s="269"/>
      <c r="H15" s="269"/>
      <c r="I15" s="269"/>
      <c r="J15" s="269"/>
      <c r="K15" s="269"/>
      <c r="L15" s="269"/>
      <c r="M15" s="270"/>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3"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Transmission reciprocating compression. U.S. Department of Energy, National Energy Technology Laboratory. Last Updated: October 2018 (version 01). www.netl.doe.gov/LCA (http://www.netl.doe.gov/LCA)</v>
      </c>
      <c r="D24" s="263"/>
      <c r="E24" s="263"/>
      <c r="F24" s="263"/>
      <c r="G24" s="263"/>
      <c r="H24" s="263"/>
      <c r="I24" s="263"/>
      <c r="J24" s="263"/>
      <c r="K24" s="263"/>
      <c r="L24" s="263"/>
      <c r="M24" s="263"/>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4" t="s">
        <v>334</v>
      </c>
      <c r="D29" s="264"/>
      <c r="E29" s="264"/>
      <c r="F29" s="264"/>
      <c r="G29" s="264"/>
      <c r="H29" s="264"/>
      <c r="I29" s="264"/>
      <c r="J29" s="264"/>
      <c r="K29" s="264"/>
      <c r="L29" s="264"/>
      <c r="M29" s="264"/>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5"/>
  <sheetViews>
    <sheetView showGridLines="0" zoomScaleNormal="100" zoomScalePageLayoutView="40" workbookViewId="0">
      <selection activeCell="B1" sqref="B1:Q1"/>
    </sheetView>
  </sheetViews>
  <sheetFormatPr defaultColWidth="9.140625" defaultRowHeight="12.75" x14ac:dyDescent="0.2"/>
  <cols>
    <col min="1" max="1" width="1.85546875" style="2" customWidth="1"/>
    <col min="2" max="2" width="3.5703125" style="61"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71" t="s">
        <v>0</v>
      </c>
      <c r="C1" s="271"/>
      <c r="D1" s="271"/>
      <c r="E1" s="271"/>
      <c r="F1" s="271"/>
      <c r="G1" s="271"/>
      <c r="H1" s="271"/>
      <c r="I1" s="271"/>
      <c r="J1" s="271"/>
      <c r="K1" s="271"/>
      <c r="L1" s="271"/>
      <c r="M1" s="271"/>
      <c r="N1" s="271"/>
      <c r="O1" s="271"/>
      <c r="P1" s="271"/>
      <c r="Q1" s="271"/>
    </row>
    <row r="2" spans="1:25" ht="20.25" x14ac:dyDescent="0.3">
      <c r="B2" s="271" t="s">
        <v>38</v>
      </c>
      <c r="C2" s="271"/>
      <c r="D2" s="271"/>
      <c r="E2" s="271"/>
      <c r="F2" s="271"/>
      <c r="G2" s="271"/>
      <c r="H2" s="271"/>
      <c r="I2" s="271"/>
      <c r="J2" s="271"/>
      <c r="K2" s="271"/>
      <c r="L2" s="271"/>
      <c r="M2" s="271"/>
      <c r="N2" s="271"/>
      <c r="O2" s="271"/>
      <c r="P2" s="271"/>
      <c r="Q2" s="271"/>
    </row>
    <row r="3" spans="1:25" ht="5.25" customHeight="1" x14ac:dyDescent="0.2">
      <c r="B3" s="6"/>
      <c r="C3" s="2"/>
      <c r="D3" s="2"/>
      <c r="E3" s="2"/>
      <c r="F3" s="2"/>
      <c r="G3" s="2"/>
      <c r="H3" s="2"/>
      <c r="J3" s="2"/>
      <c r="K3" s="2"/>
      <c r="L3" s="2"/>
      <c r="M3" s="2"/>
      <c r="N3" s="2"/>
      <c r="O3" s="2"/>
      <c r="P3" s="2"/>
    </row>
    <row r="4" spans="1:25" ht="13.5" thickBot="1" x14ac:dyDescent="0.25">
      <c r="B4" s="296" t="s">
        <v>39</v>
      </c>
      <c r="C4" s="296"/>
      <c r="D4" s="306" t="s">
        <v>365</v>
      </c>
      <c r="E4" s="307"/>
      <c r="F4" s="14"/>
      <c r="G4" s="14"/>
      <c r="H4" s="14"/>
      <c r="I4" s="14"/>
      <c r="J4" s="14"/>
      <c r="K4" s="14"/>
      <c r="L4" s="14"/>
      <c r="M4" s="14"/>
      <c r="N4" s="14"/>
      <c r="O4" s="14"/>
      <c r="P4" s="14"/>
      <c r="Q4" s="14"/>
    </row>
    <row r="5" spans="1:25" ht="13.5" thickBot="1" x14ac:dyDescent="0.25">
      <c r="B5" s="296" t="s">
        <v>40</v>
      </c>
      <c r="C5" s="296"/>
      <c r="D5" s="228">
        <v>1</v>
      </c>
      <c r="E5" s="228" t="s">
        <v>41</v>
      </c>
      <c r="F5" s="229" t="s">
        <v>42</v>
      </c>
      <c r="G5" s="308" t="s">
        <v>314</v>
      </c>
      <c r="H5" s="308"/>
      <c r="I5" s="308"/>
      <c r="J5" s="308"/>
      <c r="K5" s="14"/>
      <c r="L5" s="14"/>
      <c r="M5" s="230" t="s">
        <v>17</v>
      </c>
      <c r="N5" s="231" t="str">
        <f>DQI!I10</f>
        <v>2,2,2,2,1</v>
      </c>
      <c r="O5" s="232"/>
      <c r="P5" s="14" t="s">
        <v>43</v>
      </c>
      <c r="Q5" s="14"/>
    </row>
    <row r="6" spans="1:25" ht="27.75" customHeight="1" x14ac:dyDescent="0.2">
      <c r="B6" s="309" t="s">
        <v>44</v>
      </c>
      <c r="C6" s="310"/>
      <c r="D6" s="311" t="s">
        <v>366</v>
      </c>
      <c r="E6" s="312"/>
      <c r="F6" s="312"/>
      <c r="G6" s="312"/>
      <c r="H6" s="312"/>
      <c r="I6" s="312"/>
      <c r="J6" s="312"/>
      <c r="K6" s="312"/>
      <c r="L6" s="312"/>
      <c r="M6" s="312"/>
      <c r="N6" s="312"/>
      <c r="O6" s="313"/>
      <c r="P6" s="233"/>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314" t="s">
        <v>45</v>
      </c>
      <c r="C8" s="315"/>
      <c r="D8" s="315"/>
      <c r="E8" s="315"/>
      <c r="F8" s="315"/>
      <c r="G8" s="315"/>
      <c r="H8" s="315"/>
      <c r="I8" s="315"/>
      <c r="J8" s="315"/>
      <c r="K8" s="315"/>
      <c r="L8" s="315"/>
      <c r="M8" s="315"/>
      <c r="N8" s="315"/>
      <c r="O8" s="315"/>
      <c r="P8" s="315"/>
      <c r="Q8" s="316"/>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96" t="s">
        <v>46</v>
      </c>
      <c r="C10" s="296"/>
      <c r="D10" s="317" t="s">
        <v>315</v>
      </c>
      <c r="E10" s="305"/>
      <c r="F10" s="2"/>
      <c r="G10" s="20" t="s">
        <v>47</v>
      </c>
      <c r="H10" s="21"/>
      <c r="I10" s="21"/>
      <c r="J10" s="21"/>
      <c r="K10" s="21"/>
      <c r="L10" s="21"/>
      <c r="M10" s="21"/>
      <c r="N10" s="21"/>
      <c r="O10" s="22"/>
      <c r="P10" s="2"/>
    </row>
    <row r="11" spans="1:25" x14ac:dyDescent="0.2">
      <c r="B11" s="302" t="s">
        <v>48</v>
      </c>
      <c r="C11" s="303"/>
      <c r="D11" s="304" t="s">
        <v>315</v>
      </c>
      <c r="E11" s="305"/>
      <c r="F11" s="2"/>
      <c r="G11" s="23" t="str">
        <f>CONCATENATE("Reference Flow: ",D5," ",E5," of ",G5)</f>
        <v>Reference Flow: 1 kg of natural gas</v>
      </c>
      <c r="H11" s="24"/>
      <c r="I11" s="24"/>
      <c r="J11" s="24"/>
      <c r="K11" s="24"/>
      <c r="L11" s="24"/>
      <c r="M11" s="24"/>
      <c r="N11" s="24"/>
      <c r="O11" s="25"/>
      <c r="P11" s="2"/>
    </row>
    <row r="12" spans="1:25" x14ac:dyDescent="0.2">
      <c r="B12" s="296" t="s">
        <v>49</v>
      </c>
      <c r="C12" s="296"/>
      <c r="D12" s="297">
        <v>2016</v>
      </c>
      <c r="E12" s="297"/>
      <c r="F12" s="2"/>
      <c r="G12" s="23"/>
      <c r="H12" s="24"/>
      <c r="I12" s="24"/>
      <c r="J12" s="24"/>
      <c r="K12" s="24"/>
      <c r="L12" s="24"/>
      <c r="M12" s="24"/>
      <c r="N12" s="24"/>
      <c r="O12" s="25"/>
      <c r="P12" s="2"/>
    </row>
    <row r="13" spans="1:25" ht="12.75" customHeight="1" x14ac:dyDescent="0.2">
      <c r="B13" s="296" t="s">
        <v>50</v>
      </c>
      <c r="C13" s="296"/>
      <c r="D13" s="297" t="s">
        <v>101</v>
      </c>
      <c r="E13" s="297"/>
      <c r="F13" s="2"/>
      <c r="G13" s="298" t="s">
        <v>374</v>
      </c>
      <c r="H13" s="299"/>
      <c r="I13" s="299"/>
      <c r="J13" s="299"/>
      <c r="K13" s="299"/>
      <c r="L13" s="299"/>
      <c r="M13" s="299"/>
      <c r="N13" s="299"/>
      <c r="O13" s="300"/>
      <c r="P13" s="2"/>
    </row>
    <row r="14" spans="1:25" x14ac:dyDescent="0.2">
      <c r="B14" s="296" t="s">
        <v>51</v>
      </c>
      <c r="C14" s="296"/>
      <c r="D14" s="297" t="s">
        <v>98</v>
      </c>
      <c r="E14" s="297"/>
      <c r="F14" s="2"/>
      <c r="G14" s="298"/>
      <c r="H14" s="299"/>
      <c r="I14" s="299"/>
      <c r="J14" s="299"/>
      <c r="K14" s="299"/>
      <c r="L14" s="299"/>
      <c r="M14" s="299"/>
      <c r="N14" s="299"/>
      <c r="O14" s="300"/>
      <c r="P14" s="2"/>
    </row>
    <row r="15" spans="1:25" x14ac:dyDescent="0.2">
      <c r="B15" s="296" t="s">
        <v>52</v>
      </c>
      <c r="C15" s="296"/>
      <c r="D15" s="297" t="s">
        <v>316</v>
      </c>
      <c r="E15" s="297"/>
      <c r="F15" s="2"/>
      <c r="G15" s="298"/>
      <c r="H15" s="299"/>
      <c r="I15" s="299"/>
      <c r="J15" s="299"/>
      <c r="K15" s="299"/>
      <c r="L15" s="299"/>
      <c r="M15" s="299"/>
      <c r="N15" s="299"/>
      <c r="O15" s="300"/>
      <c r="P15" s="2"/>
    </row>
    <row r="16" spans="1:25" x14ac:dyDescent="0.2">
      <c r="B16" s="296" t="s">
        <v>53</v>
      </c>
      <c r="C16" s="296"/>
      <c r="D16" s="297" t="s">
        <v>94</v>
      </c>
      <c r="E16" s="297"/>
      <c r="F16" s="2"/>
      <c r="G16" s="298"/>
      <c r="H16" s="299"/>
      <c r="I16" s="299"/>
      <c r="J16" s="299"/>
      <c r="K16" s="299"/>
      <c r="L16" s="299"/>
      <c r="M16" s="299"/>
      <c r="N16" s="299"/>
      <c r="O16" s="300"/>
      <c r="P16" s="2"/>
    </row>
    <row r="17" spans="1:25" ht="23.45" customHeight="1" x14ac:dyDescent="0.2">
      <c r="B17" s="284" t="s">
        <v>54</v>
      </c>
      <c r="C17" s="286"/>
      <c r="D17" s="301"/>
      <c r="E17" s="301"/>
      <c r="F17" s="2"/>
      <c r="G17" s="26" t="s">
        <v>375</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287" t="s">
        <v>55</v>
      </c>
      <c r="C20" s="288"/>
      <c r="D20" s="288"/>
      <c r="E20" s="288"/>
      <c r="F20" s="288"/>
      <c r="G20" s="288"/>
      <c r="H20" s="288"/>
      <c r="I20" s="288"/>
      <c r="J20" s="288"/>
      <c r="K20" s="288"/>
      <c r="L20" s="288"/>
      <c r="M20" s="288"/>
      <c r="N20" s="288"/>
      <c r="O20" s="288"/>
      <c r="P20" s="288"/>
      <c r="Q20" s="289"/>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90" t="s">
        <v>64</v>
      </c>
      <c r="K22" s="290"/>
      <c r="L22" s="290"/>
      <c r="M22" s="290"/>
      <c r="N22" s="290"/>
      <c r="O22" s="290"/>
      <c r="P22" s="290"/>
      <c r="Q22" s="290"/>
    </row>
    <row r="23" spans="1:25" x14ac:dyDescent="0.2">
      <c r="B23" s="14">
        <f t="shared" ref="B23:B24" si="0">LEN(C23)</f>
        <v>11</v>
      </c>
      <c r="C23" s="31" t="s">
        <v>367</v>
      </c>
      <c r="D23" s="32"/>
      <c r="E23" s="68">
        <f>PS!D7</f>
        <v>117.66726799608624</v>
      </c>
      <c r="F23" s="214">
        <f>PS!C7</f>
        <v>96.888175538160496</v>
      </c>
      <c r="G23" s="215">
        <f>PS!E7</f>
        <v>140.72810572407047</v>
      </c>
      <c r="H23" s="35" t="s">
        <v>338</v>
      </c>
      <c r="I23" s="34">
        <v>1</v>
      </c>
      <c r="J23" s="283" t="s">
        <v>377</v>
      </c>
      <c r="K23" s="283"/>
      <c r="L23" s="283"/>
      <c r="M23" s="283"/>
      <c r="N23" s="283"/>
      <c r="O23" s="283"/>
      <c r="P23" s="283"/>
      <c r="Q23" s="283"/>
    </row>
    <row r="24" spans="1:25" x14ac:dyDescent="0.2">
      <c r="B24" s="14">
        <f t="shared" si="0"/>
        <v>10</v>
      </c>
      <c r="C24" s="31" t="s">
        <v>368</v>
      </c>
      <c r="E24" s="68">
        <f>PS!D8</f>
        <v>124394210.3812992</v>
      </c>
      <c r="F24" s="214">
        <f>PS!C8</f>
        <v>95353998.862770185</v>
      </c>
      <c r="G24" s="215">
        <f>PS!E8</f>
        <v>159045629.56126514</v>
      </c>
      <c r="H24" s="242" t="s">
        <v>340</v>
      </c>
      <c r="I24" s="143">
        <v>3</v>
      </c>
      <c r="J24" s="3" t="s">
        <v>378</v>
      </c>
      <c r="Q24" s="3"/>
    </row>
    <row r="25" spans="1:25" x14ac:dyDescent="0.2">
      <c r="B25" s="14"/>
      <c r="C25" s="31" t="s">
        <v>342</v>
      </c>
      <c r="D25" s="32"/>
      <c r="E25" s="68">
        <f>PS!D9</f>
        <v>0.73415595693918156</v>
      </c>
      <c r="F25" s="214">
        <f>PS!C9</f>
        <v>0.73076369026073684</v>
      </c>
      <c r="G25" s="215">
        <f>PS!E9</f>
        <v>0.73754822361762629</v>
      </c>
      <c r="H25" s="35" t="s">
        <v>341</v>
      </c>
      <c r="I25" s="34">
        <v>2</v>
      </c>
      <c r="J25" s="283" t="s">
        <v>379</v>
      </c>
      <c r="K25" s="283"/>
      <c r="L25" s="283"/>
      <c r="M25" s="283"/>
      <c r="N25" s="283"/>
      <c r="O25" s="283"/>
      <c r="P25" s="283"/>
      <c r="Q25" s="283"/>
    </row>
    <row r="26" spans="1:25" x14ac:dyDescent="0.2">
      <c r="B26" s="14"/>
      <c r="C26" s="216" t="s">
        <v>369</v>
      </c>
      <c r="D26" s="32"/>
      <c r="E26" s="68">
        <f>PS!D10</f>
        <v>11082.366181996071</v>
      </c>
      <c r="F26" s="214">
        <f>PS!C10</f>
        <v>9792.6046966731901</v>
      </c>
      <c r="G26" s="215">
        <f>PS!E10</f>
        <v>12384.724853228963</v>
      </c>
      <c r="H26" s="35" t="s">
        <v>343</v>
      </c>
      <c r="I26" s="34">
        <v>1</v>
      </c>
      <c r="J26" s="283" t="s">
        <v>380</v>
      </c>
      <c r="K26" s="283"/>
      <c r="L26" s="283"/>
      <c r="M26" s="283"/>
      <c r="N26" s="283"/>
      <c r="O26" s="283"/>
      <c r="P26" s="283"/>
      <c r="Q26" s="283"/>
    </row>
    <row r="27" spans="1:25" x14ac:dyDescent="0.2">
      <c r="B27" s="14"/>
      <c r="C27" s="216" t="s">
        <v>370</v>
      </c>
      <c r="D27" s="32"/>
      <c r="E27" s="68">
        <f>PS!D11</f>
        <v>2019.8259972287228</v>
      </c>
      <c r="F27" s="214">
        <f>PS!C11</f>
        <v>1815.9815919163698</v>
      </c>
      <c r="G27" s="215">
        <f>PS!E11</f>
        <v>2234.1509343381654</v>
      </c>
      <c r="H27" s="35" t="s">
        <v>344</v>
      </c>
      <c r="I27" s="34">
        <v>1</v>
      </c>
      <c r="J27" s="283" t="s">
        <v>381</v>
      </c>
      <c r="K27" s="283"/>
      <c r="L27" s="283"/>
      <c r="M27" s="283"/>
      <c r="N27" s="283"/>
      <c r="O27" s="283"/>
      <c r="P27" s="283"/>
      <c r="Q27" s="283"/>
    </row>
    <row r="28" spans="1:25" x14ac:dyDescent="0.2">
      <c r="B28" s="14"/>
      <c r="C28" s="216" t="s">
        <v>345</v>
      </c>
      <c r="D28" s="32"/>
      <c r="E28" s="68">
        <f>PS!D12</f>
        <v>0.44</v>
      </c>
      <c r="F28" s="214">
        <f>PS!C12</f>
        <v>0.44</v>
      </c>
      <c r="G28" s="215">
        <f>PS!E12</f>
        <v>0.44</v>
      </c>
      <c r="H28" s="35" t="s">
        <v>341</v>
      </c>
      <c r="I28" s="34">
        <v>4</v>
      </c>
      <c r="J28" s="283" t="s">
        <v>346</v>
      </c>
      <c r="K28" s="283"/>
      <c r="L28" s="283"/>
      <c r="M28" s="283"/>
      <c r="N28" s="283"/>
      <c r="O28" s="283"/>
      <c r="P28" s="283"/>
      <c r="Q28" s="283"/>
    </row>
    <row r="29" spans="1:25" x14ac:dyDescent="0.2">
      <c r="B29" s="14">
        <f t="shared" ref="B29" si="1">LEN(C29)</f>
        <v>13</v>
      </c>
      <c r="C29" s="31" t="s">
        <v>371</v>
      </c>
      <c r="D29" s="211" t="str">
        <f>CONCATENATE(C24,"*1000*0.042/2.205")</f>
        <v>4_NG_trans*1000*0.042/2.205</v>
      </c>
      <c r="E29" s="68">
        <f>E24*1000*0.042/2.205</f>
        <v>2369413531.0723658</v>
      </c>
      <c r="F29" s="68">
        <f>F24*1000*0.042/2.205</f>
        <v>1816266645.0051465</v>
      </c>
      <c r="G29" s="68">
        <f>G24*1000*0.042/2.205</f>
        <v>3029440563.0717173</v>
      </c>
      <c r="H29" s="260" t="s">
        <v>41</v>
      </c>
      <c r="I29" s="34"/>
      <c r="J29" s="283" t="s">
        <v>347</v>
      </c>
      <c r="K29" s="283"/>
      <c r="L29" s="283"/>
      <c r="M29" s="283"/>
      <c r="N29" s="283"/>
      <c r="O29" s="283"/>
      <c r="P29" s="283"/>
      <c r="Q29" s="283"/>
    </row>
    <row r="30" spans="1:25" x14ac:dyDescent="0.2">
      <c r="B30" s="14">
        <f t="shared" ref="B30:B31" si="2">LEN(C30)</f>
        <v>7</v>
      </c>
      <c r="C30" s="216" t="s">
        <v>335</v>
      </c>
      <c r="D30" s="211" t="str">
        <f>CONCATENATE(C23,"*1000/",C25,"/",C29)</f>
        <v>4_RECIP_CH4*1000/nat_mCH4/4_NG_trans_kg</v>
      </c>
      <c r="E30" s="68">
        <f>E23*1000/E25/E29</f>
        <v>6.7643563567402993E-5</v>
      </c>
      <c r="F30" s="68">
        <f t="shared" ref="F30:G30" si="3">F23/F25*1000/F29</f>
        <v>7.2998546081814921E-5</v>
      </c>
      <c r="G30" s="68">
        <f t="shared" si="3"/>
        <v>6.2983673101561891E-5</v>
      </c>
      <c r="H30" s="260" t="s">
        <v>41</v>
      </c>
      <c r="I30" s="34"/>
      <c r="J30" s="283" t="s">
        <v>347</v>
      </c>
      <c r="K30" s="283"/>
      <c r="L30" s="283"/>
      <c r="M30" s="283"/>
      <c r="N30" s="283"/>
      <c r="O30" s="283"/>
      <c r="P30" s="283"/>
      <c r="Q30" s="283"/>
    </row>
    <row r="31" spans="1:25" x14ac:dyDescent="0.2">
      <c r="B31" s="14">
        <f t="shared" si="2"/>
        <v>24</v>
      </c>
      <c r="C31" s="216" t="s">
        <v>350</v>
      </c>
      <c r="D31" s="211" t="str">
        <f>CONCATENATE(C26,"*",C27)</f>
        <v>4_RECIP_power*4_RECIP_time</v>
      </c>
      <c r="E31" s="68">
        <f>E26*E27</f>
        <v>22384451.325204086</v>
      </c>
      <c r="F31" s="68">
        <f>F26*F27</f>
        <v>17783189.866072301</v>
      </c>
      <c r="G31" s="68">
        <f>G26*G27</f>
        <v>27669344.602362584</v>
      </c>
      <c r="H31" s="260" t="s">
        <v>351</v>
      </c>
      <c r="I31" s="34"/>
      <c r="J31" s="283" t="s">
        <v>382</v>
      </c>
      <c r="K31" s="283"/>
      <c r="L31" s="283"/>
      <c r="M31" s="283"/>
      <c r="N31" s="283"/>
      <c r="O31" s="283"/>
      <c r="P31" s="283"/>
      <c r="Q31" s="283"/>
    </row>
    <row r="32" spans="1:25" x14ac:dyDescent="0.2">
      <c r="B32" s="14">
        <f t="shared" ref="B32" si="4">LEN(C32)</f>
        <v>23</v>
      </c>
      <c r="C32" s="216" t="s">
        <v>349</v>
      </c>
      <c r="D32" s="211" t="str">
        <f>CONCATENATE(C31,"/",C28)</f>
        <v>Compressor output_energy/Recip_thermalefficiency</v>
      </c>
      <c r="E32" s="68">
        <f>E31/E28</f>
        <v>50873753.011827469</v>
      </c>
      <c r="F32" s="68">
        <f>F31/F28</f>
        <v>40416340.604709774</v>
      </c>
      <c r="G32" s="68">
        <f>G31/G28</f>
        <v>62884874.0962786</v>
      </c>
      <c r="H32" s="260" t="s">
        <v>351</v>
      </c>
      <c r="I32" s="34"/>
      <c r="J32" s="283" t="s">
        <v>383</v>
      </c>
      <c r="K32" s="283"/>
      <c r="L32" s="283"/>
      <c r="M32" s="283"/>
      <c r="N32" s="283"/>
      <c r="O32" s="283"/>
      <c r="P32" s="283"/>
      <c r="Q32" s="283"/>
    </row>
    <row r="33" spans="1:25" x14ac:dyDescent="0.2">
      <c r="B33" s="14">
        <f t="shared" ref="B33" si="5">LEN(C33)</f>
        <v>21</v>
      </c>
      <c r="C33" s="216" t="s">
        <v>348</v>
      </c>
      <c r="D33" s="211" t="str">
        <f>CONCATENATE(C32,"*2544/1031*.042/2.205/",C29)</f>
        <v>Compressor_input_energy*2544/1031*.042/2.205/4_NG_trans_kg</v>
      </c>
      <c r="E33" s="68">
        <f>E32*2544/1031*0.042/2.205/E29</f>
        <v>1.0091414644825267E-3</v>
      </c>
      <c r="F33" s="68">
        <f t="shared" ref="F33:G33" si="6">F32*2544/1031*0.042/2.205/F29</f>
        <v>1.0458671439038739E-3</v>
      </c>
      <c r="G33" s="68">
        <f t="shared" si="6"/>
        <v>9.7562494936858876E-4</v>
      </c>
      <c r="H33" s="260" t="s">
        <v>41</v>
      </c>
      <c r="I33" s="34"/>
      <c r="J33" s="283" t="s">
        <v>384</v>
      </c>
      <c r="K33" s="283"/>
      <c r="L33" s="283"/>
      <c r="M33" s="283"/>
      <c r="N33" s="283"/>
      <c r="O33" s="283"/>
      <c r="P33" s="283"/>
      <c r="Q33" s="283"/>
    </row>
    <row r="34" spans="1:25" x14ac:dyDescent="0.2">
      <c r="B34" s="14">
        <f t="shared" ref="B34" si="7">LEN(C34)</f>
        <v>12</v>
      </c>
      <c r="C34" s="216" t="s">
        <v>372</v>
      </c>
      <c r="D34" s="211" t="str">
        <f>CONCATENATE("1+",C30,"+",C33)</f>
        <v>1+Vent_NG+Compressor input_fuel</v>
      </c>
      <c r="E34" s="262">
        <f>1+E30+E33</f>
        <v>1.00107678502805</v>
      </c>
      <c r="F34" s="262">
        <f t="shared" ref="F34:G34" si="8">1+F30+F33</f>
        <v>1.0011188656899859</v>
      </c>
      <c r="G34" s="262">
        <f t="shared" si="8"/>
        <v>1.0010386086224703</v>
      </c>
      <c r="H34" s="261" t="s">
        <v>41</v>
      </c>
      <c r="I34" s="34"/>
      <c r="J34" s="283" t="s">
        <v>385</v>
      </c>
      <c r="K34" s="283"/>
      <c r="L34" s="283"/>
      <c r="M34" s="283"/>
      <c r="N34" s="283"/>
      <c r="O34" s="283"/>
      <c r="P34" s="283"/>
      <c r="Q34" s="283"/>
    </row>
    <row r="35" spans="1:25" x14ac:dyDescent="0.2">
      <c r="B35" s="6"/>
      <c r="C35" s="36" t="s">
        <v>65</v>
      </c>
      <c r="D35" s="37" t="s">
        <v>66</v>
      </c>
      <c r="E35" s="33"/>
      <c r="F35" s="214"/>
      <c r="G35" s="215"/>
      <c r="H35" s="35"/>
      <c r="I35" s="38"/>
      <c r="J35" s="283"/>
      <c r="K35" s="283"/>
      <c r="L35" s="283"/>
      <c r="M35" s="283"/>
      <c r="N35" s="283"/>
      <c r="O35" s="283"/>
      <c r="P35" s="283"/>
      <c r="Q35" s="283"/>
    </row>
    <row r="36" spans="1:25" ht="13.5" thickBot="1" x14ac:dyDescent="0.25">
      <c r="B36" s="6"/>
      <c r="C36" s="2"/>
      <c r="D36" s="2"/>
      <c r="E36" s="2"/>
      <c r="F36" s="2"/>
      <c r="G36" s="2"/>
      <c r="H36" s="2"/>
      <c r="J36" s="2"/>
      <c r="K36" s="2"/>
      <c r="L36" s="2"/>
      <c r="M36" s="2"/>
      <c r="N36" s="2"/>
      <c r="O36" s="2"/>
      <c r="P36" s="2"/>
    </row>
    <row r="37" spans="1:25" s="19" customFormat="1" ht="15.75" customHeight="1" thickBot="1" x14ac:dyDescent="0.25">
      <c r="A37" s="18"/>
      <c r="B37" s="287" t="s">
        <v>67</v>
      </c>
      <c r="C37" s="288"/>
      <c r="D37" s="288"/>
      <c r="E37" s="288"/>
      <c r="F37" s="288"/>
      <c r="G37" s="288"/>
      <c r="H37" s="288"/>
      <c r="I37" s="288"/>
      <c r="J37" s="288"/>
      <c r="K37" s="288"/>
      <c r="L37" s="288"/>
      <c r="M37" s="288"/>
      <c r="N37" s="288"/>
      <c r="O37" s="288"/>
      <c r="P37" s="288"/>
      <c r="Q37" s="289"/>
      <c r="R37" s="18"/>
      <c r="S37" s="18"/>
      <c r="T37" s="18"/>
      <c r="U37" s="18"/>
      <c r="V37" s="18"/>
      <c r="W37" s="18"/>
      <c r="X37" s="18"/>
      <c r="Y37" s="18"/>
    </row>
    <row r="38" spans="1:25" x14ac:dyDescent="0.2">
      <c r="B38" s="6"/>
      <c r="C38" s="2"/>
      <c r="D38" s="2"/>
      <c r="E38" s="2"/>
      <c r="F38" s="2"/>
      <c r="G38" s="2"/>
      <c r="H38" s="29" t="s">
        <v>68</v>
      </c>
      <c r="J38" s="2"/>
      <c r="K38" s="2"/>
      <c r="L38" s="2"/>
      <c r="M38" s="2"/>
      <c r="N38" s="2"/>
      <c r="O38" s="2"/>
      <c r="P38" s="2"/>
    </row>
    <row r="39" spans="1:25" x14ac:dyDescent="0.2">
      <c r="B39" s="6"/>
      <c r="C39" s="30" t="s">
        <v>69</v>
      </c>
      <c r="D39" s="30" t="s">
        <v>70</v>
      </c>
      <c r="E39" s="30" t="s">
        <v>59</v>
      </c>
      <c r="F39" s="30" t="s">
        <v>71</v>
      </c>
      <c r="G39" s="30" t="s">
        <v>69</v>
      </c>
      <c r="H39" s="30" t="s">
        <v>62</v>
      </c>
      <c r="I39" s="30" t="s">
        <v>72</v>
      </c>
      <c r="J39" s="30" t="s">
        <v>73</v>
      </c>
      <c r="K39" s="30" t="s">
        <v>74</v>
      </c>
      <c r="L39" s="30" t="s">
        <v>75</v>
      </c>
      <c r="M39" s="30" t="s">
        <v>63</v>
      </c>
      <c r="N39" s="30" t="s">
        <v>17</v>
      </c>
      <c r="O39" s="290" t="s">
        <v>64</v>
      </c>
      <c r="P39" s="290"/>
      <c r="Q39" s="290"/>
      <c r="X39" s="18"/>
      <c r="Y39" s="18"/>
    </row>
    <row r="40" spans="1:25" ht="14.25" customHeight="1" x14ac:dyDescent="0.2">
      <c r="B40" s="6"/>
      <c r="C40" s="39" t="str">
        <f>C34</f>
        <v>NG_processed</v>
      </c>
      <c r="D40" s="40" t="s">
        <v>339</v>
      </c>
      <c r="E40" s="41">
        <v>1</v>
      </c>
      <c r="F40" s="41" t="s">
        <v>41</v>
      </c>
      <c r="G40" s="225">
        <f>IF($C40="",1,VLOOKUP($C40,$C$22:$H$35,3,FALSE))</f>
        <v>1.00107678502805</v>
      </c>
      <c r="H40" s="43" t="str">
        <f>IF($C40="","",VLOOKUP($C40,$C$22:$H$35,6,FALSE))</f>
        <v>kg</v>
      </c>
      <c r="I40" s="217">
        <f>IF(D40="","",E40*G40*$D$5)</f>
        <v>1.00107678502805</v>
      </c>
      <c r="J40" s="41" t="s">
        <v>41</v>
      </c>
      <c r="K40" s="45" t="s">
        <v>91</v>
      </c>
      <c r="L40" s="41"/>
      <c r="M40" s="46"/>
      <c r="N40" s="46"/>
      <c r="O40" s="282" t="s">
        <v>376</v>
      </c>
      <c r="P40" s="282"/>
      <c r="Q40" s="282"/>
      <c r="X40" s="18"/>
      <c r="Y40" s="18"/>
    </row>
    <row r="41" spans="1:25" x14ac:dyDescent="0.2">
      <c r="B41" s="6"/>
      <c r="C41" s="31" t="str">
        <f>C33</f>
        <v>Compressor input_fuel</v>
      </c>
      <c r="D41" s="47" t="s">
        <v>336</v>
      </c>
      <c r="E41" s="41">
        <v>1</v>
      </c>
      <c r="F41" s="41" t="s">
        <v>41</v>
      </c>
      <c r="G41" s="225">
        <f>IF($C41="",1,VLOOKUP($C41,$C$22:$H$35,3,FALSE))</f>
        <v>1.0091414644825267E-3</v>
      </c>
      <c r="H41" s="43" t="str">
        <f>IF($C41="","",VLOOKUP($C41,$C$22:$H$35,6,FALSE))</f>
        <v>kg</v>
      </c>
      <c r="I41" s="226">
        <f>IF(D41="","",E41*G41*$D$5)</f>
        <v>1.0091414644825267E-3</v>
      </c>
      <c r="J41" s="41" t="s">
        <v>41</v>
      </c>
      <c r="K41" s="45" t="s">
        <v>91</v>
      </c>
      <c r="L41" s="41"/>
      <c r="M41" s="46"/>
      <c r="N41" s="46"/>
      <c r="O41" s="282" t="s">
        <v>337</v>
      </c>
      <c r="P41" s="282"/>
      <c r="Q41" s="282"/>
      <c r="X41" s="18"/>
      <c r="Y41" s="18"/>
    </row>
    <row r="42" spans="1:25" x14ac:dyDescent="0.2">
      <c r="B42" s="6"/>
      <c r="C42" s="41"/>
      <c r="D42" s="48"/>
      <c r="E42" s="41"/>
      <c r="F42" s="41"/>
      <c r="G42" s="42">
        <f>IF($C42="",1,VLOOKUP($C42,$C$22:$H$35,3,FALSE))</f>
        <v>1</v>
      </c>
      <c r="H42" s="43" t="str">
        <f>IF($C42="","",VLOOKUP($C42,$C$22:$H$35,6,FALSE))</f>
        <v/>
      </c>
      <c r="I42" s="44" t="str">
        <f t="shared" ref="I42" si="9">IF(D42="","",E42*G42*$D$5)</f>
        <v/>
      </c>
      <c r="J42" s="41"/>
      <c r="K42" s="45"/>
      <c r="L42" s="41"/>
      <c r="M42" s="46"/>
      <c r="N42" s="46"/>
      <c r="O42" s="292"/>
      <c r="P42" s="292"/>
      <c r="Q42" s="292"/>
      <c r="X42" s="18"/>
      <c r="Y42" s="18"/>
    </row>
    <row r="43" spans="1:25" x14ac:dyDescent="0.2">
      <c r="B43" s="6"/>
      <c r="C43" s="49" t="s">
        <v>65</v>
      </c>
      <c r="D43" s="37" t="s">
        <v>66</v>
      </c>
      <c r="E43" s="50" t="s">
        <v>76</v>
      </c>
      <c r="F43" s="37"/>
      <c r="G43" s="37"/>
      <c r="H43" s="37"/>
      <c r="I43" s="50" t="s">
        <v>77</v>
      </c>
      <c r="J43" s="37"/>
      <c r="K43" s="50"/>
      <c r="L43" s="37" t="s">
        <v>78</v>
      </c>
      <c r="M43" s="51"/>
      <c r="N43" s="51"/>
      <c r="O43" s="281"/>
      <c r="P43" s="281"/>
      <c r="Q43" s="281"/>
      <c r="X43" s="18"/>
      <c r="Y43" s="18"/>
    </row>
    <row r="44" spans="1:25" s="2" customFormat="1" ht="13.5" thickBot="1" x14ac:dyDescent="0.25">
      <c r="B44" s="6"/>
      <c r="X44" s="18"/>
      <c r="Y44" s="18"/>
    </row>
    <row r="45" spans="1:25" s="19" customFormat="1" ht="15.75" customHeight="1" thickBot="1" x14ac:dyDescent="0.25">
      <c r="A45" s="18"/>
      <c r="B45" s="287" t="s">
        <v>79</v>
      </c>
      <c r="C45" s="288"/>
      <c r="D45" s="288"/>
      <c r="E45" s="288"/>
      <c r="F45" s="288"/>
      <c r="G45" s="288"/>
      <c r="H45" s="288"/>
      <c r="I45" s="288"/>
      <c r="J45" s="288"/>
      <c r="K45" s="288"/>
      <c r="L45" s="288"/>
      <c r="M45" s="288"/>
      <c r="N45" s="288"/>
      <c r="O45" s="288"/>
      <c r="P45" s="288"/>
      <c r="Q45" s="289"/>
      <c r="R45" s="18"/>
      <c r="S45" s="18"/>
      <c r="T45" s="18"/>
      <c r="U45" s="18"/>
      <c r="V45" s="18"/>
      <c r="W45" s="18"/>
      <c r="X45" s="18"/>
      <c r="Y45" s="18"/>
    </row>
    <row r="46" spans="1:25" x14ac:dyDescent="0.2">
      <c r="B46" s="6"/>
      <c r="C46" s="2"/>
      <c r="D46" s="2"/>
      <c r="E46" s="2"/>
      <c r="F46" s="2"/>
      <c r="G46" s="2"/>
      <c r="H46" s="29" t="s">
        <v>80</v>
      </c>
      <c r="J46" s="2"/>
      <c r="K46" s="2"/>
      <c r="L46" s="2"/>
      <c r="M46" s="2"/>
      <c r="N46" s="2"/>
      <c r="O46" s="2"/>
      <c r="P46" s="2"/>
      <c r="X46" s="18"/>
      <c r="Y46" s="18"/>
    </row>
    <row r="47" spans="1:25" x14ac:dyDescent="0.2">
      <c r="B47" s="6"/>
      <c r="C47" s="30" t="s">
        <v>69</v>
      </c>
      <c r="D47" s="30" t="s">
        <v>70</v>
      </c>
      <c r="E47" s="30" t="s">
        <v>59</v>
      </c>
      <c r="F47" s="30" t="s">
        <v>71</v>
      </c>
      <c r="G47" s="30" t="s">
        <v>69</v>
      </c>
      <c r="H47" s="30" t="s">
        <v>62</v>
      </c>
      <c r="I47" s="30" t="s">
        <v>72</v>
      </c>
      <c r="J47" s="30" t="s">
        <v>73</v>
      </c>
      <c r="K47" s="30" t="s">
        <v>74</v>
      </c>
      <c r="L47" s="30" t="s">
        <v>75</v>
      </c>
      <c r="M47" s="30" t="s">
        <v>63</v>
      </c>
      <c r="N47" s="30" t="s">
        <v>17</v>
      </c>
      <c r="O47" s="290" t="s">
        <v>64</v>
      </c>
      <c r="P47" s="290"/>
      <c r="Q47" s="290"/>
      <c r="X47" s="18"/>
      <c r="Y47" s="18"/>
    </row>
    <row r="48" spans="1:25" x14ac:dyDescent="0.2">
      <c r="B48" s="6"/>
      <c r="C48" s="52"/>
      <c r="D48" s="53" t="s">
        <v>312</v>
      </c>
      <c r="E48" s="54">
        <v>1</v>
      </c>
      <c r="F48" s="54" t="str">
        <f>J48</f>
        <v>kg NG</v>
      </c>
      <c r="G48" s="42">
        <f>IF($C48="",1,VLOOKUP($C48,$C$22:$H$35,3,FALSE))</f>
        <v>1</v>
      </c>
      <c r="H48" s="43" t="str">
        <f>IF($C48="","",VLOOKUP($C48,$C$22:$H$35,6,FALSE))</f>
        <v/>
      </c>
      <c r="I48" s="44">
        <f t="shared" ref="I48:I50" si="10">IF(D48="","",E48*G48*$D$5)</f>
        <v>1</v>
      </c>
      <c r="J48" s="54" t="s">
        <v>313</v>
      </c>
      <c r="K48" s="45" t="s">
        <v>91</v>
      </c>
      <c r="L48" s="41"/>
      <c r="M48" s="55"/>
      <c r="N48" s="55"/>
      <c r="O48" s="291" t="s">
        <v>81</v>
      </c>
      <c r="P48" s="291"/>
      <c r="Q48" s="291"/>
      <c r="X48" s="18"/>
      <c r="Y48" s="18"/>
    </row>
    <row r="49" spans="2:25" x14ac:dyDescent="0.2">
      <c r="B49" s="6"/>
      <c r="C49" s="48" t="str">
        <f>C30</f>
        <v>Vent_NG</v>
      </c>
      <c r="D49" s="56" t="str">
        <f>CONCATENATE(C30," [to venting and flaring]")</f>
        <v>Vent_NG [to venting and flaring]</v>
      </c>
      <c r="E49" s="54">
        <v>1</v>
      </c>
      <c r="F49" s="54" t="str">
        <f t="shared" ref="F49" si="11">J49</f>
        <v>kg NG</v>
      </c>
      <c r="G49" s="42">
        <f>IF($C49="",1,VLOOKUP($C49,$C$22:$H$35,3,FALSE))</f>
        <v>6.7643563567402993E-5</v>
      </c>
      <c r="H49" s="43" t="str">
        <f>IF($C49="","",VLOOKUP($C49,$C$22:$H$35,6,FALSE))</f>
        <v>kg</v>
      </c>
      <c r="I49" s="217">
        <f t="shared" si="10"/>
        <v>6.7643563567402993E-5</v>
      </c>
      <c r="J49" s="54" t="s">
        <v>313</v>
      </c>
      <c r="K49" s="45" t="s">
        <v>91</v>
      </c>
      <c r="L49" s="41"/>
      <c r="M49" s="46"/>
      <c r="N49" s="46"/>
      <c r="O49" s="293" t="str">
        <f>J30</f>
        <v>[kg] Natural gas vented from reciprocating compressors.</v>
      </c>
      <c r="P49" s="294"/>
      <c r="Q49" s="295"/>
      <c r="X49" s="18"/>
      <c r="Y49" s="18"/>
    </row>
    <row r="50" spans="2:25" x14ac:dyDescent="0.2">
      <c r="B50" s="6"/>
      <c r="C50" s="48"/>
      <c r="D50" s="56"/>
      <c r="E50" s="54"/>
      <c r="F50" s="54"/>
      <c r="G50" s="42">
        <f>IF($C50="",1,VLOOKUP($C50,$C$22:$H$35,3,FALSE))</f>
        <v>1</v>
      </c>
      <c r="H50" s="43" t="str">
        <f>IF($C50="","",VLOOKUP($C50,$C$22:$H$35,6,FALSE))</f>
        <v/>
      </c>
      <c r="I50" s="44" t="str">
        <f t="shared" si="10"/>
        <v/>
      </c>
      <c r="J50" s="54"/>
      <c r="K50" s="45"/>
      <c r="L50" s="41"/>
      <c r="M50" s="46"/>
      <c r="N50" s="46"/>
      <c r="O50" s="291"/>
      <c r="P50" s="291"/>
      <c r="Q50" s="291"/>
      <c r="X50" s="18"/>
      <c r="Y50" s="18"/>
    </row>
    <row r="51" spans="2:25" x14ac:dyDescent="0.2">
      <c r="B51" s="6"/>
      <c r="C51" s="49" t="s">
        <v>65</v>
      </c>
      <c r="D51" s="57" t="s">
        <v>66</v>
      </c>
      <c r="E51" s="50" t="s">
        <v>76</v>
      </c>
      <c r="F51" s="54"/>
      <c r="G51" s="58"/>
      <c r="H51" s="59"/>
      <c r="I51" s="59"/>
      <c r="J51" s="37"/>
      <c r="K51" s="50"/>
      <c r="L51" s="37" t="s">
        <v>78</v>
      </c>
      <c r="M51" s="51"/>
      <c r="N51" s="51"/>
      <c r="O51" s="281"/>
      <c r="P51" s="281"/>
      <c r="Q51" s="281"/>
      <c r="X51" s="18"/>
      <c r="Y51" s="18"/>
    </row>
    <row r="52" spans="2:25" x14ac:dyDescent="0.2">
      <c r="B52" s="6"/>
      <c r="C52" s="2"/>
      <c r="D52" s="2"/>
      <c r="E52" s="2"/>
      <c r="F52" s="2"/>
      <c r="G52" s="2"/>
      <c r="H52" s="2"/>
      <c r="J52" s="2"/>
      <c r="K52" s="2"/>
      <c r="L52" s="2"/>
      <c r="M52" s="2"/>
      <c r="N52" s="2"/>
      <c r="O52" s="2"/>
      <c r="P52" s="2"/>
      <c r="X52" s="18"/>
      <c r="Y52" s="18"/>
    </row>
    <row r="53" spans="2:25" ht="20.25" customHeight="1" x14ac:dyDescent="0.2">
      <c r="B53" s="6"/>
      <c r="C53" s="284" t="s">
        <v>82</v>
      </c>
      <c r="D53" s="285"/>
      <c r="E53" s="285"/>
      <c r="F53" s="285"/>
      <c r="G53" s="285"/>
      <c r="H53" s="285"/>
      <c r="I53" s="285"/>
      <c r="J53" s="285"/>
      <c r="K53" s="285"/>
      <c r="L53" s="285"/>
      <c r="M53" s="285"/>
      <c r="N53" s="285"/>
      <c r="O53" s="285"/>
      <c r="P53" s="285"/>
      <c r="Q53" s="286"/>
    </row>
    <row r="54" spans="2:25" x14ac:dyDescent="0.2">
      <c r="B54" s="6"/>
      <c r="C54" s="2"/>
      <c r="D54" s="2"/>
      <c r="E54" s="2"/>
      <c r="F54" s="2"/>
      <c r="G54" s="2"/>
      <c r="H54" s="2"/>
      <c r="J54" s="2"/>
      <c r="K54" s="2"/>
      <c r="L54" s="2"/>
      <c r="M54" s="2"/>
      <c r="N54" s="2"/>
      <c r="O54" s="2"/>
      <c r="P54" s="2"/>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x14ac:dyDescent="0.2">
      <c r="B57" s="6"/>
      <c r="C57" s="2"/>
      <c r="D57" s="2"/>
      <c r="E57" s="2"/>
      <c r="F57" s="2"/>
      <c r="G57" s="2"/>
      <c r="H57" s="2"/>
      <c r="J57" s="2"/>
      <c r="K57" s="2"/>
      <c r="L57" s="2"/>
      <c r="M57" s="2"/>
      <c r="N57" s="2"/>
      <c r="O57" s="2"/>
      <c r="P57" s="2"/>
    </row>
    <row r="58" spans="2:25" x14ac:dyDescent="0.2">
      <c r="B58" s="6"/>
      <c r="C58" s="2"/>
      <c r="D58" s="2"/>
      <c r="E58" s="2"/>
      <c r="F58" s="2"/>
      <c r="G58" s="2"/>
      <c r="H58" s="2"/>
      <c r="J58" s="2"/>
      <c r="K58" s="2"/>
      <c r="L58" s="2"/>
      <c r="M58" s="2"/>
      <c r="N58" s="2"/>
      <c r="O58" s="2"/>
      <c r="P58" s="2"/>
    </row>
    <row r="59" spans="2:25" x14ac:dyDescent="0.2">
      <c r="B59" s="6"/>
      <c r="C59" s="2"/>
      <c r="D59" s="2"/>
      <c r="E59" s="2"/>
      <c r="F59" s="2"/>
      <c r="G59" s="2"/>
      <c r="H59" s="2"/>
      <c r="J59" s="2"/>
      <c r="K59" s="2"/>
      <c r="L59" s="2"/>
      <c r="M59" s="2"/>
      <c r="N59" s="2"/>
      <c r="O59" s="2"/>
      <c r="P59" s="2"/>
    </row>
    <row r="60" spans="2:25" s="2" customFormat="1" x14ac:dyDescent="0.2">
      <c r="B60" s="6"/>
    </row>
    <row r="61" spans="2:25" s="2" customFormat="1" x14ac:dyDescent="0.2">
      <c r="B61" s="6"/>
    </row>
    <row r="62" spans="2:25" s="2" customFormat="1" x14ac:dyDescent="0.2">
      <c r="B62" s="6"/>
    </row>
    <row r="63" spans="2:25" s="2" customFormat="1" x14ac:dyDescent="0.2">
      <c r="B63" s="6"/>
    </row>
    <row r="64" spans="2: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s="2" customFormat="1" x14ac:dyDescent="0.2">
      <c r="B89" s="6"/>
    </row>
    <row r="90" spans="2:16" s="2" customFormat="1" x14ac:dyDescent="0.2">
      <c r="B90" s="6"/>
    </row>
    <row r="91" spans="2:16" s="2" customFormat="1" x14ac:dyDescent="0.2">
      <c r="B91" s="6"/>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
      <c r="C102" s="2"/>
      <c r="D102" s="2"/>
      <c r="E102" s="2"/>
      <c r="F102" s="2"/>
      <c r="G102" s="2"/>
      <c r="H102" s="2"/>
      <c r="J102" s="2"/>
      <c r="K102" s="2"/>
      <c r="L102" s="2"/>
      <c r="M102" s="2"/>
      <c r="N102" s="2"/>
      <c r="O102" s="2"/>
      <c r="P102" s="2"/>
    </row>
    <row r="103" spans="1:25" x14ac:dyDescent="0.2">
      <c r="B103" s="6"/>
      <c r="C103" s="2"/>
      <c r="D103" s="2"/>
      <c r="E103" s="2"/>
      <c r="F103" s="2"/>
      <c r="G103" s="2"/>
      <c r="H103" s="2"/>
      <c r="J103" s="2"/>
      <c r="K103" s="2"/>
      <c r="L103" s="2"/>
      <c r="M103" s="2"/>
      <c r="N103" s="2"/>
      <c r="O103" s="2"/>
      <c r="P103" s="2"/>
    </row>
    <row r="104" spans="1:25" x14ac:dyDescent="0.2">
      <c r="B104" s="6"/>
      <c r="C104" s="2"/>
      <c r="D104" s="2"/>
      <c r="E104" s="2"/>
      <c r="F104" s="2"/>
      <c r="G104" s="2"/>
      <c r="H104" s="2"/>
      <c r="J104" s="2"/>
      <c r="K104" s="2"/>
      <c r="L104" s="2"/>
      <c r="M104" s="2"/>
      <c r="N104" s="2"/>
      <c r="O104" s="2"/>
      <c r="P104" s="2"/>
    </row>
    <row r="105" spans="1:25" x14ac:dyDescent="0.2">
      <c r="B105" s="60" t="s">
        <v>83</v>
      </c>
      <c r="C105" s="2"/>
      <c r="D105" s="2"/>
      <c r="E105" s="2"/>
      <c r="F105" s="2"/>
      <c r="G105" s="2"/>
      <c r="H105" s="2"/>
      <c r="J105" s="2"/>
      <c r="K105" s="2"/>
      <c r="L105" s="2"/>
      <c r="M105" s="2"/>
      <c r="N105" s="2"/>
      <c r="O105" s="2"/>
      <c r="P105" s="2"/>
    </row>
    <row r="106" spans="1:25" s="61" customFormat="1" x14ac:dyDescent="0.2">
      <c r="A106" s="6"/>
      <c r="B106" s="6"/>
      <c r="C106" s="6" t="s">
        <v>84</v>
      </c>
      <c r="D106" s="6" t="s">
        <v>85</v>
      </c>
      <c r="E106" s="6" t="s">
        <v>86</v>
      </c>
      <c r="F106" s="6"/>
      <c r="G106" s="6"/>
      <c r="H106" s="6" t="s">
        <v>75</v>
      </c>
      <c r="I106" s="6"/>
      <c r="J106" s="6" t="s">
        <v>74</v>
      </c>
      <c r="K106" s="6"/>
      <c r="L106" s="6"/>
      <c r="M106" s="6"/>
      <c r="N106" s="6"/>
      <c r="O106" s="6"/>
      <c r="P106" s="6"/>
      <c r="Q106" s="6"/>
      <c r="R106" s="6"/>
      <c r="S106" s="6"/>
      <c r="T106" s="6"/>
      <c r="U106" s="6"/>
      <c r="V106" s="6"/>
      <c r="W106" s="6"/>
      <c r="X106" s="6"/>
      <c r="Y106" s="6"/>
    </row>
    <row r="107" spans="1:25" x14ac:dyDescent="0.2">
      <c r="B107" s="6"/>
      <c r="C107" s="62" t="s">
        <v>78</v>
      </c>
      <c r="D107" s="62" t="s">
        <v>78</v>
      </c>
      <c r="E107" s="62" t="s">
        <v>78</v>
      </c>
      <c r="F107" s="2"/>
      <c r="G107" s="2"/>
      <c r="H107" s="62" t="s">
        <v>78</v>
      </c>
      <c r="J107" s="2"/>
      <c r="K107" s="2"/>
      <c r="L107" s="2"/>
      <c r="M107" s="2"/>
      <c r="N107" s="2"/>
      <c r="O107" s="2"/>
      <c r="P107" s="2"/>
    </row>
    <row r="108" spans="1:25" s="2" customFormat="1" x14ac:dyDescent="0.2">
      <c r="B108" s="6"/>
      <c r="C108" s="14" t="s">
        <v>87</v>
      </c>
      <c r="D108" s="2" t="s">
        <v>88</v>
      </c>
      <c r="E108" s="2" t="s">
        <v>89</v>
      </c>
      <c r="H108" s="2" t="s">
        <v>90</v>
      </c>
      <c r="J108" s="2" t="s">
        <v>91</v>
      </c>
    </row>
    <row r="109" spans="1:25" s="2" customFormat="1" x14ac:dyDescent="0.2">
      <c r="B109" s="6"/>
      <c r="C109" s="2" t="s">
        <v>92</v>
      </c>
      <c r="D109" s="2" t="s">
        <v>93</v>
      </c>
      <c r="E109" s="2" t="s">
        <v>94</v>
      </c>
      <c r="H109" s="2" t="s">
        <v>95</v>
      </c>
      <c r="J109" s="2" t="s">
        <v>96</v>
      </c>
    </row>
    <row r="110" spans="1:25" s="2" customFormat="1" x14ac:dyDescent="0.2">
      <c r="B110" s="6"/>
      <c r="C110" s="2" t="s">
        <v>97</v>
      </c>
      <c r="D110" s="2" t="s">
        <v>98</v>
      </c>
      <c r="E110" s="2" t="s">
        <v>99</v>
      </c>
      <c r="H110" s="2" t="s">
        <v>100</v>
      </c>
    </row>
    <row r="111" spans="1:25" s="2" customFormat="1" x14ac:dyDescent="0.2">
      <c r="B111" s="6"/>
      <c r="C111" s="2" t="s">
        <v>101</v>
      </c>
      <c r="D111" s="2" t="s">
        <v>102</v>
      </c>
      <c r="E111" s="2" t="s">
        <v>103</v>
      </c>
      <c r="H111" s="2" t="s">
        <v>104</v>
      </c>
    </row>
    <row r="112" spans="1:25" s="2" customFormat="1" x14ac:dyDescent="0.2">
      <c r="B112" s="6"/>
      <c r="C112" s="2" t="s">
        <v>105</v>
      </c>
      <c r="E112" s="2" t="s">
        <v>106</v>
      </c>
      <c r="H112" s="2" t="s">
        <v>106</v>
      </c>
    </row>
    <row r="113" spans="2:16" s="2" customFormat="1" x14ac:dyDescent="0.2">
      <c r="B113" s="6"/>
      <c r="C113" s="2" t="s">
        <v>107</v>
      </c>
    </row>
    <row r="114" spans="2:16" s="2" customFormat="1" x14ac:dyDescent="0.2">
      <c r="B114" s="6"/>
      <c r="C114" s="2" t="s">
        <v>108</v>
      </c>
    </row>
    <row r="115" spans="2:16" s="2" customFormat="1" x14ac:dyDescent="0.2">
      <c r="B115" s="6"/>
      <c r="C115" s="2" t="s">
        <v>109</v>
      </c>
    </row>
    <row r="116" spans="2:16" s="2" customFormat="1" x14ac:dyDescent="0.2">
      <c r="B116" s="6"/>
      <c r="C116" s="14" t="s">
        <v>110</v>
      </c>
    </row>
    <row r="117" spans="2:16" s="2" customFormat="1" x14ac:dyDescent="0.2">
      <c r="B117" s="6"/>
      <c r="C117" s="3"/>
      <c r="D117" s="3"/>
      <c r="E117" s="3"/>
      <c r="F117" s="3"/>
      <c r="G117" s="3"/>
      <c r="H117" s="3"/>
      <c r="J117" s="3"/>
      <c r="K117" s="3"/>
      <c r="L117" s="3"/>
      <c r="M117" s="3"/>
      <c r="N117" s="3"/>
      <c r="O117" s="3"/>
      <c r="P117" s="3"/>
    </row>
    <row r="118" spans="2:16" s="2" customFormat="1" x14ac:dyDescent="0.2">
      <c r="B118" s="6"/>
      <c r="C118" s="3"/>
      <c r="D118" s="3"/>
      <c r="E118" s="3"/>
      <c r="F118" s="3"/>
      <c r="G118" s="3"/>
      <c r="H118" s="3"/>
      <c r="J118" s="3"/>
      <c r="K118" s="3"/>
      <c r="L118" s="3"/>
      <c r="M118" s="3"/>
      <c r="N118" s="3"/>
      <c r="O118" s="3"/>
      <c r="P118" s="3"/>
    </row>
    <row r="119" spans="2:16" s="2" customFormat="1" x14ac:dyDescent="0.2">
      <c r="B119" s="6"/>
      <c r="C119" s="3"/>
      <c r="D119" s="3"/>
      <c r="E119" s="3"/>
      <c r="F119" s="3"/>
      <c r="G119" s="3"/>
      <c r="H119" s="3"/>
      <c r="J119" s="3"/>
      <c r="K119" s="3"/>
      <c r="L119" s="3"/>
      <c r="M119" s="3"/>
      <c r="N119" s="3"/>
      <c r="O119" s="3"/>
      <c r="P119" s="3"/>
    </row>
    <row r="120" spans="2:16" s="2" customFormat="1" x14ac:dyDescent="0.2">
      <c r="B120" s="6"/>
      <c r="C120" s="3"/>
      <c r="D120" s="3"/>
      <c r="E120" s="3"/>
      <c r="F120" s="3"/>
      <c r="G120" s="3"/>
      <c r="H120" s="3"/>
      <c r="J120" s="3"/>
      <c r="K120" s="3"/>
      <c r="L120" s="3"/>
      <c r="M120" s="3"/>
      <c r="N120" s="3"/>
      <c r="O120" s="3"/>
      <c r="P120" s="3"/>
    </row>
    <row r="121" spans="2:16" s="2" customFormat="1" x14ac:dyDescent="0.2">
      <c r="B121" s="6"/>
      <c r="C121" s="3"/>
      <c r="D121" s="3"/>
      <c r="E121" s="3"/>
      <c r="F121" s="3"/>
      <c r="G121" s="3"/>
      <c r="H121" s="3"/>
      <c r="J121" s="3"/>
      <c r="K121" s="3"/>
      <c r="L121" s="3"/>
      <c r="M121" s="3"/>
      <c r="N121" s="3"/>
      <c r="O121" s="3"/>
      <c r="P121" s="3"/>
    </row>
    <row r="122" spans="2:16" s="2" customFormat="1" x14ac:dyDescent="0.2">
      <c r="B122" s="6"/>
      <c r="C122" s="3"/>
      <c r="D122" s="3"/>
      <c r="E122" s="3"/>
      <c r="F122" s="3"/>
      <c r="G122" s="3"/>
      <c r="H122" s="3"/>
      <c r="J122" s="3"/>
      <c r="K122" s="3"/>
      <c r="L122" s="3"/>
      <c r="M122" s="3"/>
      <c r="N122" s="3"/>
      <c r="O122" s="3"/>
      <c r="P122" s="3"/>
    </row>
    <row r="123" spans="2:16" s="2" customFormat="1" x14ac:dyDescent="0.2">
      <c r="B123" s="6"/>
      <c r="C123" s="3"/>
      <c r="D123" s="3"/>
      <c r="E123" s="3"/>
      <c r="F123" s="3"/>
      <c r="G123" s="3"/>
      <c r="H123" s="3"/>
      <c r="J123" s="3"/>
      <c r="K123" s="3"/>
      <c r="L123" s="3"/>
      <c r="M123" s="3"/>
      <c r="N123" s="3"/>
      <c r="O123" s="3"/>
      <c r="P123" s="3"/>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sheetData>
  <sheetProtection formatCells="0" formatRows="0" insertRows="0" insertHyperlinks="0" deleteRows="0" selectLockedCells="1"/>
  <mergeCells count="53">
    <mergeCell ref="J33:Q33"/>
    <mergeCell ref="J25:Q25"/>
    <mergeCell ref="J27:Q27"/>
    <mergeCell ref="J26:Q26"/>
    <mergeCell ref="J31:Q31"/>
    <mergeCell ref="J28:Q28"/>
    <mergeCell ref="J29:Q29"/>
    <mergeCell ref="J22:Q22"/>
    <mergeCell ref="B11:C11"/>
    <mergeCell ref="D11:E11"/>
    <mergeCell ref="B1:Q1"/>
    <mergeCell ref="B2:Q2"/>
    <mergeCell ref="B4:C4"/>
    <mergeCell ref="D4:E4"/>
    <mergeCell ref="B5:C5"/>
    <mergeCell ref="G5:J5"/>
    <mergeCell ref="B6:C6"/>
    <mergeCell ref="D6:O6"/>
    <mergeCell ref="B8:Q8"/>
    <mergeCell ref="B10:C10"/>
    <mergeCell ref="D10:E10"/>
    <mergeCell ref="J30:Q30"/>
    <mergeCell ref="J23:Q23"/>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O51:Q51"/>
    <mergeCell ref="O41:Q41"/>
    <mergeCell ref="J32:Q32"/>
    <mergeCell ref="C53:Q53"/>
    <mergeCell ref="B37:Q37"/>
    <mergeCell ref="O39:Q39"/>
    <mergeCell ref="O40:Q40"/>
    <mergeCell ref="O50:Q50"/>
    <mergeCell ref="J34:Q34"/>
    <mergeCell ref="B45:Q45"/>
    <mergeCell ref="O47:Q47"/>
    <mergeCell ref="O48:Q48"/>
    <mergeCell ref="O42:Q42"/>
    <mergeCell ref="O43:Q43"/>
    <mergeCell ref="J35:Q35"/>
    <mergeCell ref="O49:Q49"/>
  </mergeCells>
  <conditionalFormatting sqref="H48 H40 H50:H51 H42">
    <cfRule type="cellIs" dxfId="12" priority="62" stopIfTrue="1" operator="equal">
      <formula>0</formula>
    </cfRule>
  </conditionalFormatting>
  <conditionalFormatting sqref="G48 G40 G50:G51 G42">
    <cfRule type="cellIs" dxfId="11" priority="61" stopIfTrue="1" operator="equal">
      <formula>1</formula>
    </cfRule>
  </conditionalFormatting>
  <conditionalFormatting sqref="H49">
    <cfRule type="cellIs" dxfId="10" priority="22" stopIfTrue="1" operator="equal">
      <formula>0</formula>
    </cfRule>
  </conditionalFormatting>
  <conditionalFormatting sqref="G49">
    <cfRule type="cellIs" dxfId="9" priority="21" stopIfTrue="1" operator="equal">
      <formula>1</formula>
    </cfRule>
  </conditionalFormatting>
  <conditionalFormatting sqref="H41">
    <cfRule type="cellIs" dxfId="8" priority="4" stopIfTrue="1" operator="equal">
      <formula>0</formula>
    </cfRule>
  </conditionalFormatting>
  <conditionalFormatting sqref="G41">
    <cfRule type="cellIs" dxfId="7" priority="3" stopIfTrue="1" operator="equal">
      <formula>1</formula>
    </cfRule>
  </conditionalFormatting>
  <dataValidations count="7">
    <dataValidation type="list" allowBlank="1" showInputMessage="1" showErrorMessage="1" sqref="WVT983035:WVT983042 L48:L50 JH40:JH41 TD40:TD41 ACZ40:ACZ41 AMV40:AMV41 AWR40:AWR41 BGN40:BGN41 BQJ40:BQJ41 CAF40:CAF41 CKB40:CKB41 CTX40:CTX41 DDT40:DDT41 DNP40:DNP41 DXL40:DXL41 EHH40:EHH41 ERD40:ERD41 FAZ40:FAZ41 FKV40:FKV41 FUR40:FUR41 GEN40:GEN41 GOJ40:GOJ41 GYF40:GYF41 HIB40:HIB41 HRX40:HRX41 IBT40:IBT41 ILP40:ILP41 IVL40:IVL41 JFH40:JFH41 JPD40:JPD41 JYZ40:JYZ41 KIV40:KIV41 KSR40:KSR41 LCN40:LCN41 LMJ40:LMJ41 LWF40:LWF41 MGB40:MGB41 MPX40:MPX41 MZT40:MZT41 NJP40:NJP41 NTL40:NTL41 ODH40:ODH41 OND40:OND41 OWZ40:OWZ41 PGV40:PGV41 PQR40:PQR41 QAN40:QAN41 QKJ40:QKJ41 QUF40:QUF41 REB40:REB41 RNX40:RNX41 RXT40:RXT41 SHP40:SHP41 SRL40:SRL41 TBH40:TBH41 TLD40:TLD41 TUZ40:TUZ41 UEV40:UEV41 UOR40:UOR41 UYN40:UYN41 VIJ40:VIJ41 VSF40:VSF41 WCB40:WCB41 WLX40:WLX41 WVT40:WVT41 WLX983035:WLX983042 WCB983035:WCB983042 VSF983035:VSF983042 VIJ983035:VIJ983042 UYN983035:UYN983042 UOR983035:UOR983042 UEV983035:UEV983042 TUZ983035:TUZ983042 TLD983035:TLD983042 TBH983035:TBH983042 SRL983035:SRL983042 SHP983035:SHP983042 RXT983035:RXT983042 RNX983035:RNX983042 REB983035:REB983042 QUF983035:QUF983042 QKJ983035:QKJ983042 QAN983035:QAN983042 PQR983035:PQR983042 PGV983035:PGV983042 OWZ983035:OWZ983042 OND983035:OND983042 ODH983035:ODH983042 NTL983035:NTL983042 NJP983035:NJP983042 MZT983035:MZT983042 MPX983035:MPX983042 MGB983035:MGB983042 LWF983035:LWF983042 LMJ983035:LMJ983042 LCN983035:LCN983042 KSR983035:KSR983042 KIV983035:KIV983042 JYZ983035:JYZ983042 JPD983035:JPD983042 JFH983035:JFH983042 IVL983035:IVL983042 ILP983035:ILP983042 IBT983035:IBT983042 HRX983035:HRX983042 HIB983035:HIB983042 GYF983035:GYF983042 GOJ983035:GOJ983042 GEN983035:GEN983042 FUR983035:FUR983042 FKV983035:FKV983042 FAZ983035:FAZ983042 ERD983035:ERD983042 EHH983035:EHH983042 DXL983035:DXL983042 DNP983035:DNP983042 DDT983035:DDT983042 CTX983035:CTX983042 CKB983035:CKB983042 CAF983035:CAF983042 BQJ983035:BQJ983042 BGN983035:BGN983042 AWR983035:AWR983042 AMV983035:AMV983042 ACZ983035:ACZ983042 TD983035:TD983042 JH983035:JH983042 L983035:L983042 WVT917499:WVT917506 WLX917499:WLX917506 WCB917499:WCB917506 VSF917499:VSF917506 VIJ917499:VIJ917506 UYN917499:UYN917506 UOR917499:UOR917506 UEV917499:UEV917506 TUZ917499:TUZ917506 TLD917499:TLD917506 TBH917499:TBH917506 SRL917499:SRL917506 SHP917499:SHP917506 RXT917499:RXT917506 RNX917499:RNX917506 REB917499:REB917506 QUF917499:QUF917506 QKJ917499:QKJ917506 QAN917499:QAN917506 PQR917499:PQR917506 PGV917499:PGV917506 OWZ917499:OWZ917506 OND917499:OND917506 ODH917499:ODH917506 NTL917499:NTL917506 NJP917499:NJP917506 MZT917499:MZT917506 MPX917499:MPX917506 MGB917499:MGB917506 LWF917499:LWF917506 LMJ917499:LMJ917506 LCN917499:LCN917506 KSR917499:KSR917506 KIV917499:KIV917506 JYZ917499:JYZ917506 JPD917499:JPD917506 JFH917499:JFH917506 IVL917499:IVL917506 ILP917499:ILP917506 IBT917499:IBT917506 HRX917499:HRX917506 HIB917499:HIB917506 GYF917499:GYF917506 GOJ917499:GOJ917506 GEN917499:GEN917506 FUR917499:FUR917506 FKV917499:FKV917506 FAZ917499:FAZ917506 ERD917499:ERD917506 EHH917499:EHH917506 DXL917499:DXL917506 DNP917499:DNP917506 DDT917499:DDT917506 CTX917499:CTX917506 CKB917499:CKB917506 CAF917499:CAF917506 BQJ917499:BQJ917506 BGN917499:BGN917506 AWR917499:AWR917506 AMV917499:AMV917506 ACZ917499:ACZ917506 TD917499:TD917506 JH917499:JH917506 L917499:L917506 WVT851963:WVT851970 WLX851963:WLX851970 WCB851963:WCB851970 VSF851963:VSF851970 VIJ851963:VIJ851970 UYN851963:UYN851970 UOR851963:UOR851970 UEV851963:UEV851970 TUZ851963:TUZ851970 TLD851963:TLD851970 TBH851963:TBH851970 SRL851963:SRL851970 SHP851963:SHP851970 RXT851963:RXT851970 RNX851963:RNX851970 REB851963:REB851970 QUF851963:QUF851970 QKJ851963:QKJ851970 QAN851963:QAN851970 PQR851963:PQR851970 PGV851963:PGV851970 OWZ851963:OWZ851970 OND851963:OND851970 ODH851963:ODH851970 NTL851963:NTL851970 NJP851963:NJP851970 MZT851963:MZT851970 MPX851963:MPX851970 MGB851963:MGB851970 LWF851963:LWF851970 LMJ851963:LMJ851970 LCN851963:LCN851970 KSR851963:KSR851970 KIV851963:KIV851970 JYZ851963:JYZ851970 JPD851963:JPD851970 JFH851963:JFH851970 IVL851963:IVL851970 ILP851963:ILP851970 IBT851963:IBT851970 HRX851963:HRX851970 HIB851963:HIB851970 GYF851963:GYF851970 GOJ851963:GOJ851970 GEN851963:GEN851970 FUR851963:FUR851970 FKV851963:FKV851970 FAZ851963:FAZ851970 ERD851963:ERD851970 EHH851963:EHH851970 DXL851963:DXL851970 DNP851963:DNP851970 DDT851963:DDT851970 CTX851963:CTX851970 CKB851963:CKB851970 CAF851963:CAF851970 BQJ851963:BQJ851970 BGN851963:BGN851970 AWR851963:AWR851970 AMV851963:AMV851970 ACZ851963:ACZ851970 TD851963:TD851970 JH851963:JH851970 L851963:L851970 WVT786427:WVT786434 WLX786427:WLX786434 WCB786427:WCB786434 VSF786427:VSF786434 VIJ786427:VIJ786434 UYN786427:UYN786434 UOR786427:UOR786434 UEV786427:UEV786434 TUZ786427:TUZ786434 TLD786427:TLD786434 TBH786427:TBH786434 SRL786427:SRL786434 SHP786427:SHP786434 RXT786427:RXT786434 RNX786427:RNX786434 REB786427:REB786434 QUF786427:QUF786434 QKJ786427:QKJ786434 QAN786427:QAN786434 PQR786427:PQR786434 PGV786427:PGV786434 OWZ786427:OWZ786434 OND786427:OND786434 ODH786427:ODH786434 NTL786427:NTL786434 NJP786427:NJP786434 MZT786427:MZT786434 MPX786427:MPX786434 MGB786427:MGB786434 LWF786427:LWF786434 LMJ786427:LMJ786434 LCN786427:LCN786434 KSR786427:KSR786434 KIV786427:KIV786434 JYZ786427:JYZ786434 JPD786427:JPD786434 JFH786427:JFH786434 IVL786427:IVL786434 ILP786427:ILP786434 IBT786427:IBT786434 HRX786427:HRX786434 HIB786427:HIB786434 GYF786427:GYF786434 GOJ786427:GOJ786434 GEN786427:GEN786434 FUR786427:FUR786434 FKV786427:FKV786434 FAZ786427:FAZ786434 ERD786427:ERD786434 EHH786427:EHH786434 DXL786427:DXL786434 DNP786427:DNP786434 DDT786427:DDT786434 CTX786427:CTX786434 CKB786427:CKB786434 CAF786427:CAF786434 BQJ786427:BQJ786434 BGN786427:BGN786434 AWR786427:AWR786434 AMV786427:AMV786434 ACZ786427:ACZ786434 TD786427:TD786434 JH786427:JH786434 L786427:L786434 WVT720891:WVT720898 WLX720891:WLX720898 WCB720891:WCB720898 VSF720891:VSF720898 VIJ720891:VIJ720898 UYN720891:UYN720898 UOR720891:UOR720898 UEV720891:UEV720898 TUZ720891:TUZ720898 TLD720891:TLD720898 TBH720891:TBH720898 SRL720891:SRL720898 SHP720891:SHP720898 RXT720891:RXT720898 RNX720891:RNX720898 REB720891:REB720898 QUF720891:QUF720898 QKJ720891:QKJ720898 QAN720891:QAN720898 PQR720891:PQR720898 PGV720891:PGV720898 OWZ720891:OWZ720898 OND720891:OND720898 ODH720891:ODH720898 NTL720891:NTL720898 NJP720891:NJP720898 MZT720891:MZT720898 MPX720891:MPX720898 MGB720891:MGB720898 LWF720891:LWF720898 LMJ720891:LMJ720898 LCN720891:LCN720898 KSR720891:KSR720898 KIV720891:KIV720898 JYZ720891:JYZ720898 JPD720891:JPD720898 JFH720891:JFH720898 IVL720891:IVL720898 ILP720891:ILP720898 IBT720891:IBT720898 HRX720891:HRX720898 HIB720891:HIB720898 GYF720891:GYF720898 GOJ720891:GOJ720898 GEN720891:GEN720898 FUR720891:FUR720898 FKV720891:FKV720898 FAZ720891:FAZ720898 ERD720891:ERD720898 EHH720891:EHH720898 DXL720891:DXL720898 DNP720891:DNP720898 DDT720891:DDT720898 CTX720891:CTX720898 CKB720891:CKB720898 CAF720891:CAF720898 BQJ720891:BQJ720898 BGN720891:BGN720898 AWR720891:AWR720898 AMV720891:AMV720898 ACZ720891:ACZ720898 TD720891:TD720898 JH720891:JH720898 L720891:L720898 WVT655355:WVT655362 WLX655355:WLX655362 WCB655355:WCB655362 VSF655355:VSF655362 VIJ655355:VIJ655362 UYN655355:UYN655362 UOR655355:UOR655362 UEV655355:UEV655362 TUZ655355:TUZ655362 TLD655355:TLD655362 TBH655355:TBH655362 SRL655355:SRL655362 SHP655355:SHP655362 RXT655355:RXT655362 RNX655355:RNX655362 REB655355:REB655362 QUF655355:QUF655362 QKJ655355:QKJ655362 QAN655355:QAN655362 PQR655355:PQR655362 PGV655355:PGV655362 OWZ655355:OWZ655362 OND655355:OND655362 ODH655355:ODH655362 NTL655355:NTL655362 NJP655355:NJP655362 MZT655355:MZT655362 MPX655355:MPX655362 MGB655355:MGB655362 LWF655355:LWF655362 LMJ655355:LMJ655362 LCN655355:LCN655362 KSR655355:KSR655362 KIV655355:KIV655362 JYZ655355:JYZ655362 JPD655355:JPD655362 JFH655355:JFH655362 IVL655355:IVL655362 ILP655355:ILP655362 IBT655355:IBT655362 HRX655355:HRX655362 HIB655355:HIB655362 GYF655355:GYF655362 GOJ655355:GOJ655362 GEN655355:GEN655362 FUR655355:FUR655362 FKV655355:FKV655362 FAZ655355:FAZ655362 ERD655355:ERD655362 EHH655355:EHH655362 DXL655355:DXL655362 DNP655355:DNP655362 DDT655355:DDT655362 CTX655355:CTX655362 CKB655355:CKB655362 CAF655355:CAF655362 BQJ655355:BQJ655362 BGN655355:BGN655362 AWR655355:AWR655362 AMV655355:AMV655362 ACZ655355:ACZ655362 TD655355:TD655362 JH655355:JH655362 L655355:L655362 WVT589819:WVT589826 WLX589819:WLX589826 WCB589819:WCB589826 VSF589819:VSF589826 VIJ589819:VIJ589826 UYN589819:UYN589826 UOR589819:UOR589826 UEV589819:UEV589826 TUZ589819:TUZ589826 TLD589819:TLD589826 TBH589819:TBH589826 SRL589819:SRL589826 SHP589819:SHP589826 RXT589819:RXT589826 RNX589819:RNX589826 REB589819:REB589826 QUF589819:QUF589826 QKJ589819:QKJ589826 QAN589819:QAN589826 PQR589819:PQR589826 PGV589819:PGV589826 OWZ589819:OWZ589826 OND589819:OND589826 ODH589819:ODH589826 NTL589819:NTL589826 NJP589819:NJP589826 MZT589819:MZT589826 MPX589819:MPX589826 MGB589819:MGB589826 LWF589819:LWF589826 LMJ589819:LMJ589826 LCN589819:LCN589826 KSR589819:KSR589826 KIV589819:KIV589826 JYZ589819:JYZ589826 JPD589819:JPD589826 JFH589819:JFH589826 IVL589819:IVL589826 ILP589819:ILP589826 IBT589819:IBT589826 HRX589819:HRX589826 HIB589819:HIB589826 GYF589819:GYF589826 GOJ589819:GOJ589826 GEN589819:GEN589826 FUR589819:FUR589826 FKV589819:FKV589826 FAZ589819:FAZ589826 ERD589819:ERD589826 EHH589819:EHH589826 DXL589819:DXL589826 DNP589819:DNP589826 DDT589819:DDT589826 CTX589819:CTX589826 CKB589819:CKB589826 CAF589819:CAF589826 BQJ589819:BQJ589826 BGN589819:BGN589826 AWR589819:AWR589826 AMV589819:AMV589826 ACZ589819:ACZ589826 TD589819:TD589826 JH589819:JH589826 L589819:L589826 WVT524283:WVT524290 WLX524283:WLX524290 WCB524283:WCB524290 VSF524283:VSF524290 VIJ524283:VIJ524290 UYN524283:UYN524290 UOR524283:UOR524290 UEV524283:UEV524290 TUZ524283:TUZ524290 TLD524283:TLD524290 TBH524283:TBH524290 SRL524283:SRL524290 SHP524283:SHP524290 RXT524283:RXT524290 RNX524283:RNX524290 REB524283:REB524290 QUF524283:QUF524290 QKJ524283:QKJ524290 QAN524283:QAN524290 PQR524283:PQR524290 PGV524283:PGV524290 OWZ524283:OWZ524290 OND524283:OND524290 ODH524283:ODH524290 NTL524283:NTL524290 NJP524283:NJP524290 MZT524283:MZT524290 MPX524283:MPX524290 MGB524283:MGB524290 LWF524283:LWF524290 LMJ524283:LMJ524290 LCN524283:LCN524290 KSR524283:KSR524290 KIV524283:KIV524290 JYZ524283:JYZ524290 JPD524283:JPD524290 JFH524283:JFH524290 IVL524283:IVL524290 ILP524283:ILP524290 IBT524283:IBT524290 HRX524283:HRX524290 HIB524283:HIB524290 GYF524283:GYF524290 GOJ524283:GOJ524290 GEN524283:GEN524290 FUR524283:FUR524290 FKV524283:FKV524290 FAZ524283:FAZ524290 ERD524283:ERD524290 EHH524283:EHH524290 DXL524283:DXL524290 DNP524283:DNP524290 DDT524283:DDT524290 CTX524283:CTX524290 CKB524283:CKB524290 CAF524283:CAF524290 BQJ524283:BQJ524290 BGN524283:BGN524290 AWR524283:AWR524290 AMV524283:AMV524290 ACZ524283:ACZ524290 TD524283:TD524290 JH524283:JH524290 L524283:L524290 WVT458747:WVT458754 WLX458747:WLX458754 WCB458747:WCB458754 VSF458747:VSF458754 VIJ458747:VIJ458754 UYN458747:UYN458754 UOR458747:UOR458754 UEV458747:UEV458754 TUZ458747:TUZ458754 TLD458747:TLD458754 TBH458747:TBH458754 SRL458747:SRL458754 SHP458747:SHP458754 RXT458747:RXT458754 RNX458747:RNX458754 REB458747:REB458754 QUF458747:QUF458754 QKJ458747:QKJ458754 QAN458747:QAN458754 PQR458747:PQR458754 PGV458747:PGV458754 OWZ458747:OWZ458754 OND458747:OND458754 ODH458747:ODH458754 NTL458747:NTL458754 NJP458747:NJP458754 MZT458747:MZT458754 MPX458747:MPX458754 MGB458747:MGB458754 LWF458747:LWF458754 LMJ458747:LMJ458754 LCN458747:LCN458754 KSR458747:KSR458754 KIV458747:KIV458754 JYZ458747:JYZ458754 JPD458747:JPD458754 JFH458747:JFH458754 IVL458747:IVL458754 ILP458747:ILP458754 IBT458747:IBT458754 HRX458747:HRX458754 HIB458747:HIB458754 GYF458747:GYF458754 GOJ458747:GOJ458754 GEN458747:GEN458754 FUR458747:FUR458754 FKV458747:FKV458754 FAZ458747:FAZ458754 ERD458747:ERD458754 EHH458747:EHH458754 DXL458747:DXL458754 DNP458747:DNP458754 DDT458747:DDT458754 CTX458747:CTX458754 CKB458747:CKB458754 CAF458747:CAF458754 BQJ458747:BQJ458754 BGN458747:BGN458754 AWR458747:AWR458754 AMV458747:AMV458754 ACZ458747:ACZ458754 TD458747:TD458754 JH458747:JH458754 L458747:L458754 WVT393211:WVT393218 WLX393211:WLX393218 WCB393211:WCB393218 VSF393211:VSF393218 VIJ393211:VIJ393218 UYN393211:UYN393218 UOR393211:UOR393218 UEV393211:UEV393218 TUZ393211:TUZ393218 TLD393211:TLD393218 TBH393211:TBH393218 SRL393211:SRL393218 SHP393211:SHP393218 RXT393211:RXT393218 RNX393211:RNX393218 REB393211:REB393218 QUF393211:QUF393218 QKJ393211:QKJ393218 QAN393211:QAN393218 PQR393211:PQR393218 PGV393211:PGV393218 OWZ393211:OWZ393218 OND393211:OND393218 ODH393211:ODH393218 NTL393211:NTL393218 NJP393211:NJP393218 MZT393211:MZT393218 MPX393211:MPX393218 MGB393211:MGB393218 LWF393211:LWF393218 LMJ393211:LMJ393218 LCN393211:LCN393218 KSR393211:KSR393218 KIV393211:KIV393218 JYZ393211:JYZ393218 JPD393211:JPD393218 JFH393211:JFH393218 IVL393211:IVL393218 ILP393211:ILP393218 IBT393211:IBT393218 HRX393211:HRX393218 HIB393211:HIB393218 GYF393211:GYF393218 GOJ393211:GOJ393218 GEN393211:GEN393218 FUR393211:FUR393218 FKV393211:FKV393218 FAZ393211:FAZ393218 ERD393211:ERD393218 EHH393211:EHH393218 DXL393211:DXL393218 DNP393211:DNP393218 DDT393211:DDT393218 CTX393211:CTX393218 CKB393211:CKB393218 CAF393211:CAF393218 BQJ393211:BQJ393218 BGN393211:BGN393218 AWR393211:AWR393218 AMV393211:AMV393218 ACZ393211:ACZ393218 TD393211:TD393218 JH393211:JH393218 L393211:L393218 WVT327675:WVT327682 WLX327675:WLX327682 WCB327675:WCB327682 VSF327675:VSF327682 VIJ327675:VIJ327682 UYN327675:UYN327682 UOR327675:UOR327682 UEV327675:UEV327682 TUZ327675:TUZ327682 TLD327675:TLD327682 TBH327675:TBH327682 SRL327675:SRL327682 SHP327675:SHP327682 RXT327675:RXT327682 RNX327675:RNX327682 REB327675:REB327682 QUF327675:QUF327682 QKJ327675:QKJ327682 QAN327675:QAN327682 PQR327675:PQR327682 PGV327675:PGV327682 OWZ327675:OWZ327682 OND327675:OND327682 ODH327675:ODH327682 NTL327675:NTL327682 NJP327675:NJP327682 MZT327675:MZT327682 MPX327675:MPX327682 MGB327675:MGB327682 LWF327675:LWF327682 LMJ327675:LMJ327682 LCN327675:LCN327682 KSR327675:KSR327682 KIV327675:KIV327682 JYZ327675:JYZ327682 JPD327675:JPD327682 JFH327675:JFH327682 IVL327675:IVL327682 ILP327675:ILP327682 IBT327675:IBT327682 HRX327675:HRX327682 HIB327675:HIB327682 GYF327675:GYF327682 GOJ327675:GOJ327682 GEN327675:GEN327682 FUR327675:FUR327682 FKV327675:FKV327682 FAZ327675:FAZ327682 ERD327675:ERD327682 EHH327675:EHH327682 DXL327675:DXL327682 DNP327675:DNP327682 DDT327675:DDT327682 CTX327675:CTX327682 CKB327675:CKB327682 CAF327675:CAF327682 BQJ327675:BQJ327682 BGN327675:BGN327682 AWR327675:AWR327682 AMV327675:AMV327682 ACZ327675:ACZ327682 TD327675:TD327682 JH327675:JH327682 L327675:L327682 WVT262139:WVT262146 WLX262139:WLX262146 WCB262139:WCB262146 VSF262139:VSF262146 VIJ262139:VIJ262146 UYN262139:UYN262146 UOR262139:UOR262146 UEV262139:UEV262146 TUZ262139:TUZ262146 TLD262139:TLD262146 TBH262139:TBH262146 SRL262139:SRL262146 SHP262139:SHP262146 RXT262139:RXT262146 RNX262139:RNX262146 REB262139:REB262146 QUF262139:QUF262146 QKJ262139:QKJ262146 QAN262139:QAN262146 PQR262139:PQR262146 PGV262139:PGV262146 OWZ262139:OWZ262146 OND262139:OND262146 ODH262139:ODH262146 NTL262139:NTL262146 NJP262139:NJP262146 MZT262139:MZT262146 MPX262139:MPX262146 MGB262139:MGB262146 LWF262139:LWF262146 LMJ262139:LMJ262146 LCN262139:LCN262146 KSR262139:KSR262146 KIV262139:KIV262146 JYZ262139:JYZ262146 JPD262139:JPD262146 JFH262139:JFH262146 IVL262139:IVL262146 ILP262139:ILP262146 IBT262139:IBT262146 HRX262139:HRX262146 HIB262139:HIB262146 GYF262139:GYF262146 GOJ262139:GOJ262146 GEN262139:GEN262146 FUR262139:FUR262146 FKV262139:FKV262146 FAZ262139:FAZ262146 ERD262139:ERD262146 EHH262139:EHH262146 DXL262139:DXL262146 DNP262139:DNP262146 DDT262139:DDT262146 CTX262139:CTX262146 CKB262139:CKB262146 CAF262139:CAF262146 BQJ262139:BQJ262146 BGN262139:BGN262146 AWR262139:AWR262146 AMV262139:AMV262146 ACZ262139:ACZ262146 TD262139:TD262146 JH262139:JH262146 L262139:L262146 WVT196603:WVT196610 WLX196603:WLX196610 WCB196603:WCB196610 VSF196603:VSF196610 VIJ196603:VIJ196610 UYN196603:UYN196610 UOR196603:UOR196610 UEV196603:UEV196610 TUZ196603:TUZ196610 TLD196603:TLD196610 TBH196603:TBH196610 SRL196603:SRL196610 SHP196603:SHP196610 RXT196603:RXT196610 RNX196603:RNX196610 REB196603:REB196610 QUF196603:QUF196610 QKJ196603:QKJ196610 QAN196603:QAN196610 PQR196603:PQR196610 PGV196603:PGV196610 OWZ196603:OWZ196610 OND196603:OND196610 ODH196603:ODH196610 NTL196603:NTL196610 NJP196603:NJP196610 MZT196603:MZT196610 MPX196603:MPX196610 MGB196603:MGB196610 LWF196603:LWF196610 LMJ196603:LMJ196610 LCN196603:LCN196610 KSR196603:KSR196610 KIV196603:KIV196610 JYZ196603:JYZ196610 JPD196603:JPD196610 JFH196603:JFH196610 IVL196603:IVL196610 ILP196603:ILP196610 IBT196603:IBT196610 HRX196603:HRX196610 HIB196603:HIB196610 GYF196603:GYF196610 GOJ196603:GOJ196610 GEN196603:GEN196610 FUR196603:FUR196610 FKV196603:FKV196610 FAZ196603:FAZ196610 ERD196603:ERD196610 EHH196603:EHH196610 DXL196603:DXL196610 DNP196603:DNP196610 DDT196603:DDT196610 CTX196603:CTX196610 CKB196603:CKB196610 CAF196603:CAF196610 BQJ196603:BQJ196610 BGN196603:BGN196610 AWR196603:AWR196610 AMV196603:AMV196610 ACZ196603:ACZ196610 TD196603:TD196610 JH196603:JH196610 L196603:L196610 WVT131067:WVT131074 WLX131067:WLX131074 WCB131067:WCB131074 VSF131067:VSF131074 VIJ131067:VIJ131074 UYN131067:UYN131074 UOR131067:UOR131074 UEV131067:UEV131074 TUZ131067:TUZ131074 TLD131067:TLD131074 TBH131067:TBH131074 SRL131067:SRL131074 SHP131067:SHP131074 RXT131067:RXT131074 RNX131067:RNX131074 REB131067:REB131074 QUF131067:QUF131074 QKJ131067:QKJ131074 QAN131067:QAN131074 PQR131067:PQR131074 PGV131067:PGV131074 OWZ131067:OWZ131074 OND131067:OND131074 ODH131067:ODH131074 NTL131067:NTL131074 NJP131067:NJP131074 MZT131067:MZT131074 MPX131067:MPX131074 MGB131067:MGB131074 LWF131067:LWF131074 LMJ131067:LMJ131074 LCN131067:LCN131074 KSR131067:KSR131074 KIV131067:KIV131074 JYZ131067:JYZ131074 JPD131067:JPD131074 JFH131067:JFH131074 IVL131067:IVL131074 ILP131067:ILP131074 IBT131067:IBT131074 HRX131067:HRX131074 HIB131067:HIB131074 GYF131067:GYF131074 GOJ131067:GOJ131074 GEN131067:GEN131074 FUR131067:FUR131074 FKV131067:FKV131074 FAZ131067:FAZ131074 ERD131067:ERD131074 EHH131067:EHH131074 DXL131067:DXL131074 DNP131067:DNP131074 DDT131067:DDT131074 CTX131067:CTX131074 CKB131067:CKB131074 CAF131067:CAF131074 BQJ131067:BQJ131074 BGN131067:BGN131074 AWR131067:AWR131074 AMV131067:AMV131074 ACZ131067:ACZ131074 TD131067:TD131074 JH131067:JH131074 L131067:L131074 WVT65531:WVT65538 WLX65531:WLX65538 WCB65531:WCB65538 VSF65531:VSF65538 VIJ65531:VIJ65538 UYN65531:UYN65538 UOR65531:UOR65538 UEV65531:UEV65538 TUZ65531:TUZ65538 TLD65531:TLD65538 TBH65531:TBH65538 SRL65531:SRL65538 SHP65531:SHP65538 RXT65531:RXT65538 RNX65531:RNX65538 REB65531:REB65538 QUF65531:QUF65538 QKJ65531:QKJ65538 QAN65531:QAN65538 PQR65531:PQR65538 PGV65531:PGV65538 OWZ65531:OWZ65538 OND65531:OND65538 ODH65531:ODH65538 NTL65531:NTL65538 NJP65531:NJP65538 MZT65531:MZT65538 MPX65531:MPX65538 MGB65531:MGB65538 LWF65531:LWF65538 LMJ65531:LMJ65538 LCN65531:LCN65538 KSR65531:KSR65538 KIV65531:KIV65538 JYZ65531:JYZ65538 JPD65531:JPD65538 JFH65531:JFH65538 IVL65531:IVL65538 ILP65531:ILP65538 IBT65531:IBT65538 HRX65531:HRX65538 HIB65531:HIB65538 GYF65531:GYF65538 GOJ65531:GOJ65538 GEN65531:GEN65538 FUR65531:FUR65538 FKV65531:FKV65538 FAZ65531:FAZ65538 ERD65531:ERD65538 EHH65531:EHH65538 DXL65531:DXL65538 DNP65531:DNP65538 DDT65531:DDT65538 CTX65531:CTX65538 CKB65531:CKB65538 CAF65531:CAF65538 BQJ65531:BQJ65538 BGN65531:BGN65538 AWR65531:AWR65538 AMV65531:AMV65538 ACZ65531:ACZ65538 TD65531:TD65538 JH65531:JH65538 L65531:L65538 WVT48 WVT983049:WVT983087 WLX983049:WLX983087 WCB983049:WCB983087 VSF983049:VSF983087 VIJ983049:VIJ983087 UYN983049:UYN983087 UOR983049:UOR983087 UEV983049:UEV983087 TUZ983049:TUZ983087 TLD983049:TLD983087 TBH983049:TBH983087 SRL983049:SRL983087 SHP983049:SHP983087 RXT983049:RXT983087 RNX983049:RNX983087 REB983049:REB983087 QUF983049:QUF983087 QKJ983049:QKJ983087 QAN983049:QAN983087 PQR983049:PQR983087 PGV983049:PGV983087 OWZ983049:OWZ983087 OND983049:OND983087 ODH983049:ODH983087 NTL983049:NTL983087 NJP983049:NJP983087 MZT983049:MZT983087 MPX983049:MPX983087 MGB983049:MGB983087 LWF983049:LWF983087 LMJ983049:LMJ983087 LCN983049:LCN983087 KSR983049:KSR983087 KIV983049:KIV983087 JYZ983049:JYZ983087 JPD983049:JPD983087 JFH983049:JFH983087 IVL983049:IVL983087 ILP983049:ILP983087 IBT983049:IBT983087 HRX983049:HRX983087 HIB983049:HIB983087 GYF983049:GYF983087 GOJ983049:GOJ983087 GEN983049:GEN983087 FUR983049:FUR983087 FKV983049:FKV983087 FAZ983049:FAZ983087 ERD983049:ERD983087 EHH983049:EHH983087 DXL983049:DXL983087 DNP983049:DNP983087 DDT983049:DDT983087 CTX983049:CTX983087 CKB983049:CKB983087 CAF983049:CAF983087 BQJ983049:BQJ983087 BGN983049:BGN983087 AWR983049:AWR983087 AMV983049:AMV983087 ACZ983049:ACZ983087 TD983049:TD983087 JH983049:JH983087 L983049:L983087 WVT917513:WVT917551 WLX917513:WLX917551 WCB917513:WCB917551 VSF917513:VSF917551 VIJ917513:VIJ917551 UYN917513:UYN917551 UOR917513:UOR917551 UEV917513:UEV917551 TUZ917513:TUZ917551 TLD917513:TLD917551 TBH917513:TBH917551 SRL917513:SRL917551 SHP917513:SHP917551 RXT917513:RXT917551 RNX917513:RNX917551 REB917513:REB917551 QUF917513:QUF917551 QKJ917513:QKJ917551 QAN917513:QAN917551 PQR917513:PQR917551 PGV917513:PGV917551 OWZ917513:OWZ917551 OND917513:OND917551 ODH917513:ODH917551 NTL917513:NTL917551 NJP917513:NJP917551 MZT917513:MZT917551 MPX917513:MPX917551 MGB917513:MGB917551 LWF917513:LWF917551 LMJ917513:LMJ917551 LCN917513:LCN917551 KSR917513:KSR917551 KIV917513:KIV917551 JYZ917513:JYZ917551 JPD917513:JPD917551 JFH917513:JFH917551 IVL917513:IVL917551 ILP917513:ILP917551 IBT917513:IBT917551 HRX917513:HRX917551 HIB917513:HIB917551 GYF917513:GYF917551 GOJ917513:GOJ917551 GEN917513:GEN917551 FUR917513:FUR917551 FKV917513:FKV917551 FAZ917513:FAZ917551 ERD917513:ERD917551 EHH917513:EHH917551 DXL917513:DXL917551 DNP917513:DNP917551 DDT917513:DDT917551 CTX917513:CTX917551 CKB917513:CKB917551 CAF917513:CAF917551 BQJ917513:BQJ917551 BGN917513:BGN917551 AWR917513:AWR917551 AMV917513:AMV917551 ACZ917513:ACZ917551 TD917513:TD917551 JH917513:JH917551 L917513:L917551 WVT851977:WVT852015 WLX851977:WLX852015 WCB851977:WCB852015 VSF851977:VSF852015 VIJ851977:VIJ852015 UYN851977:UYN852015 UOR851977:UOR852015 UEV851977:UEV852015 TUZ851977:TUZ852015 TLD851977:TLD852015 TBH851977:TBH852015 SRL851977:SRL852015 SHP851977:SHP852015 RXT851977:RXT852015 RNX851977:RNX852015 REB851977:REB852015 QUF851977:QUF852015 QKJ851977:QKJ852015 QAN851977:QAN852015 PQR851977:PQR852015 PGV851977:PGV852015 OWZ851977:OWZ852015 OND851977:OND852015 ODH851977:ODH852015 NTL851977:NTL852015 NJP851977:NJP852015 MZT851977:MZT852015 MPX851977:MPX852015 MGB851977:MGB852015 LWF851977:LWF852015 LMJ851977:LMJ852015 LCN851977:LCN852015 KSR851977:KSR852015 KIV851977:KIV852015 JYZ851977:JYZ852015 JPD851977:JPD852015 JFH851977:JFH852015 IVL851977:IVL852015 ILP851977:ILP852015 IBT851977:IBT852015 HRX851977:HRX852015 HIB851977:HIB852015 GYF851977:GYF852015 GOJ851977:GOJ852015 GEN851977:GEN852015 FUR851977:FUR852015 FKV851977:FKV852015 FAZ851977:FAZ852015 ERD851977:ERD852015 EHH851977:EHH852015 DXL851977:DXL852015 DNP851977:DNP852015 DDT851977:DDT852015 CTX851977:CTX852015 CKB851977:CKB852015 CAF851977:CAF852015 BQJ851977:BQJ852015 BGN851977:BGN852015 AWR851977:AWR852015 AMV851977:AMV852015 ACZ851977:ACZ852015 TD851977:TD852015 JH851977:JH852015 L851977:L852015 WVT786441:WVT786479 WLX786441:WLX786479 WCB786441:WCB786479 VSF786441:VSF786479 VIJ786441:VIJ786479 UYN786441:UYN786479 UOR786441:UOR786479 UEV786441:UEV786479 TUZ786441:TUZ786479 TLD786441:TLD786479 TBH786441:TBH786479 SRL786441:SRL786479 SHP786441:SHP786479 RXT786441:RXT786479 RNX786441:RNX786479 REB786441:REB786479 QUF786441:QUF786479 QKJ786441:QKJ786479 QAN786441:QAN786479 PQR786441:PQR786479 PGV786441:PGV786479 OWZ786441:OWZ786479 OND786441:OND786479 ODH786441:ODH786479 NTL786441:NTL786479 NJP786441:NJP786479 MZT786441:MZT786479 MPX786441:MPX786479 MGB786441:MGB786479 LWF786441:LWF786479 LMJ786441:LMJ786479 LCN786441:LCN786479 KSR786441:KSR786479 KIV786441:KIV786479 JYZ786441:JYZ786479 JPD786441:JPD786479 JFH786441:JFH786479 IVL786441:IVL786479 ILP786441:ILP786479 IBT786441:IBT786479 HRX786441:HRX786479 HIB786441:HIB786479 GYF786441:GYF786479 GOJ786441:GOJ786479 GEN786441:GEN786479 FUR786441:FUR786479 FKV786441:FKV786479 FAZ786441:FAZ786479 ERD786441:ERD786479 EHH786441:EHH786479 DXL786441:DXL786479 DNP786441:DNP786479 DDT786441:DDT786479 CTX786441:CTX786479 CKB786441:CKB786479 CAF786441:CAF786479 BQJ786441:BQJ786479 BGN786441:BGN786479 AWR786441:AWR786479 AMV786441:AMV786479 ACZ786441:ACZ786479 TD786441:TD786479 JH786441:JH786479 L786441:L786479 WVT720905:WVT720943 WLX720905:WLX720943 WCB720905:WCB720943 VSF720905:VSF720943 VIJ720905:VIJ720943 UYN720905:UYN720943 UOR720905:UOR720943 UEV720905:UEV720943 TUZ720905:TUZ720943 TLD720905:TLD720943 TBH720905:TBH720943 SRL720905:SRL720943 SHP720905:SHP720943 RXT720905:RXT720943 RNX720905:RNX720943 REB720905:REB720943 QUF720905:QUF720943 QKJ720905:QKJ720943 QAN720905:QAN720943 PQR720905:PQR720943 PGV720905:PGV720943 OWZ720905:OWZ720943 OND720905:OND720943 ODH720905:ODH720943 NTL720905:NTL720943 NJP720905:NJP720943 MZT720905:MZT720943 MPX720905:MPX720943 MGB720905:MGB720943 LWF720905:LWF720943 LMJ720905:LMJ720943 LCN720905:LCN720943 KSR720905:KSR720943 KIV720905:KIV720943 JYZ720905:JYZ720943 JPD720905:JPD720943 JFH720905:JFH720943 IVL720905:IVL720943 ILP720905:ILP720943 IBT720905:IBT720943 HRX720905:HRX720943 HIB720905:HIB720943 GYF720905:GYF720943 GOJ720905:GOJ720943 GEN720905:GEN720943 FUR720905:FUR720943 FKV720905:FKV720943 FAZ720905:FAZ720943 ERD720905:ERD720943 EHH720905:EHH720943 DXL720905:DXL720943 DNP720905:DNP720943 DDT720905:DDT720943 CTX720905:CTX720943 CKB720905:CKB720943 CAF720905:CAF720943 BQJ720905:BQJ720943 BGN720905:BGN720943 AWR720905:AWR720943 AMV720905:AMV720943 ACZ720905:ACZ720943 TD720905:TD720943 JH720905:JH720943 L720905:L720943 WVT655369:WVT655407 WLX655369:WLX655407 WCB655369:WCB655407 VSF655369:VSF655407 VIJ655369:VIJ655407 UYN655369:UYN655407 UOR655369:UOR655407 UEV655369:UEV655407 TUZ655369:TUZ655407 TLD655369:TLD655407 TBH655369:TBH655407 SRL655369:SRL655407 SHP655369:SHP655407 RXT655369:RXT655407 RNX655369:RNX655407 REB655369:REB655407 QUF655369:QUF655407 QKJ655369:QKJ655407 QAN655369:QAN655407 PQR655369:PQR655407 PGV655369:PGV655407 OWZ655369:OWZ655407 OND655369:OND655407 ODH655369:ODH655407 NTL655369:NTL655407 NJP655369:NJP655407 MZT655369:MZT655407 MPX655369:MPX655407 MGB655369:MGB655407 LWF655369:LWF655407 LMJ655369:LMJ655407 LCN655369:LCN655407 KSR655369:KSR655407 KIV655369:KIV655407 JYZ655369:JYZ655407 JPD655369:JPD655407 JFH655369:JFH655407 IVL655369:IVL655407 ILP655369:ILP655407 IBT655369:IBT655407 HRX655369:HRX655407 HIB655369:HIB655407 GYF655369:GYF655407 GOJ655369:GOJ655407 GEN655369:GEN655407 FUR655369:FUR655407 FKV655369:FKV655407 FAZ655369:FAZ655407 ERD655369:ERD655407 EHH655369:EHH655407 DXL655369:DXL655407 DNP655369:DNP655407 DDT655369:DDT655407 CTX655369:CTX655407 CKB655369:CKB655407 CAF655369:CAF655407 BQJ655369:BQJ655407 BGN655369:BGN655407 AWR655369:AWR655407 AMV655369:AMV655407 ACZ655369:ACZ655407 TD655369:TD655407 JH655369:JH655407 L655369:L655407 WVT589833:WVT589871 WLX589833:WLX589871 WCB589833:WCB589871 VSF589833:VSF589871 VIJ589833:VIJ589871 UYN589833:UYN589871 UOR589833:UOR589871 UEV589833:UEV589871 TUZ589833:TUZ589871 TLD589833:TLD589871 TBH589833:TBH589871 SRL589833:SRL589871 SHP589833:SHP589871 RXT589833:RXT589871 RNX589833:RNX589871 REB589833:REB589871 QUF589833:QUF589871 QKJ589833:QKJ589871 QAN589833:QAN589871 PQR589833:PQR589871 PGV589833:PGV589871 OWZ589833:OWZ589871 OND589833:OND589871 ODH589833:ODH589871 NTL589833:NTL589871 NJP589833:NJP589871 MZT589833:MZT589871 MPX589833:MPX589871 MGB589833:MGB589871 LWF589833:LWF589871 LMJ589833:LMJ589871 LCN589833:LCN589871 KSR589833:KSR589871 KIV589833:KIV589871 JYZ589833:JYZ589871 JPD589833:JPD589871 JFH589833:JFH589871 IVL589833:IVL589871 ILP589833:ILP589871 IBT589833:IBT589871 HRX589833:HRX589871 HIB589833:HIB589871 GYF589833:GYF589871 GOJ589833:GOJ589871 GEN589833:GEN589871 FUR589833:FUR589871 FKV589833:FKV589871 FAZ589833:FAZ589871 ERD589833:ERD589871 EHH589833:EHH589871 DXL589833:DXL589871 DNP589833:DNP589871 DDT589833:DDT589871 CTX589833:CTX589871 CKB589833:CKB589871 CAF589833:CAF589871 BQJ589833:BQJ589871 BGN589833:BGN589871 AWR589833:AWR589871 AMV589833:AMV589871 ACZ589833:ACZ589871 TD589833:TD589871 JH589833:JH589871 L589833:L589871 WVT524297:WVT524335 WLX524297:WLX524335 WCB524297:WCB524335 VSF524297:VSF524335 VIJ524297:VIJ524335 UYN524297:UYN524335 UOR524297:UOR524335 UEV524297:UEV524335 TUZ524297:TUZ524335 TLD524297:TLD524335 TBH524297:TBH524335 SRL524297:SRL524335 SHP524297:SHP524335 RXT524297:RXT524335 RNX524297:RNX524335 REB524297:REB524335 QUF524297:QUF524335 QKJ524297:QKJ524335 QAN524297:QAN524335 PQR524297:PQR524335 PGV524297:PGV524335 OWZ524297:OWZ524335 OND524297:OND524335 ODH524297:ODH524335 NTL524297:NTL524335 NJP524297:NJP524335 MZT524297:MZT524335 MPX524297:MPX524335 MGB524297:MGB524335 LWF524297:LWF524335 LMJ524297:LMJ524335 LCN524297:LCN524335 KSR524297:KSR524335 KIV524297:KIV524335 JYZ524297:JYZ524335 JPD524297:JPD524335 JFH524297:JFH524335 IVL524297:IVL524335 ILP524297:ILP524335 IBT524297:IBT524335 HRX524297:HRX524335 HIB524297:HIB524335 GYF524297:GYF524335 GOJ524297:GOJ524335 GEN524297:GEN524335 FUR524297:FUR524335 FKV524297:FKV524335 FAZ524297:FAZ524335 ERD524297:ERD524335 EHH524297:EHH524335 DXL524297:DXL524335 DNP524297:DNP524335 DDT524297:DDT524335 CTX524297:CTX524335 CKB524297:CKB524335 CAF524297:CAF524335 BQJ524297:BQJ524335 BGN524297:BGN524335 AWR524297:AWR524335 AMV524297:AMV524335 ACZ524297:ACZ524335 TD524297:TD524335 JH524297:JH524335 L524297:L524335 WVT458761:WVT458799 WLX458761:WLX458799 WCB458761:WCB458799 VSF458761:VSF458799 VIJ458761:VIJ458799 UYN458761:UYN458799 UOR458761:UOR458799 UEV458761:UEV458799 TUZ458761:TUZ458799 TLD458761:TLD458799 TBH458761:TBH458799 SRL458761:SRL458799 SHP458761:SHP458799 RXT458761:RXT458799 RNX458761:RNX458799 REB458761:REB458799 QUF458761:QUF458799 QKJ458761:QKJ458799 QAN458761:QAN458799 PQR458761:PQR458799 PGV458761:PGV458799 OWZ458761:OWZ458799 OND458761:OND458799 ODH458761:ODH458799 NTL458761:NTL458799 NJP458761:NJP458799 MZT458761:MZT458799 MPX458761:MPX458799 MGB458761:MGB458799 LWF458761:LWF458799 LMJ458761:LMJ458799 LCN458761:LCN458799 KSR458761:KSR458799 KIV458761:KIV458799 JYZ458761:JYZ458799 JPD458761:JPD458799 JFH458761:JFH458799 IVL458761:IVL458799 ILP458761:ILP458799 IBT458761:IBT458799 HRX458761:HRX458799 HIB458761:HIB458799 GYF458761:GYF458799 GOJ458761:GOJ458799 GEN458761:GEN458799 FUR458761:FUR458799 FKV458761:FKV458799 FAZ458761:FAZ458799 ERD458761:ERD458799 EHH458761:EHH458799 DXL458761:DXL458799 DNP458761:DNP458799 DDT458761:DDT458799 CTX458761:CTX458799 CKB458761:CKB458799 CAF458761:CAF458799 BQJ458761:BQJ458799 BGN458761:BGN458799 AWR458761:AWR458799 AMV458761:AMV458799 ACZ458761:ACZ458799 TD458761:TD458799 JH458761:JH458799 L458761:L458799 WVT393225:WVT393263 WLX393225:WLX393263 WCB393225:WCB393263 VSF393225:VSF393263 VIJ393225:VIJ393263 UYN393225:UYN393263 UOR393225:UOR393263 UEV393225:UEV393263 TUZ393225:TUZ393263 TLD393225:TLD393263 TBH393225:TBH393263 SRL393225:SRL393263 SHP393225:SHP393263 RXT393225:RXT393263 RNX393225:RNX393263 REB393225:REB393263 QUF393225:QUF393263 QKJ393225:QKJ393263 QAN393225:QAN393263 PQR393225:PQR393263 PGV393225:PGV393263 OWZ393225:OWZ393263 OND393225:OND393263 ODH393225:ODH393263 NTL393225:NTL393263 NJP393225:NJP393263 MZT393225:MZT393263 MPX393225:MPX393263 MGB393225:MGB393263 LWF393225:LWF393263 LMJ393225:LMJ393263 LCN393225:LCN393263 KSR393225:KSR393263 KIV393225:KIV393263 JYZ393225:JYZ393263 JPD393225:JPD393263 JFH393225:JFH393263 IVL393225:IVL393263 ILP393225:ILP393263 IBT393225:IBT393263 HRX393225:HRX393263 HIB393225:HIB393263 GYF393225:GYF393263 GOJ393225:GOJ393263 GEN393225:GEN393263 FUR393225:FUR393263 FKV393225:FKV393263 FAZ393225:FAZ393263 ERD393225:ERD393263 EHH393225:EHH393263 DXL393225:DXL393263 DNP393225:DNP393263 DDT393225:DDT393263 CTX393225:CTX393263 CKB393225:CKB393263 CAF393225:CAF393263 BQJ393225:BQJ393263 BGN393225:BGN393263 AWR393225:AWR393263 AMV393225:AMV393263 ACZ393225:ACZ393263 TD393225:TD393263 JH393225:JH393263 L393225:L393263 WVT327689:WVT327727 WLX327689:WLX327727 WCB327689:WCB327727 VSF327689:VSF327727 VIJ327689:VIJ327727 UYN327689:UYN327727 UOR327689:UOR327727 UEV327689:UEV327727 TUZ327689:TUZ327727 TLD327689:TLD327727 TBH327689:TBH327727 SRL327689:SRL327727 SHP327689:SHP327727 RXT327689:RXT327727 RNX327689:RNX327727 REB327689:REB327727 QUF327689:QUF327727 QKJ327689:QKJ327727 QAN327689:QAN327727 PQR327689:PQR327727 PGV327689:PGV327727 OWZ327689:OWZ327727 OND327689:OND327727 ODH327689:ODH327727 NTL327689:NTL327727 NJP327689:NJP327727 MZT327689:MZT327727 MPX327689:MPX327727 MGB327689:MGB327727 LWF327689:LWF327727 LMJ327689:LMJ327727 LCN327689:LCN327727 KSR327689:KSR327727 KIV327689:KIV327727 JYZ327689:JYZ327727 JPD327689:JPD327727 JFH327689:JFH327727 IVL327689:IVL327727 ILP327689:ILP327727 IBT327689:IBT327727 HRX327689:HRX327727 HIB327689:HIB327727 GYF327689:GYF327727 GOJ327689:GOJ327727 GEN327689:GEN327727 FUR327689:FUR327727 FKV327689:FKV327727 FAZ327689:FAZ327727 ERD327689:ERD327727 EHH327689:EHH327727 DXL327689:DXL327727 DNP327689:DNP327727 DDT327689:DDT327727 CTX327689:CTX327727 CKB327689:CKB327727 CAF327689:CAF327727 BQJ327689:BQJ327727 BGN327689:BGN327727 AWR327689:AWR327727 AMV327689:AMV327727 ACZ327689:ACZ327727 TD327689:TD327727 JH327689:JH327727 L327689:L327727 WVT262153:WVT262191 WLX262153:WLX262191 WCB262153:WCB262191 VSF262153:VSF262191 VIJ262153:VIJ262191 UYN262153:UYN262191 UOR262153:UOR262191 UEV262153:UEV262191 TUZ262153:TUZ262191 TLD262153:TLD262191 TBH262153:TBH262191 SRL262153:SRL262191 SHP262153:SHP262191 RXT262153:RXT262191 RNX262153:RNX262191 REB262153:REB262191 QUF262153:QUF262191 QKJ262153:QKJ262191 QAN262153:QAN262191 PQR262153:PQR262191 PGV262153:PGV262191 OWZ262153:OWZ262191 OND262153:OND262191 ODH262153:ODH262191 NTL262153:NTL262191 NJP262153:NJP262191 MZT262153:MZT262191 MPX262153:MPX262191 MGB262153:MGB262191 LWF262153:LWF262191 LMJ262153:LMJ262191 LCN262153:LCN262191 KSR262153:KSR262191 KIV262153:KIV262191 JYZ262153:JYZ262191 JPD262153:JPD262191 JFH262153:JFH262191 IVL262153:IVL262191 ILP262153:ILP262191 IBT262153:IBT262191 HRX262153:HRX262191 HIB262153:HIB262191 GYF262153:GYF262191 GOJ262153:GOJ262191 GEN262153:GEN262191 FUR262153:FUR262191 FKV262153:FKV262191 FAZ262153:FAZ262191 ERD262153:ERD262191 EHH262153:EHH262191 DXL262153:DXL262191 DNP262153:DNP262191 DDT262153:DDT262191 CTX262153:CTX262191 CKB262153:CKB262191 CAF262153:CAF262191 BQJ262153:BQJ262191 BGN262153:BGN262191 AWR262153:AWR262191 AMV262153:AMV262191 ACZ262153:ACZ262191 TD262153:TD262191 JH262153:JH262191 L262153:L262191 WVT196617:WVT196655 WLX196617:WLX196655 WCB196617:WCB196655 VSF196617:VSF196655 VIJ196617:VIJ196655 UYN196617:UYN196655 UOR196617:UOR196655 UEV196617:UEV196655 TUZ196617:TUZ196655 TLD196617:TLD196655 TBH196617:TBH196655 SRL196617:SRL196655 SHP196617:SHP196655 RXT196617:RXT196655 RNX196617:RNX196655 REB196617:REB196655 QUF196617:QUF196655 QKJ196617:QKJ196655 QAN196617:QAN196655 PQR196617:PQR196655 PGV196617:PGV196655 OWZ196617:OWZ196655 OND196617:OND196655 ODH196617:ODH196655 NTL196617:NTL196655 NJP196617:NJP196655 MZT196617:MZT196655 MPX196617:MPX196655 MGB196617:MGB196655 LWF196617:LWF196655 LMJ196617:LMJ196655 LCN196617:LCN196655 KSR196617:KSR196655 KIV196617:KIV196655 JYZ196617:JYZ196655 JPD196617:JPD196655 JFH196617:JFH196655 IVL196617:IVL196655 ILP196617:ILP196655 IBT196617:IBT196655 HRX196617:HRX196655 HIB196617:HIB196655 GYF196617:GYF196655 GOJ196617:GOJ196655 GEN196617:GEN196655 FUR196617:FUR196655 FKV196617:FKV196655 FAZ196617:FAZ196655 ERD196617:ERD196655 EHH196617:EHH196655 DXL196617:DXL196655 DNP196617:DNP196655 DDT196617:DDT196655 CTX196617:CTX196655 CKB196617:CKB196655 CAF196617:CAF196655 BQJ196617:BQJ196655 BGN196617:BGN196655 AWR196617:AWR196655 AMV196617:AMV196655 ACZ196617:ACZ196655 TD196617:TD196655 JH196617:JH196655 L196617:L196655 WVT131081:WVT131119 WLX131081:WLX131119 WCB131081:WCB131119 VSF131081:VSF131119 VIJ131081:VIJ131119 UYN131081:UYN131119 UOR131081:UOR131119 UEV131081:UEV131119 TUZ131081:TUZ131119 TLD131081:TLD131119 TBH131081:TBH131119 SRL131081:SRL131119 SHP131081:SHP131119 RXT131081:RXT131119 RNX131081:RNX131119 REB131081:REB131119 QUF131081:QUF131119 QKJ131081:QKJ131119 QAN131081:QAN131119 PQR131081:PQR131119 PGV131081:PGV131119 OWZ131081:OWZ131119 OND131081:OND131119 ODH131081:ODH131119 NTL131081:NTL131119 NJP131081:NJP131119 MZT131081:MZT131119 MPX131081:MPX131119 MGB131081:MGB131119 LWF131081:LWF131119 LMJ131081:LMJ131119 LCN131081:LCN131119 KSR131081:KSR131119 KIV131081:KIV131119 JYZ131081:JYZ131119 JPD131081:JPD131119 JFH131081:JFH131119 IVL131081:IVL131119 ILP131081:ILP131119 IBT131081:IBT131119 HRX131081:HRX131119 HIB131081:HIB131119 GYF131081:GYF131119 GOJ131081:GOJ131119 GEN131081:GEN131119 FUR131081:FUR131119 FKV131081:FKV131119 FAZ131081:FAZ131119 ERD131081:ERD131119 EHH131081:EHH131119 DXL131081:DXL131119 DNP131081:DNP131119 DDT131081:DDT131119 CTX131081:CTX131119 CKB131081:CKB131119 CAF131081:CAF131119 BQJ131081:BQJ131119 BGN131081:BGN131119 AWR131081:AWR131119 AMV131081:AMV131119 ACZ131081:ACZ131119 TD131081:TD131119 JH131081:JH131119 L131081:L131119 WVT65545:WVT65583 WLX65545:WLX65583 WCB65545:WCB65583 VSF65545:VSF65583 VIJ65545:VIJ65583 UYN65545:UYN65583 UOR65545:UOR65583 UEV65545:UEV65583 TUZ65545:TUZ65583 TLD65545:TLD65583 TBH65545:TBH65583 SRL65545:SRL65583 SHP65545:SHP65583 RXT65545:RXT65583 RNX65545:RNX65583 REB65545:REB65583 QUF65545:QUF65583 QKJ65545:QKJ65583 QAN65545:QAN65583 PQR65545:PQR65583 PGV65545:PGV65583 OWZ65545:OWZ65583 OND65545:OND65583 ODH65545:ODH65583 NTL65545:NTL65583 NJP65545:NJP65583 MZT65545:MZT65583 MPX65545:MPX65583 MGB65545:MGB65583 LWF65545:LWF65583 LMJ65545:LMJ65583 LCN65545:LCN65583 KSR65545:KSR65583 KIV65545:KIV65583 JYZ65545:JYZ65583 JPD65545:JPD65583 JFH65545:JFH65583 IVL65545:IVL65583 ILP65545:ILP65583 IBT65545:IBT65583 HRX65545:HRX65583 HIB65545:HIB65583 GYF65545:GYF65583 GOJ65545:GOJ65583 GEN65545:GEN65583 FUR65545:FUR65583 FKV65545:FKV65583 FAZ65545:FAZ65583 ERD65545:ERD65583 EHH65545:EHH65583 DXL65545:DXL65583 DNP65545:DNP65583 DDT65545:DDT65583 CTX65545:CTX65583 CKB65545:CKB65583 CAF65545:CAF65583 BQJ65545:BQJ65583 BGN65545:BGN65583 AWR65545:AWR65583 AMV65545:AMV65583 ACZ65545:ACZ65583 TD65545:TD65583 JH65545:JH65583 L65545:L65583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L40:L42" xr:uid="{9EC1C07C-E488-49AF-B0EB-64BCD9EE909C}">
      <formula1>$H$107:$H$112</formula1>
    </dataValidation>
    <dataValidation type="list" allowBlank="1" showInputMessage="1" showErrorMessage="1" sqref="WVS983035:WVS983042 K48:K50 JG40:JG41 TC40:TC41 ACY40:ACY41 AMU40:AMU41 AWQ40:AWQ41 BGM40:BGM41 BQI40:BQI41 CAE40:CAE41 CKA40:CKA41 CTW40:CTW41 DDS40:DDS41 DNO40:DNO41 DXK40:DXK41 EHG40:EHG41 ERC40:ERC41 FAY40:FAY41 FKU40:FKU41 FUQ40:FUQ41 GEM40:GEM41 GOI40:GOI41 GYE40:GYE41 HIA40:HIA41 HRW40:HRW41 IBS40:IBS41 ILO40:ILO41 IVK40:IVK41 JFG40:JFG41 JPC40:JPC41 JYY40:JYY41 KIU40:KIU41 KSQ40:KSQ41 LCM40:LCM41 LMI40:LMI41 LWE40:LWE41 MGA40:MGA41 MPW40:MPW41 MZS40:MZS41 NJO40:NJO41 NTK40:NTK41 ODG40:ODG41 ONC40:ONC41 OWY40:OWY41 PGU40:PGU41 PQQ40:PQQ41 QAM40:QAM41 QKI40:QKI41 QUE40:QUE41 REA40:REA41 RNW40:RNW41 RXS40:RXS41 SHO40:SHO41 SRK40:SRK41 TBG40:TBG41 TLC40:TLC41 TUY40:TUY41 UEU40:UEU41 UOQ40:UOQ41 UYM40:UYM41 VII40:VII41 VSE40:VSE41 WCA40:WCA41 WLW40:WLW41 WVS40:WVS41 WLW983035:WLW983042 WCA983035:WCA983042 VSE983035:VSE983042 VII983035:VII983042 UYM983035:UYM983042 UOQ983035:UOQ983042 UEU983035:UEU983042 TUY983035:TUY983042 TLC983035:TLC983042 TBG983035:TBG983042 SRK983035:SRK983042 SHO983035:SHO983042 RXS983035:RXS983042 RNW983035:RNW983042 REA983035:REA983042 QUE983035:QUE983042 QKI983035:QKI983042 QAM983035:QAM983042 PQQ983035:PQQ983042 PGU983035:PGU983042 OWY983035:OWY983042 ONC983035:ONC983042 ODG983035:ODG983042 NTK983035:NTK983042 NJO983035:NJO983042 MZS983035:MZS983042 MPW983035:MPW983042 MGA983035:MGA983042 LWE983035:LWE983042 LMI983035:LMI983042 LCM983035:LCM983042 KSQ983035:KSQ983042 KIU983035:KIU983042 JYY983035:JYY983042 JPC983035:JPC983042 JFG983035:JFG983042 IVK983035:IVK983042 ILO983035:ILO983042 IBS983035:IBS983042 HRW983035:HRW983042 HIA983035:HIA983042 GYE983035:GYE983042 GOI983035:GOI983042 GEM983035:GEM983042 FUQ983035:FUQ983042 FKU983035:FKU983042 FAY983035:FAY983042 ERC983035:ERC983042 EHG983035:EHG983042 DXK983035:DXK983042 DNO983035:DNO983042 DDS983035:DDS983042 CTW983035:CTW983042 CKA983035:CKA983042 CAE983035:CAE983042 BQI983035:BQI983042 BGM983035:BGM983042 AWQ983035:AWQ983042 AMU983035:AMU983042 ACY983035:ACY983042 TC983035:TC983042 JG983035:JG983042 K983035:K983042 WVS917499:WVS917506 WLW917499:WLW917506 WCA917499:WCA917506 VSE917499:VSE917506 VII917499:VII917506 UYM917499:UYM917506 UOQ917499:UOQ917506 UEU917499:UEU917506 TUY917499:TUY917506 TLC917499:TLC917506 TBG917499:TBG917506 SRK917499:SRK917506 SHO917499:SHO917506 RXS917499:RXS917506 RNW917499:RNW917506 REA917499:REA917506 QUE917499:QUE917506 QKI917499:QKI917506 QAM917499:QAM917506 PQQ917499:PQQ917506 PGU917499:PGU917506 OWY917499:OWY917506 ONC917499:ONC917506 ODG917499:ODG917506 NTK917499:NTK917506 NJO917499:NJO917506 MZS917499:MZS917506 MPW917499:MPW917506 MGA917499:MGA917506 LWE917499:LWE917506 LMI917499:LMI917506 LCM917499:LCM917506 KSQ917499:KSQ917506 KIU917499:KIU917506 JYY917499:JYY917506 JPC917499:JPC917506 JFG917499:JFG917506 IVK917499:IVK917506 ILO917499:ILO917506 IBS917499:IBS917506 HRW917499:HRW917506 HIA917499:HIA917506 GYE917499:GYE917506 GOI917499:GOI917506 GEM917499:GEM917506 FUQ917499:FUQ917506 FKU917499:FKU917506 FAY917499:FAY917506 ERC917499:ERC917506 EHG917499:EHG917506 DXK917499:DXK917506 DNO917499:DNO917506 DDS917499:DDS917506 CTW917499:CTW917506 CKA917499:CKA917506 CAE917499:CAE917506 BQI917499:BQI917506 BGM917499:BGM917506 AWQ917499:AWQ917506 AMU917499:AMU917506 ACY917499:ACY917506 TC917499:TC917506 JG917499:JG917506 K917499:K917506 WVS851963:WVS851970 WLW851963:WLW851970 WCA851963:WCA851970 VSE851963:VSE851970 VII851963:VII851970 UYM851963:UYM851970 UOQ851963:UOQ851970 UEU851963:UEU851970 TUY851963:TUY851970 TLC851963:TLC851970 TBG851963:TBG851970 SRK851963:SRK851970 SHO851963:SHO851970 RXS851963:RXS851970 RNW851963:RNW851970 REA851963:REA851970 QUE851963:QUE851970 QKI851963:QKI851970 QAM851963:QAM851970 PQQ851963:PQQ851970 PGU851963:PGU851970 OWY851963:OWY851970 ONC851963:ONC851970 ODG851963:ODG851970 NTK851963:NTK851970 NJO851963:NJO851970 MZS851963:MZS851970 MPW851963:MPW851970 MGA851963:MGA851970 LWE851963:LWE851970 LMI851963:LMI851970 LCM851963:LCM851970 KSQ851963:KSQ851970 KIU851963:KIU851970 JYY851963:JYY851970 JPC851963:JPC851970 JFG851963:JFG851970 IVK851963:IVK851970 ILO851963:ILO851970 IBS851963:IBS851970 HRW851963:HRW851970 HIA851963:HIA851970 GYE851963:GYE851970 GOI851963:GOI851970 GEM851963:GEM851970 FUQ851963:FUQ851970 FKU851963:FKU851970 FAY851963:FAY851970 ERC851963:ERC851970 EHG851963:EHG851970 DXK851963:DXK851970 DNO851963:DNO851970 DDS851963:DDS851970 CTW851963:CTW851970 CKA851963:CKA851970 CAE851963:CAE851970 BQI851963:BQI851970 BGM851963:BGM851970 AWQ851963:AWQ851970 AMU851963:AMU851970 ACY851963:ACY851970 TC851963:TC851970 JG851963:JG851970 K851963:K851970 WVS786427:WVS786434 WLW786427:WLW786434 WCA786427:WCA786434 VSE786427:VSE786434 VII786427:VII786434 UYM786427:UYM786434 UOQ786427:UOQ786434 UEU786427:UEU786434 TUY786427:TUY786434 TLC786427:TLC786434 TBG786427:TBG786434 SRK786427:SRK786434 SHO786427:SHO786434 RXS786427:RXS786434 RNW786427:RNW786434 REA786427:REA786434 QUE786427:QUE786434 QKI786427:QKI786434 QAM786427:QAM786434 PQQ786427:PQQ786434 PGU786427:PGU786434 OWY786427:OWY786434 ONC786427:ONC786434 ODG786427:ODG786434 NTK786427:NTK786434 NJO786427:NJO786434 MZS786427:MZS786434 MPW786427:MPW786434 MGA786427:MGA786434 LWE786427:LWE786434 LMI786427:LMI786434 LCM786427:LCM786434 KSQ786427:KSQ786434 KIU786427:KIU786434 JYY786427:JYY786434 JPC786427:JPC786434 JFG786427:JFG786434 IVK786427:IVK786434 ILO786427:ILO786434 IBS786427:IBS786434 HRW786427:HRW786434 HIA786427:HIA786434 GYE786427:GYE786434 GOI786427:GOI786434 GEM786427:GEM786434 FUQ786427:FUQ786434 FKU786427:FKU786434 FAY786427:FAY786434 ERC786427:ERC786434 EHG786427:EHG786434 DXK786427:DXK786434 DNO786427:DNO786434 DDS786427:DDS786434 CTW786427:CTW786434 CKA786427:CKA786434 CAE786427:CAE786434 BQI786427:BQI786434 BGM786427:BGM786434 AWQ786427:AWQ786434 AMU786427:AMU786434 ACY786427:ACY786434 TC786427:TC786434 JG786427:JG786434 K786427:K786434 WVS720891:WVS720898 WLW720891:WLW720898 WCA720891:WCA720898 VSE720891:VSE720898 VII720891:VII720898 UYM720891:UYM720898 UOQ720891:UOQ720898 UEU720891:UEU720898 TUY720891:TUY720898 TLC720891:TLC720898 TBG720891:TBG720898 SRK720891:SRK720898 SHO720891:SHO720898 RXS720891:RXS720898 RNW720891:RNW720898 REA720891:REA720898 QUE720891:QUE720898 QKI720891:QKI720898 QAM720891:QAM720898 PQQ720891:PQQ720898 PGU720891:PGU720898 OWY720891:OWY720898 ONC720891:ONC720898 ODG720891:ODG720898 NTK720891:NTK720898 NJO720891:NJO720898 MZS720891:MZS720898 MPW720891:MPW720898 MGA720891:MGA720898 LWE720891:LWE720898 LMI720891:LMI720898 LCM720891:LCM720898 KSQ720891:KSQ720898 KIU720891:KIU720898 JYY720891:JYY720898 JPC720891:JPC720898 JFG720891:JFG720898 IVK720891:IVK720898 ILO720891:ILO720898 IBS720891:IBS720898 HRW720891:HRW720898 HIA720891:HIA720898 GYE720891:GYE720898 GOI720891:GOI720898 GEM720891:GEM720898 FUQ720891:FUQ720898 FKU720891:FKU720898 FAY720891:FAY720898 ERC720891:ERC720898 EHG720891:EHG720898 DXK720891:DXK720898 DNO720891:DNO720898 DDS720891:DDS720898 CTW720891:CTW720898 CKA720891:CKA720898 CAE720891:CAE720898 BQI720891:BQI720898 BGM720891:BGM720898 AWQ720891:AWQ720898 AMU720891:AMU720898 ACY720891:ACY720898 TC720891:TC720898 JG720891:JG720898 K720891:K720898 WVS655355:WVS655362 WLW655355:WLW655362 WCA655355:WCA655362 VSE655355:VSE655362 VII655355:VII655362 UYM655355:UYM655362 UOQ655355:UOQ655362 UEU655355:UEU655362 TUY655355:TUY655362 TLC655355:TLC655362 TBG655355:TBG655362 SRK655355:SRK655362 SHO655355:SHO655362 RXS655355:RXS655362 RNW655355:RNW655362 REA655355:REA655362 QUE655355:QUE655362 QKI655355:QKI655362 QAM655355:QAM655362 PQQ655355:PQQ655362 PGU655355:PGU655362 OWY655355:OWY655362 ONC655355:ONC655362 ODG655355:ODG655362 NTK655355:NTK655362 NJO655355:NJO655362 MZS655355:MZS655362 MPW655355:MPW655362 MGA655355:MGA655362 LWE655355:LWE655362 LMI655355:LMI655362 LCM655355:LCM655362 KSQ655355:KSQ655362 KIU655355:KIU655362 JYY655355:JYY655362 JPC655355:JPC655362 JFG655355:JFG655362 IVK655355:IVK655362 ILO655355:ILO655362 IBS655355:IBS655362 HRW655355:HRW655362 HIA655355:HIA655362 GYE655355:GYE655362 GOI655355:GOI655362 GEM655355:GEM655362 FUQ655355:FUQ655362 FKU655355:FKU655362 FAY655355:FAY655362 ERC655355:ERC655362 EHG655355:EHG655362 DXK655355:DXK655362 DNO655355:DNO655362 DDS655355:DDS655362 CTW655355:CTW655362 CKA655355:CKA655362 CAE655355:CAE655362 BQI655355:BQI655362 BGM655355:BGM655362 AWQ655355:AWQ655362 AMU655355:AMU655362 ACY655355:ACY655362 TC655355:TC655362 JG655355:JG655362 K655355:K655362 WVS589819:WVS589826 WLW589819:WLW589826 WCA589819:WCA589826 VSE589819:VSE589826 VII589819:VII589826 UYM589819:UYM589826 UOQ589819:UOQ589826 UEU589819:UEU589826 TUY589819:TUY589826 TLC589819:TLC589826 TBG589819:TBG589826 SRK589819:SRK589826 SHO589819:SHO589826 RXS589819:RXS589826 RNW589819:RNW589826 REA589819:REA589826 QUE589819:QUE589826 QKI589819:QKI589826 QAM589819:QAM589826 PQQ589819:PQQ589826 PGU589819:PGU589826 OWY589819:OWY589826 ONC589819:ONC589826 ODG589819:ODG589826 NTK589819:NTK589826 NJO589819:NJO589826 MZS589819:MZS589826 MPW589819:MPW589826 MGA589819:MGA589826 LWE589819:LWE589826 LMI589819:LMI589826 LCM589819:LCM589826 KSQ589819:KSQ589826 KIU589819:KIU589826 JYY589819:JYY589826 JPC589819:JPC589826 JFG589819:JFG589826 IVK589819:IVK589826 ILO589819:ILO589826 IBS589819:IBS589826 HRW589819:HRW589826 HIA589819:HIA589826 GYE589819:GYE589826 GOI589819:GOI589826 GEM589819:GEM589826 FUQ589819:FUQ589826 FKU589819:FKU589826 FAY589819:FAY589826 ERC589819:ERC589826 EHG589819:EHG589826 DXK589819:DXK589826 DNO589819:DNO589826 DDS589819:DDS589826 CTW589819:CTW589826 CKA589819:CKA589826 CAE589819:CAE589826 BQI589819:BQI589826 BGM589819:BGM589826 AWQ589819:AWQ589826 AMU589819:AMU589826 ACY589819:ACY589826 TC589819:TC589826 JG589819:JG589826 K589819:K589826 WVS524283:WVS524290 WLW524283:WLW524290 WCA524283:WCA524290 VSE524283:VSE524290 VII524283:VII524290 UYM524283:UYM524290 UOQ524283:UOQ524290 UEU524283:UEU524290 TUY524283:TUY524290 TLC524283:TLC524290 TBG524283:TBG524290 SRK524283:SRK524290 SHO524283:SHO524290 RXS524283:RXS524290 RNW524283:RNW524290 REA524283:REA524290 QUE524283:QUE524290 QKI524283:QKI524290 QAM524283:QAM524290 PQQ524283:PQQ524290 PGU524283:PGU524290 OWY524283:OWY524290 ONC524283:ONC524290 ODG524283:ODG524290 NTK524283:NTK524290 NJO524283:NJO524290 MZS524283:MZS524290 MPW524283:MPW524290 MGA524283:MGA524290 LWE524283:LWE524290 LMI524283:LMI524290 LCM524283:LCM524290 KSQ524283:KSQ524290 KIU524283:KIU524290 JYY524283:JYY524290 JPC524283:JPC524290 JFG524283:JFG524290 IVK524283:IVK524290 ILO524283:ILO524290 IBS524283:IBS524290 HRW524283:HRW524290 HIA524283:HIA524290 GYE524283:GYE524290 GOI524283:GOI524290 GEM524283:GEM524290 FUQ524283:FUQ524290 FKU524283:FKU524290 FAY524283:FAY524290 ERC524283:ERC524290 EHG524283:EHG524290 DXK524283:DXK524290 DNO524283:DNO524290 DDS524283:DDS524290 CTW524283:CTW524290 CKA524283:CKA524290 CAE524283:CAE524290 BQI524283:BQI524290 BGM524283:BGM524290 AWQ524283:AWQ524290 AMU524283:AMU524290 ACY524283:ACY524290 TC524283:TC524290 JG524283:JG524290 K524283:K524290 WVS458747:WVS458754 WLW458747:WLW458754 WCA458747:WCA458754 VSE458747:VSE458754 VII458747:VII458754 UYM458747:UYM458754 UOQ458747:UOQ458754 UEU458747:UEU458754 TUY458747:TUY458754 TLC458747:TLC458754 TBG458747:TBG458754 SRK458747:SRK458754 SHO458747:SHO458754 RXS458747:RXS458754 RNW458747:RNW458754 REA458747:REA458754 QUE458747:QUE458754 QKI458747:QKI458754 QAM458747:QAM458754 PQQ458747:PQQ458754 PGU458747:PGU458754 OWY458747:OWY458754 ONC458747:ONC458754 ODG458747:ODG458754 NTK458747:NTK458754 NJO458747:NJO458754 MZS458747:MZS458754 MPW458747:MPW458754 MGA458747:MGA458754 LWE458747:LWE458754 LMI458747:LMI458754 LCM458747:LCM458754 KSQ458747:KSQ458754 KIU458747:KIU458754 JYY458747:JYY458754 JPC458747:JPC458754 JFG458747:JFG458754 IVK458747:IVK458754 ILO458747:ILO458754 IBS458747:IBS458754 HRW458747:HRW458754 HIA458747:HIA458754 GYE458747:GYE458754 GOI458747:GOI458754 GEM458747:GEM458754 FUQ458747:FUQ458754 FKU458747:FKU458754 FAY458747:FAY458754 ERC458747:ERC458754 EHG458747:EHG458754 DXK458747:DXK458754 DNO458747:DNO458754 DDS458747:DDS458754 CTW458747:CTW458754 CKA458747:CKA458754 CAE458747:CAE458754 BQI458747:BQI458754 BGM458747:BGM458754 AWQ458747:AWQ458754 AMU458747:AMU458754 ACY458747:ACY458754 TC458747:TC458754 JG458747:JG458754 K458747:K458754 WVS393211:WVS393218 WLW393211:WLW393218 WCA393211:WCA393218 VSE393211:VSE393218 VII393211:VII393218 UYM393211:UYM393218 UOQ393211:UOQ393218 UEU393211:UEU393218 TUY393211:TUY393218 TLC393211:TLC393218 TBG393211:TBG393218 SRK393211:SRK393218 SHO393211:SHO393218 RXS393211:RXS393218 RNW393211:RNW393218 REA393211:REA393218 QUE393211:QUE393218 QKI393211:QKI393218 QAM393211:QAM393218 PQQ393211:PQQ393218 PGU393211:PGU393218 OWY393211:OWY393218 ONC393211:ONC393218 ODG393211:ODG393218 NTK393211:NTK393218 NJO393211:NJO393218 MZS393211:MZS393218 MPW393211:MPW393218 MGA393211:MGA393218 LWE393211:LWE393218 LMI393211:LMI393218 LCM393211:LCM393218 KSQ393211:KSQ393218 KIU393211:KIU393218 JYY393211:JYY393218 JPC393211:JPC393218 JFG393211:JFG393218 IVK393211:IVK393218 ILO393211:ILO393218 IBS393211:IBS393218 HRW393211:HRW393218 HIA393211:HIA393218 GYE393211:GYE393218 GOI393211:GOI393218 GEM393211:GEM393218 FUQ393211:FUQ393218 FKU393211:FKU393218 FAY393211:FAY393218 ERC393211:ERC393218 EHG393211:EHG393218 DXK393211:DXK393218 DNO393211:DNO393218 DDS393211:DDS393218 CTW393211:CTW393218 CKA393211:CKA393218 CAE393211:CAE393218 BQI393211:BQI393218 BGM393211:BGM393218 AWQ393211:AWQ393218 AMU393211:AMU393218 ACY393211:ACY393218 TC393211:TC393218 JG393211:JG393218 K393211:K393218 WVS327675:WVS327682 WLW327675:WLW327682 WCA327675:WCA327682 VSE327675:VSE327682 VII327675:VII327682 UYM327675:UYM327682 UOQ327675:UOQ327682 UEU327675:UEU327682 TUY327675:TUY327682 TLC327675:TLC327682 TBG327675:TBG327682 SRK327675:SRK327682 SHO327675:SHO327682 RXS327675:RXS327682 RNW327675:RNW327682 REA327675:REA327682 QUE327675:QUE327682 QKI327675:QKI327682 QAM327675:QAM327682 PQQ327675:PQQ327682 PGU327675:PGU327682 OWY327675:OWY327682 ONC327675:ONC327682 ODG327675:ODG327682 NTK327675:NTK327682 NJO327675:NJO327682 MZS327675:MZS327682 MPW327675:MPW327682 MGA327675:MGA327682 LWE327675:LWE327682 LMI327675:LMI327682 LCM327675:LCM327682 KSQ327675:KSQ327682 KIU327675:KIU327682 JYY327675:JYY327682 JPC327675:JPC327682 JFG327675:JFG327682 IVK327675:IVK327682 ILO327675:ILO327682 IBS327675:IBS327682 HRW327675:HRW327682 HIA327675:HIA327682 GYE327675:GYE327682 GOI327675:GOI327682 GEM327675:GEM327682 FUQ327675:FUQ327682 FKU327675:FKU327682 FAY327675:FAY327682 ERC327675:ERC327682 EHG327675:EHG327682 DXK327675:DXK327682 DNO327675:DNO327682 DDS327675:DDS327682 CTW327675:CTW327682 CKA327675:CKA327682 CAE327675:CAE327682 BQI327675:BQI327682 BGM327675:BGM327682 AWQ327675:AWQ327682 AMU327675:AMU327682 ACY327675:ACY327682 TC327675:TC327682 JG327675:JG327682 K327675:K327682 WVS262139:WVS262146 WLW262139:WLW262146 WCA262139:WCA262146 VSE262139:VSE262146 VII262139:VII262146 UYM262139:UYM262146 UOQ262139:UOQ262146 UEU262139:UEU262146 TUY262139:TUY262146 TLC262139:TLC262146 TBG262139:TBG262146 SRK262139:SRK262146 SHO262139:SHO262146 RXS262139:RXS262146 RNW262139:RNW262146 REA262139:REA262146 QUE262139:QUE262146 QKI262139:QKI262146 QAM262139:QAM262146 PQQ262139:PQQ262146 PGU262139:PGU262146 OWY262139:OWY262146 ONC262139:ONC262146 ODG262139:ODG262146 NTK262139:NTK262146 NJO262139:NJO262146 MZS262139:MZS262146 MPW262139:MPW262146 MGA262139:MGA262146 LWE262139:LWE262146 LMI262139:LMI262146 LCM262139:LCM262146 KSQ262139:KSQ262146 KIU262139:KIU262146 JYY262139:JYY262146 JPC262139:JPC262146 JFG262139:JFG262146 IVK262139:IVK262146 ILO262139:ILO262146 IBS262139:IBS262146 HRW262139:HRW262146 HIA262139:HIA262146 GYE262139:GYE262146 GOI262139:GOI262146 GEM262139:GEM262146 FUQ262139:FUQ262146 FKU262139:FKU262146 FAY262139:FAY262146 ERC262139:ERC262146 EHG262139:EHG262146 DXK262139:DXK262146 DNO262139:DNO262146 DDS262139:DDS262146 CTW262139:CTW262146 CKA262139:CKA262146 CAE262139:CAE262146 BQI262139:BQI262146 BGM262139:BGM262146 AWQ262139:AWQ262146 AMU262139:AMU262146 ACY262139:ACY262146 TC262139:TC262146 JG262139:JG262146 K262139:K262146 WVS196603:WVS196610 WLW196603:WLW196610 WCA196603:WCA196610 VSE196603:VSE196610 VII196603:VII196610 UYM196603:UYM196610 UOQ196603:UOQ196610 UEU196603:UEU196610 TUY196603:TUY196610 TLC196603:TLC196610 TBG196603:TBG196610 SRK196603:SRK196610 SHO196603:SHO196610 RXS196603:RXS196610 RNW196603:RNW196610 REA196603:REA196610 QUE196603:QUE196610 QKI196603:QKI196610 QAM196603:QAM196610 PQQ196603:PQQ196610 PGU196603:PGU196610 OWY196603:OWY196610 ONC196603:ONC196610 ODG196603:ODG196610 NTK196603:NTK196610 NJO196603:NJO196610 MZS196603:MZS196610 MPW196603:MPW196610 MGA196603:MGA196610 LWE196603:LWE196610 LMI196603:LMI196610 LCM196603:LCM196610 KSQ196603:KSQ196610 KIU196603:KIU196610 JYY196603:JYY196610 JPC196603:JPC196610 JFG196603:JFG196610 IVK196603:IVK196610 ILO196603:ILO196610 IBS196603:IBS196610 HRW196603:HRW196610 HIA196603:HIA196610 GYE196603:GYE196610 GOI196603:GOI196610 GEM196603:GEM196610 FUQ196603:FUQ196610 FKU196603:FKU196610 FAY196603:FAY196610 ERC196603:ERC196610 EHG196603:EHG196610 DXK196603:DXK196610 DNO196603:DNO196610 DDS196603:DDS196610 CTW196603:CTW196610 CKA196603:CKA196610 CAE196603:CAE196610 BQI196603:BQI196610 BGM196603:BGM196610 AWQ196603:AWQ196610 AMU196603:AMU196610 ACY196603:ACY196610 TC196603:TC196610 JG196603:JG196610 K196603:K196610 WVS131067:WVS131074 WLW131067:WLW131074 WCA131067:WCA131074 VSE131067:VSE131074 VII131067:VII131074 UYM131067:UYM131074 UOQ131067:UOQ131074 UEU131067:UEU131074 TUY131067:TUY131074 TLC131067:TLC131074 TBG131067:TBG131074 SRK131067:SRK131074 SHO131067:SHO131074 RXS131067:RXS131074 RNW131067:RNW131074 REA131067:REA131074 QUE131067:QUE131074 QKI131067:QKI131074 QAM131067:QAM131074 PQQ131067:PQQ131074 PGU131067:PGU131074 OWY131067:OWY131074 ONC131067:ONC131074 ODG131067:ODG131074 NTK131067:NTK131074 NJO131067:NJO131074 MZS131067:MZS131074 MPW131067:MPW131074 MGA131067:MGA131074 LWE131067:LWE131074 LMI131067:LMI131074 LCM131067:LCM131074 KSQ131067:KSQ131074 KIU131067:KIU131074 JYY131067:JYY131074 JPC131067:JPC131074 JFG131067:JFG131074 IVK131067:IVK131074 ILO131067:ILO131074 IBS131067:IBS131074 HRW131067:HRW131074 HIA131067:HIA131074 GYE131067:GYE131074 GOI131067:GOI131074 GEM131067:GEM131074 FUQ131067:FUQ131074 FKU131067:FKU131074 FAY131067:FAY131074 ERC131067:ERC131074 EHG131067:EHG131074 DXK131067:DXK131074 DNO131067:DNO131074 DDS131067:DDS131074 CTW131067:CTW131074 CKA131067:CKA131074 CAE131067:CAE131074 BQI131067:BQI131074 BGM131067:BGM131074 AWQ131067:AWQ131074 AMU131067:AMU131074 ACY131067:ACY131074 TC131067:TC131074 JG131067:JG131074 K131067:K131074 WVS65531:WVS65538 WLW65531:WLW65538 WCA65531:WCA65538 VSE65531:VSE65538 VII65531:VII65538 UYM65531:UYM65538 UOQ65531:UOQ65538 UEU65531:UEU65538 TUY65531:TUY65538 TLC65531:TLC65538 TBG65531:TBG65538 SRK65531:SRK65538 SHO65531:SHO65538 RXS65531:RXS65538 RNW65531:RNW65538 REA65531:REA65538 QUE65531:QUE65538 QKI65531:QKI65538 QAM65531:QAM65538 PQQ65531:PQQ65538 PGU65531:PGU65538 OWY65531:OWY65538 ONC65531:ONC65538 ODG65531:ODG65538 NTK65531:NTK65538 NJO65531:NJO65538 MZS65531:MZS65538 MPW65531:MPW65538 MGA65531:MGA65538 LWE65531:LWE65538 LMI65531:LMI65538 LCM65531:LCM65538 KSQ65531:KSQ65538 KIU65531:KIU65538 JYY65531:JYY65538 JPC65531:JPC65538 JFG65531:JFG65538 IVK65531:IVK65538 ILO65531:ILO65538 IBS65531:IBS65538 HRW65531:HRW65538 HIA65531:HIA65538 GYE65531:GYE65538 GOI65531:GOI65538 GEM65531:GEM65538 FUQ65531:FUQ65538 FKU65531:FKU65538 FAY65531:FAY65538 ERC65531:ERC65538 EHG65531:EHG65538 DXK65531:DXK65538 DNO65531:DNO65538 DDS65531:DDS65538 CTW65531:CTW65538 CKA65531:CKA65538 CAE65531:CAE65538 BQI65531:BQI65538 BGM65531:BGM65538 AWQ65531:AWQ65538 AMU65531:AMU65538 ACY65531:ACY65538 TC65531:TC65538 JG65531:JG65538 K65531:K65538 WVS48 WVS983049:WVS983087 WLW983049:WLW983087 WCA983049:WCA983087 VSE983049:VSE983087 VII983049:VII983087 UYM983049:UYM983087 UOQ983049:UOQ983087 UEU983049:UEU983087 TUY983049:TUY983087 TLC983049:TLC983087 TBG983049:TBG983087 SRK983049:SRK983087 SHO983049:SHO983087 RXS983049:RXS983087 RNW983049:RNW983087 REA983049:REA983087 QUE983049:QUE983087 QKI983049:QKI983087 QAM983049:QAM983087 PQQ983049:PQQ983087 PGU983049:PGU983087 OWY983049:OWY983087 ONC983049:ONC983087 ODG983049:ODG983087 NTK983049:NTK983087 NJO983049:NJO983087 MZS983049:MZS983087 MPW983049:MPW983087 MGA983049:MGA983087 LWE983049:LWE983087 LMI983049:LMI983087 LCM983049:LCM983087 KSQ983049:KSQ983087 KIU983049:KIU983087 JYY983049:JYY983087 JPC983049:JPC983087 JFG983049:JFG983087 IVK983049:IVK983087 ILO983049:ILO983087 IBS983049:IBS983087 HRW983049:HRW983087 HIA983049:HIA983087 GYE983049:GYE983087 GOI983049:GOI983087 GEM983049:GEM983087 FUQ983049:FUQ983087 FKU983049:FKU983087 FAY983049:FAY983087 ERC983049:ERC983087 EHG983049:EHG983087 DXK983049:DXK983087 DNO983049:DNO983087 DDS983049:DDS983087 CTW983049:CTW983087 CKA983049:CKA983087 CAE983049:CAE983087 BQI983049:BQI983087 BGM983049:BGM983087 AWQ983049:AWQ983087 AMU983049:AMU983087 ACY983049:ACY983087 TC983049:TC983087 JG983049:JG983087 K983049:K983087 WVS917513:WVS917551 WLW917513:WLW917551 WCA917513:WCA917551 VSE917513:VSE917551 VII917513:VII917551 UYM917513:UYM917551 UOQ917513:UOQ917551 UEU917513:UEU917551 TUY917513:TUY917551 TLC917513:TLC917551 TBG917513:TBG917551 SRK917513:SRK917551 SHO917513:SHO917551 RXS917513:RXS917551 RNW917513:RNW917551 REA917513:REA917551 QUE917513:QUE917551 QKI917513:QKI917551 QAM917513:QAM917551 PQQ917513:PQQ917551 PGU917513:PGU917551 OWY917513:OWY917551 ONC917513:ONC917551 ODG917513:ODG917551 NTK917513:NTK917551 NJO917513:NJO917551 MZS917513:MZS917551 MPW917513:MPW917551 MGA917513:MGA917551 LWE917513:LWE917551 LMI917513:LMI917551 LCM917513:LCM917551 KSQ917513:KSQ917551 KIU917513:KIU917551 JYY917513:JYY917551 JPC917513:JPC917551 JFG917513:JFG917551 IVK917513:IVK917551 ILO917513:ILO917551 IBS917513:IBS917551 HRW917513:HRW917551 HIA917513:HIA917551 GYE917513:GYE917551 GOI917513:GOI917551 GEM917513:GEM917551 FUQ917513:FUQ917551 FKU917513:FKU917551 FAY917513:FAY917551 ERC917513:ERC917551 EHG917513:EHG917551 DXK917513:DXK917551 DNO917513:DNO917551 DDS917513:DDS917551 CTW917513:CTW917551 CKA917513:CKA917551 CAE917513:CAE917551 BQI917513:BQI917551 BGM917513:BGM917551 AWQ917513:AWQ917551 AMU917513:AMU917551 ACY917513:ACY917551 TC917513:TC917551 JG917513:JG917551 K917513:K917551 WVS851977:WVS852015 WLW851977:WLW852015 WCA851977:WCA852015 VSE851977:VSE852015 VII851977:VII852015 UYM851977:UYM852015 UOQ851977:UOQ852015 UEU851977:UEU852015 TUY851977:TUY852015 TLC851977:TLC852015 TBG851977:TBG852015 SRK851977:SRK852015 SHO851977:SHO852015 RXS851977:RXS852015 RNW851977:RNW852015 REA851977:REA852015 QUE851977:QUE852015 QKI851977:QKI852015 QAM851977:QAM852015 PQQ851977:PQQ852015 PGU851977:PGU852015 OWY851977:OWY852015 ONC851977:ONC852015 ODG851977:ODG852015 NTK851977:NTK852015 NJO851977:NJO852015 MZS851977:MZS852015 MPW851977:MPW852015 MGA851977:MGA852015 LWE851977:LWE852015 LMI851977:LMI852015 LCM851977:LCM852015 KSQ851977:KSQ852015 KIU851977:KIU852015 JYY851977:JYY852015 JPC851977:JPC852015 JFG851977:JFG852015 IVK851977:IVK852015 ILO851977:ILO852015 IBS851977:IBS852015 HRW851977:HRW852015 HIA851977:HIA852015 GYE851977:GYE852015 GOI851977:GOI852015 GEM851977:GEM852015 FUQ851977:FUQ852015 FKU851977:FKU852015 FAY851977:FAY852015 ERC851977:ERC852015 EHG851977:EHG852015 DXK851977:DXK852015 DNO851977:DNO852015 DDS851977:DDS852015 CTW851977:CTW852015 CKA851977:CKA852015 CAE851977:CAE852015 BQI851977:BQI852015 BGM851977:BGM852015 AWQ851977:AWQ852015 AMU851977:AMU852015 ACY851977:ACY852015 TC851977:TC852015 JG851977:JG852015 K851977:K852015 WVS786441:WVS786479 WLW786441:WLW786479 WCA786441:WCA786479 VSE786441:VSE786479 VII786441:VII786479 UYM786441:UYM786479 UOQ786441:UOQ786479 UEU786441:UEU786479 TUY786441:TUY786479 TLC786441:TLC786479 TBG786441:TBG786479 SRK786441:SRK786479 SHO786441:SHO786479 RXS786441:RXS786479 RNW786441:RNW786479 REA786441:REA786479 QUE786441:QUE786479 QKI786441:QKI786479 QAM786441:QAM786479 PQQ786441:PQQ786479 PGU786441:PGU786479 OWY786441:OWY786479 ONC786441:ONC786479 ODG786441:ODG786479 NTK786441:NTK786479 NJO786441:NJO786479 MZS786441:MZS786479 MPW786441:MPW786479 MGA786441:MGA786479 LWE786441:LWE786479 LMI786441:LMI786479 LCM786441:LCM786479 KSQ786441:KSQ786479 KIU786441:KIU786479 JYY786441:JYY786479 JPC786441:JPC786479 JFG786441:JFG786479 IVK786441:IVK786479 ILO786441:ILO786479 IBS786441:IBS786479 HRW786441:HRW786479 HIA786441:HIA786479 GYE786441:GYE786479 GOI786441:GOI786479 GEM786441:GEM786479 FUQ786441:FUQ786479 FKU786441:FKU786479 FAY786441:FAY786479 ERC786441:ERC786479 EHG786441:EHG786479 DXK786441:DXK786479 DNO786441:DNO786479 DDS786441:DDS786479 CTW786441:CTW786479 CKA786441:CKA786479 CAE786441:CAE786479 BQI786441:BQI786479 BGM786441:BGM786479 AWQ786441:AWQ786479 AMU786441:AMU786479 ACY786441:ACY786479 TC786441:TC786479 JG786441:JG786479 K786441:K786479 WVS720905:WVS720943 WLW720905:WLW720943 WCA720905:WCA720943 VSE720905:VSE720943 VII720905:VII720943 UYM720905:UYM720943 UOQ720905:UOQ720943 UEU720905:UEU720943 TUY720905:TUY720943 TLC720905:TLC720943 TBG720905:TBG720943 SRK720905:SRK720943 SHO720905:SHO720943 RXS720905:RXS720943 RNW720905:RNW720943 REA720905:REA720943 QUE720905:QUE720943 QKI720905:QKI720943 QAM720905:QAM720943 PQQ720905:PQQ720943 PGU720905:PGU720943 OWY720905:OWY720943 ONC720905:ONC720943 ODG720905:ODG720943 NTK720905:NTK720943 NJO720905:NJO720943 MZS720905:MZS720943 MPW720905:MPW720943 MGA720905:MGA720943 LWE720905:LWE720943 LMI720905:LMI720943 LCM720905:LCM720943 KSQ720905:KSQ720943 KIU720905:KIU720943 JYY720905:JYY720943 JPC720905:JPC720943 JFG720905:JFG720943 IVK720905:IVK720943 ILO720905:ILO720943 IBS720905:IBS720943 HRW720905:HRW720943 HIA720905:HIA720943 GYE720905:GYE720943 GOI720905:GOI720943 GEM720905:GEM720943 FUQ720905:FUQ720943 FKU720905:FKU720943 FAY720905:FAY720943 ERC720905:ERC720943 EHG720905:EHG720943 DXK720905:DXK720943 DNO720905:DNO720943 DDS720905:DDS720943 CTW720905:CTW720943 CKA720905:CKA720943 CAE720905:CAE720943 BQI720905:BQI720943 BGM720905:BGM720943 AWQ720905:AWQ720943 AMU720905:AMU720943 ACY720905:ACY720943 TC720905:TC720943 JG720905:JG720943 K720905:K720943 WVS655369:WVS655407 WLW655369:WLW655407 WCA655369:WCA655407 VSE655369:VSE655407 VII655369:VII655407 UYM655369:UYM655407 UOQ655369:UOQ655407 UEU655369:UEU655407 TUY655369:TUY655407 TLC655369:TLC655407 TBG655369:TBG655407 SRK655369:SRK655407 SHO655369:SHO655407 RXS655369:RXS655407 RNW655369:RNW655407 REA655369:REA655407 QUE655369:QUE655407 QKI655369:QKI655407 QAM655369:QAM655407 PQQ655369:PQQ655407 PGU655369:PGU655407 OWY655369:OWY655407 ONC655369:ONC655407 ODG655369:ODG655407 NTK655369:NTK655407 NJO655369:NJO655407 MZS655369:MZS655407 MPW655369:MPW655407 MGA655369:MGA655407 LWE655369:LWE655407 LMI655369:LMI655407 LCM655369:LCM655407 KSQ655369:KSQ655407 KIU655369:KIU655407 JYY655369:JYY655407 JPC655369:JPC655407 JFG655369:JFG655407 IVK655369:IVK655407 ILO655369:ILO655407 IBS655369:IBS655407 HRW655369:HRW655407 HIA655369:HIA655407 GYE655369:GYE655407 GOI655369:GOI655407 GEM655369:GEM655407 FUQ655369:FUQ655407 FKU655369:FKU655407 FAY655369:FAY655407 ERC655369:ERC655407 EHG655369:EHG655407 DXK655369:DXK655407 DNO655369:DNO655407 DDS655369:DDS655407 CTW655369:CTW655407 CKA655369:CKA655407 CAE655369:CAE655407 BQI655369:BQI655407 BGM655369:BGM655407 AWQ655369:AWQ655407 AMU655369:AMU655407 ACY655369:ACY655407 TC655369:TC655407 JG655369:JG655407 K655369:K655407 WVS589833:WVS589871 WLW589833:WLW589871 WCA589833:WCA589871 VSE589833:VSE589871 VII589833:VII589871 UYM589833:UYM589871 UOQ589833:UOQ589871 UEU589833:UEU589871 TUY589833:TUY589871 TLC589833:TLC589871 TBG589833:TBG589871 SRK589833:SRK589871 SHO589833:SHO589871 RXS589833:RXS589871 RNW589833:RNW589871 REA589833:REA589871 QUE589833:QUE589871 QKI589833:QKI589871 QAM589833:QAM589871 PQQ589833:PQQ589871 PGU589833:PGU589871 OWY589833:OWY589871 ONC589833:ONC589871 ODG589833:ODG589871 NTK589833:NTK589871 NJO589833:NJO589871 MZS589833:MZS589871 MPW589833:MPW589871 MGA589833:MGA589871 LWE589833:LWE589871 LMI589833:LMI589871 LCM589833:LCM589871 KSQ589833:KSQ589871 KIU589833:KIU589871 JYY589833:JYY589871 JPC589833:JPC589871 JFG589833:JFG589871 IVK589833:IVK589871 ILO589833:ILO589871 IBS589833:IBS589871 HRW589833:HRW589871 HIA589833:HIA589871 GYE589833:GYE589871 GOI589833:GOI589871 GEM589833:GEM589871 FUQ589833:FUQ589871 FKU589833:FKU589871 FAY589833:FAY589871 ERC589833:ERC589871 EHG589833:EHG589871 DXK589833:DXK589871 DNO589833:DNO589871 DDS589833:DDS589871 CTW589833:CTW589871 CKA589833:CKA589871 CAE589833:CAE589871 BQI589833:BQI589871 BGM589833:BGM589871 AWQ589833:AWQ589871 AMU589833:AMU589871 ACY589833:ACY589871 TC589833:TC589871 JG589833:JG589871 K589833:K589871 WVS524297:WVS524335 WLW524297:WLW524335 WCA524297:WCA524335 VSE524297:VSE524335 VII524297:VII524335 UYM524297:UYM524335 UOQ524297:UOQ524335 UEU524297:UEU524335 TUY524297:TUY524335 TLC524297:TLC524335 TBG524297:TBG524335 SRK524297:SRK524335 SHO524297:SHO524335 RXS524297:RXS524335 RNW524297:RNW524335 REA524297:REA524335 QUE524297:QUE524335 QKI524297:QKI524335 QAM524297:QAM524335 PQQ524297:PQQ524335 PGU524297:PGU524335 OWY524297:OWY524335 ONC524297:ONC524335 ODG524297:ODG524335 NTK524297:NTK524335 NJO524297:NJO524335 MZS524297:MZS524335 MPW524297:MPW524335 MGA524297:MGA524335 LWE524297:LWE524335 LMI524297:LMI524335 LCM524297:LCM524335 KSQ524297:KSQ524335 KIU524297:KIU524335 JYY524297:JYY524335 JPC524297:JPC524335 JFG524297:JFG524335 IVK524297:IVK524335 ILO524297:ILO524335 IBS524297:IBS524335 HRW524297:HRW524335 HIA524297:HIA524335 GYE524297:GYE524335 GOI524297:GOI524335 GEM524297:GEM524335 FUQ524297:FUQ524335 FKU524297:FKU524335 FAY524297:FAY524335 ERC524297:ERC524335 EHG524297:EHG524335 DXK524297:DXK524335 DNO524297:DNO524335 DDS524297:DDS524335 CTW524297:CTW524335 CKA524297:CKA524335 CAE524297:CAE524335 BQI524297:BQI524335 BGM524297:BGM524335 AWQ524297:AWQ524335 AMU524297:AMU524335 ACY524297:ACY524335 TC524297:TC524335 JG524297:JG524335 K524297:K524335 WVS458761:WVS458799 WLW458761:WLW458799 WCA458761:WCA458799 VSE458761:VSE458799 VII458761:VII458799 UYM458761:UYM458799 UOQ458761:UOQ458799 UEU458761:UEU458799 TUY458761:TUY458799 TLC458761:TLC458799 TBG458761:TBG458799 SRK458761:SRK458799 SHO458761:SHO458799 RXS458761:RXS458799 RNW458761:RNW458799 REA458761:REA458799 QUE458761:QUE458799 QKI458761:QKI458799 QAM458761:QAM458799 PQQ458761:PQQ458799 PGU458761:PGU458799 OWY458761:OWY458799 ONC458761:ONC458799 ODG458761:ODG458799 NTK458761:NTK458799 NJO458761:NJO458799 MZS458761:MZS458799 MPW458761:MPW458799 MGA458761:MGA458799 LWE458761:LWE458799 LMI458761:LMI458799 LCM458761:LCM458799 KSQ458761:KSQ458799 KIU458761:KIU458799 JYY458761:JYY458799 JPC458761:JPC458799 JFG458761:JFG458799 IVK458761:IVK458799 ILO458761:ILO458799 IBS458761:IBS458799 HRW458761:HRW458799 HIA458761:HIA458799 GYE458761:GYE458799 GOI458761:GOI458799 GEM458761:GEM458799 FUQ458761:FUQ458799 FKU458761:FKU458799 FAY458761:FAY458799 ERC458761:ERC458799 EHG458761:EHG458799 DXK458761:DXK458799 DNO458761:DNO458799 DDS458761:DDS458799 CTW458761:CTW458799 CKA458761:CKA458799 CAE458761:CAE458799 BQI458761:BQI458799 BGM458761:BGM458799 AWQ458761:AWQ458799 AMU458761:AMU458799 ACY458761:ACY458799 TC458761:TC458799 JG458761:JG458799 K458761:K458799 WVS393225:WVS393263 WLW393225:WLW393263 WCA393225:WCA393263 VSE393225:VSE393263 VII393225:VII393263 UYM393225:UYM393263 UOQ393225:UOQ393263 UEU393225:UEU393263 TUY393225:TUY393263 TLC393225:TLC393263 TBG393225:TBG393263 SRK393225:SRK393263 SHO393225:SHO393263 RXS393225:RXS393263 RNW393225:RNW393263 REA393225:REA393263 QUE393225:QUE393263 QKI393225:QKI393263 QAM393225:QAM393263 PQQ393225:PQQ393263 PGU393225:PGU393263 OWY393225:OWY393263 ONC393225:ONC393263 ODG393225:ODG393263 NTK393225:NTK393263 NJO393225:NJO393263 MZS393225:MZS393263 MPW393225:MPW393263 MGA393225:MGA393263 LWE393225:LWE393263 LMI393225:LMI393263 LCM393225:LCM393263 KSQ393225:KSQ393263 KIU393225:KIU393263 JYY393225:JYY393263 JPC393225:JPC393263 JFG393225:JFG393263 IVK393225:IVK393263 ILO393225:ILO393263 IBS393225:IBS393263 HRW393225:HRW393263 HIA393225:HIA393263 GYE393225:GYE393263 GOI393225:GOI393263 GEM393225:GEM393263 FUQ393225:FUQ393263 FKU393225:FKU393263 FAY393225:FAY393263 ERC393225:ERC393263 EHG393225:EHG393263 DXK393225:DXK393263 DNO393225:DNO393263 DDS393225:DDS393263 CTW393225:CTW393263 CKA393225:CKA393263 CAE393225:CAE393263 BQI393225:BQI393263 BGM393225:BGM393263 AWQ393225:AWQ393263 AMU393225:AMU393263 ACY393225:ACY393263 TC393225:TC393263 JG393225:JG393263 K393225:K393263 WVS327689:WVS327727 WLW327689:WLW327727 WCA327689:WCA327727 VSE327689:VSE327727 VII327689:VII327727 UYM327689:UYM327727 UOQ327689:UOQ327727 UEU327689:UEU327727 TUY327689:TUY327727 TLC327689:TLC327727 TBG327689:TBG327727 SRK327689:SRK327727 SHO327689:SHO327727 RXS327689:RXS327727 RNW327689:RNW327727 REA327689:REA327727 QUE327689:QUE327727 QKI327689:QKI327727 QAM327689:QAM327727 PQQ327689:PQQ327727 PGU327689:PGU327727 OWY327689:OWY327727 ONC327689:ONC327727 ODG327689:ODG327727 NTK327689:NTK327727 NJO327689:NJO327727 MZS327689:MZS327727 MPW327689:MPW327727 MGA327689:MGA327727 LWE327689:LWE327727 LMI327689:LMI327727 LCM327689:LCM327727 KSQ327689:KSQ327727 KIU327689:KIU327727 JYY327689:JYY327727 JPC327689:JPC327727 JFG327689:JFG327727 IVK327689:IVK327727 ILO327689:ILO327727 IBS327689:IBS327727 HRW327689:HRW327727 HIA327689:HIA327727 GYE327689:GYE327727 GOI327689:GOI327727 GEM327689:GEM327727 FUQ327689:FUQ327727 FKU327689:FKU327727 FAY327689:FAY327727 ERC327689:ERC327727 EHG327689:EHG327727 DXK327689:DXK327727 DNO327689:DNO327727 DDS327689:DDS327727 CTW327689:CTW327727 CKA327689:CKA327727 CAE327689:CAE327727 BQI327689:BQI327727 BGM327689:BGM327727 AWQ327689:AWQ327727 AMU327689:AMU327727 ACY327689:ACY327727 TC327689:TC327727 JG327689:JG327727 K327689:K327727 WVS262153:WVS262191 WLW262153:WLW262191 WCA262153:WCA262191 VSE262153:VSE262191 VII262153:VII262191 UYM262153:UYM262191 UOQ262153:UOQ262191 UEU262153:UEU262191 TUY262153:TUY262191 TLC262153:TLC262191 TBG262153:TBG262191 SRK262153:SRK262191 SHO262153:SHO262191 RXS262153:RXS262191 RNW262153:RNW262191 REA262153:REA262191 QUE262153:QUE262191 QKI262153:QKI262191 QAM262153:QAM262191 PQQ262153:PQQ262191 PGU262153:PGU262191 OWY262153:OWY262191 ONC262153:ONC262191 ODG262153:ODG262191 NTK262153:NTK262191 NJO262153:NJO262191 MZS262153:MZS262191 MPW262153:MPW262191 MGA262153:MGA262191 LWE262153:LWE262191 LMI262153:LMI262191 LCM262153:LCM262191 KSQ262153:KSQ262191 KIU262153:KIU262191 JYY262153:JYY262191 JPC262153:JPC262191 JFG262153:JFG262191 IVK262153:IVK262191 ILO262153:ILO262191 IBS262153:IBS262191 HRW262153:HRW262191 HIA262153:HIA262191 GYE262153:GYE262191 GOI262153:GOI262191 GEM262153:GEM262191 FUQ262153:FUQ262191 FKU262153:FKU262191 FAY262153:FAY262191 ERC262153:ERC262191 EHG262153:EHG262191 DXK262153:DXK262191 DNO262153:DNO262191 DDS262153:DDS262191 CTW262153:CTW262191 CKA262153:CKA262191 CAE262153:CAE262191 BQI262153:BQI262191 BGM262153:BGM262191 AWQ262153:AWQ262191 AMU262153:AMU262191 ACY262153:ACY262191 TC262153:TC262191 JG262153:JG262191 K262153:K262191 WVS196617:WVS196655 WLW196617:WLW196655 WCA196617:WCA196655 VSE196617:VSE196655 VII196617:VII196655 UYM196617:UYM196655 UOQ196617:UOQ196655 UEU196617:UEU196655 TUY196617:TUY196655 TLC196617:TLC196655 TBG196617:TBG196655 SRK196617:SRK196655 SHO196617:SHO196655 RXS196617:RXS196655 RNW196617:RNW196655 REA196617:REA196655 QUE196617:QUE196655 QKI196617:QKI196655 QAM196617:QAM196655 PQQ196617:PQQ196655 PGU196617:PGU196655 OWY196617:OWY196655 ONC196617:ONC196655 ODG196617:ODG196655 NTK196617:NTK196655 NJO196617:NJO196655 MZS196617:MZS196655 MPW196617:MPW196655 MGA196617:MGA196655 LWE196617:LWE196655 LMI196617:LMI196655 LCM196617:LCM196655 KSQ196617:KSQ196655 KIU196617:KIU196655 JYY196617:JYY196655 JPC196617:JPC196655 JFG196617:JFG196655 IVK196617:IVK196655 ILO196617:ILO196655 IBS196617:IBS196655 HRW196617:HRW196655 HIA196617:HIA196655 GYE196617:GYE196655 GOI196617:GOI196655 GEM196617:GEM196655 FUQ196617:FUQ196655 FKU196617:FKU196655 FAY196617:FAY196655 ERC196617:ERC196655 EHG196617:EHG196655 DXK196617:DXK196655 DNO196617:DNO196655 DDS196617:DDS196655 CTW196617:CTW196655 CKA196617:CKA196655 CAE196617:CAE196655 BQI196617:BQI196655 BGM196617:BGM196655 AWQ196617:AWQ196655 AMU196617:AMU196655 ACY196617:ACY196655 TC196617:TC196655 JG196617:JG196655 K196617:K196655 WVS131081:WVS131119 WLW131081:WLW131119 WCA131081:WCA131119 VSE131081:VSE131119 VII131081:VII131119 UYM131081:UYM131119 UOQ131081:UOQ131119 UEU131081:UEU131119 TUY131081:TUY131119 TLC131081:TLC131119 TBG131081:TBG131119 SRK131081:SRK131119 SHO131081:SHO131119 RXS131081:RXS131119 RNW131081:RNW131119 REA131081:REA131119 QUE131081:QUE131119 QKI131081:QKI131119 QAM131081:QAM131119 PQQ131081:PQQ131119 PGU131081:PGU131119 OWY131081:OWY131119 ONC131081:ONC131119 ODG131081:ODG131119 NTK131081:NTK131119 NJO131081:NJO131119 MZS131081:MZS131119 MPW131081:MPW131119 MGA131081:MGA131119 LWE131081:LWE131119 LMI131081:LMI131119 LCM131081:LCM131119 KSQ131081:KSQ131119 KIU131081:KIU131119 JYY131081:JYY131119 JPC131081:JPC131119 JFG131081:JFG131119 IVK131081:IVK131119 ILO131081:ILO131119 IBS131081:IBS131119 HRW131081:HRW131119 HIA131081:HIA131119 GYE131081:GYE131119 GOI131081:GOI131119 GEM131081:GEM131119 FUQ131081:FUQ131119 FKU131081:FKU131119 FAY131081:FAY131119 ERC131081:ERC131119 EHG131081:EHG131119 DXK131081:DXK131119 DNO131081:DNO131119 DDS131081:DDS131119 CTW131081:CTW131119 CKA131081:CKA131119 CAE131081:CAE131119 BQI131081:BQI131119 BGM131081:BGM131119 AWQ131081:AWQ131119 AMU131081:AMU131119 ACY131081:ACY131119 TC131081:TC131119 JG131081:JG131119 K131081:K131119 WVS65545:WVS65583 WLW65545:WLW65583 WCA65545:WCA65583 VSE65545:VSE65583 VII65545:VII65583 UYM65545:UYM65583 UOQ65545:UOQ65583 UEU65545:UEU65583 TUY65545:TUY65583 TLC65545:TLC65583 TBG65545:TBG65583 SRK65545:SRK65583 SHO65545:SHO65583 RXS65545:RXS65583 RNW65545:RNW65583 REA65545:REA65583 QUE65545:QUE65583 QKI65545:QKI65583 QAM65545:QAM65583 PQQ65545:PQQ65583 PGU65545:PGU65583 OWY65545:OWY65583 ONC65545:ONC65583 ODG65545:ODG65583 NTK65545:NTK65583 NJO65545:NJO65583 MZS65545:MZS65583 MPW65545:MPW65583 MGA65545:MGA65583 LWE65545:LWE65583 LMI65545:LMI65583 LCM65545:LCM65583 KSQ65545:KSQ65583 KIU65545:KIU65583 JYY65545:JYY65583 JPC65545:JPC65583 JFG65545:JFG65583 IVK65545:IVK65583 ILO65545:ILO65583 IBS65545:IBS65583 HRW65545:HRW65583 HIA65545:HIA65583 GYE65545:GYE65583 GOI65545:GOI65583 GEM65545:GEM65583 FUQ65545:FUQ65583 FKU65545:FKU65583 FAY65545:FAY65583 ERC65545:ERC65583 EHG65545:EHG65583 DXK65545:DXK65583 DNO65545:DNO65583 DDS65545:DDS65583 CTW65545:CTW65583 CKA65545:CKA65583 CAE65545:CAE65583 BQI65545:BQI65583 BGM65545:BGM65583 AWQ65545:AWQ65583 AMU65545:AMU65583 ACY65545:ACY65583 TC65545:TC65583 JG65545:JG65583 K65545:K65583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G48 K40:K42" xr:uid="{1B061552-3482-4C52-BBA7-28D45D4D454A}">
      <formula1>$J$107:$J$109</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3 IZ65503 SV65503 ACR65503 AMN65503 AWJ65503 BGF65503 BQB65503 BZX65503 CJT65503 CTP65503 DDL65503 DNH65503 DXD65503 EGZ65503 EQV65503 FAR65503 FKN65503 FUJ65503 GEF65503 GOB65503 GXX65503 HHT65503 HRP65503 IBL65503 ILH65503 IVD65503 JEZ65503 JOV65503 JYR65503 KIN65503 KSJ65503 LCF65503 LMB65503 LVX65503 MFT65503 MPP65503 MZL65503 NJH65503 NTD65503 OCZ65503 OMV65503 OWR65503 PGN65503 PQJ65503 QAF65503 QKB65503 QTX65503 RDT65503 RNP65503 RXL65503 SHH65503 SRD65503 TAZ65503 TKV65503 TUR65503 UEN65503 UOJ65503 UYF65503 VIB65503 VRX65503 WBT65503 WLP65503 WVL65503 D131039 IZ131039 SV131039 ACR131039 AMN131039 AWJ131039 BGF131039 BQB131039 BZX131039 CJT131039 CTP131039 DDL131039 DNH131039 DXD131039 EGZ131039 EQV131039 FAR131039 FKN131039 FUJ131039 GEF131039 GOB131039 GXX131039 HHT131039 HRP131039 IBL131039 ILH131039 IVD131039 JEZ131039 JOV131039 JYR131039 KIN131039 KSJ131039 LCF131039 LMB131039 LVX131039 MFT131039 MPP131039 MZL131039 NJH131039 NTD131039 OCZ131039 OMV131039 OWR131039 PGN131039 PQJ131039 QAF131039 QKB131039 QTX131039 RDT131039 RNP131039 RXL131039 SHH131039 SRD131039 TAZ131039 TKV131039 TUR131039 UEN131039 UOJ131039 UYF131039 VIB131039 VRX131039 WBT131039 WLP131039 WVL131039 D196575 IZ196575 SV196575 ACR196575 AMN196575 AWJ196575 BGF196575 BQB196575 BZX196575 CJT196575 CTP196575 DDL196575 DNH196575 DXD196575 EGZ196575 EQV196575 FAR196575 FKN196575 FUJ196575 GEF196575 GOB196575 GXX196575 HHT196575 HRP196575 IBL196575 ILH196575 IVD196575 JEZ196575 JOV196575 JYR196575 KIN196575 KSJ196575 LCF196575 LMB196575 LVX196575 MFT196575 MPP196575 MZL196575 NJH196575 NTD196575 OCZ196575 OMV196575 OWR196575 PGN196575 PQJ196575 QAF196575 QKB196575 QTX196575 RDT196575 RNP196575 RXL196575 SHH196575 SRD196575 TAZ196575 TKV196575 TUR196575 UEN196575 UOJ196575 UYF196575 VIB196575 VRX196575 WBT196575 WLP196575 WVL196575 D262111 IZ262111 SV262111 ACR262111 AMN262111 AWJ262111 BGF262111 BQB262111 BZX262111 CJT262111 CTP262111 DDL262111 DNH262111 DXD262111 EGZ262111 EQV262111 FAR262111 FKN262111 FUJ262111 GEF262111 GOB262111 GXX262111 HHT262111 HRP262111 IBL262111 ILH262111 IVD262111 JEZ262111 JOV262111 JYR262111 KIN262111 KSJ262111 LCF262111 LMB262111 LVX262111 MFT262111 MPP262111 MZL262111 NJH262111 NTD262111 OCZ262111 OMV262111 OWR262111 PGN262111 PQJ262111 QAF262111 QKB262111 QTX262111 RDT262111 RNP262111 RXL262111 SHH262111 SRD262111 TAZ262111 TKV262111 TUR262111 UEN262111 UOJ262111 UYF262111 VIB262111 VRX262111 WBT262111 WLP262111 WVL262111 D327647 IZ327647 SV327647 ACR327647 AMN327647 AWJ327647 BGF327647 BQB327647 BZX327647 CJT327647 CTP327647 DDL327647 DNH327647 DXD327647 EGZ327647 EQV327647 FAR327647 FKN327647 FUJ327647 GEF327647 GOB327647 GXX327647 HHT327647 HRP327647 IBL327647 ILH327647 IVD327647 JEZ327647 JOV327647 JYR327647 KIN327647 KSJ327647 LCF327647 LMB327647 LVX327647 MFT327647 MPP327647 MZL327647 NJH327647 NTD327647 OCZ327647 OMV327647 OWR327647 PGN327647 PQJ327647 QAF327647 QKB327647 QTX327647 RDT327647 RNP327647 RXL327647 SHH327647 SRD327647 TAZ327647 TKV327647 TUR327647 UEN327647 UOJ327647 UYF327647 VIB327647 VRX327647 WBT327647 WLP327647 WVL327647 D393183 IZ393183 SV393183 ACR393183 AMN393183 AWJ393183 BGF393183 BQB393183 BZX393183 CJT393183 CTP393183 DDL393183 DNH393183 DXD393183 EGZ393183 EQV393183 FAR393183 FKN393183 FUJ393183 GEF393183 GOB393183 GXX393183 HHT393183 HRP393183 IBL393183 ILH393183 IVD393183 JEZ393183 JOV393183 JYR393183 KIN393183 KSJ393183 LCF393183 LMB393183 LVX393183 MFT393183 MPP393183 MZL393183 NJH393183 NTD393183 OCZ393183 OMV393183 OWR393183 PGN393183 PQJ393183 QAF393183 QKB393183 QTX393183 RDT393183 RNP393183 RXL393183 SHH393183 SRD393183 TAZ393183 TKV393183 TUR393183 UEN393183 UOJ393183 UYF393183 VIB393183 VRX393183 WBT393183 WLP393183 WVL393183 D458719 IZ458719 SV458719 ACR458719 AMN458719 AWJ458719 BGF458719 BQB458719 BZX458719 CJT458719 CTP458719 DDL458719 DNH458719 DXD458719 EGZ458719 EQV458719 FAR458719 FKN458719 FUJ458719 GEF458719 GOB458719 GXX458719 HHT458719 HRP458719 IBL458719 ILH458719 IVD458719 JEZ458719 JOV458719 JYR458719 KIN458719 KSJ458719 LCF458719 LMB458719 LVX458719 MFT458719 MPP458719 MZL458719 NJH458719 NTD458719 OCZ458719 OMV458719 OWR458719 PGN458719 PQJ458719 QAF458719 QKB458719 QTX458719 RDT458719 RNP458719 RXL458719 SHH458719 SRD458719 TAZ458719 TKV458719 TUR458719 UEN458719 UOJ458719 UYF458719 VIB458719 VRX458719 WBT458719 WLP458719 WVL458719 D524255 IZ524255 SV524255 ACR524255 AMN524255 AWJ524255 BGF524255 BQB524255 BZX524255 CJT524255 CTP524255 DDL524255 DNH524255 DXD524255 EGZ524255 EQV524255 FAR524255 FKN524255 FUJ524255 GEF524255 GOB524255 GXX524255 HHT524255 HRP524255 IBL524255 ILH524255 IVD524255 JEZ524255 JOV524255 JYR524255 KIN524255 KSJ524255 LCF524255 LMB524255 LVX524255 MFT524255 MPP524255 MZL524255 NJH524255 NTD524255 OCZ524255 OMV524255 OWR524255 PGN524255 PQJ524255 QAF524255 QKB524255 QTX524255 RDT524255 RNP524255 RXL524255 SHH524255 SRD524255 TAZ524255 TKV524255 TUR524255 UEN524255 UOJ524255 UYF524255 VIB524255 VRX524255 WBT524255 WLP524255 WVL524255 D589791 IZ589791 SV589791 ACR589791 AMN589791 AWJ589791 BGF589791 BQB589791 BZX589791 CJT589791 CTP589791 DDL589791 DNH589791 DXD589791 EGZ589791 EQV589791 FAR589791 FKN589791 FUJ589791 GEF589791 GOB589791 GXX589791 HHT589791 HRP589791 IBL589791 ILH589791 IVD589791 JEZ589791 JOV589791 JYR589791 KIN589791 KSJ589791 LCF589791 LMB589791 LVX589791 MFT589791 MPP589791 MZL589791 NJH589791 NTD589791 OCZ589791 OMV589791 OWR589791 PGN589791 PQJ589791 QAF589791 QKB589791 QTX589791 RDT589791 RNP589791 RXL589791 SHH589791 SRD589791 TAZ589791 TKV589791 TUR589791 UEN589791 UOJ589791 UYF589791 VIB589791 VRX589791 WBT589791 WLP589791 WVL589791 D655327 IZ655327 SV655327 ACR655327 AMN655327 AWJ655327 BGF655327 BQB655327 BZX655327 CJT655327 CTP655327 DDL655327 DNH655327 DXD655327 EGZ655327 EQV655327 FAR655327 FKN655327 FUJ655327 GEF655327 GOB655327 GXX655327 HHT655327 HRP655327 IBL655327 ILH655327 IVD655327 JEZ655327 JOV655327 JYR655327 KIN655327 KSJ655327 LCF655327 LMB655327 LVX655327 MFT655327 MPP655327 MZL655327 NJH655327 NTD655327 OCZ655327 OMV655327 OWR655327 PGN655327 PQJ655327 QAF655327 QKB655327 QTX655327 RDT655327 RNP655327 RXL655327 SHH655327 SRD655327 TAZ655327 TKV655327 TUR655327 UEN655327 UOJ655327 UYF655327 VIB655327 VRX655327 WBT655327 WLP655327 WVL655327 D720863 IZ720863 SV720863 ACR720863 AMN720863 AWJ720863 BGF720863 BQB720863 BZX720863 CJT720863 CTP720863 DDL720863 DNH720863 DXD720863 EGZ720863 EQV720863 FAR720863 FKN720863 FUJ720863 GEF720863 GOB720863 GXX720863 HHT720863 HRP720863 IBL720863 ILH720863 IVD720863 JEZ720863 JOV720863 JYR720863 KIN720863 KSJ720863 LCF720863 LMB720863 LVX720863 MFT720863 MPP720863 MZL720863 NJH720863 NTD720863 OCZ720863 OMV720863 OWR720863 PGN720863 PQJ720863 QAF720863 QKB720863 QTX720863 RDT720863 RNP720863 RXL720863 SHH720863 SRD720863 TAZ720863 TKV720863 TUR720863 UEN720863 UOJ720863 UYF720863 VIB720863 VRX720863 WBT720863 WLP720863 WVL720863 D786399 IZ786399 SV786399 ACR786399 AMN786399 AWJ786399 BGF786399 BQB786399 BZX786399 CJT786399 CTP786399 DDL786399 DNH786399 DXD786399 EGZ786399 EQV786399 FAR786399 FKN786399 FUJ786399 GEF786399 GOB786399 GXX786399 HHT786399 HRP786399 IBL786399 ILH786399 IVD786399 JEZ786399 JOV786399 JYR786399 KIN786399 KSJ786399 LCF786399 LMB786399 LVX786399 MFT786399 MPP786399 MZL786399 NJH786399 NTD786399 OCZ786399 OMV786399 OWR786399 PGN786399 PQJ786399 QAF786399 QKB786399 QTX786399 RDT786399 RNP786399 RXL786399 SHH786399 SRD786399 TAZ786399 TKV786399 TUR786399 UEN786399 UOJ786399 UYF786399 VIB786399 VRX786399 WBT786399 WLP786399 WVL786399 D851935 IZ851935 SV851935 ACR851935 AMN851935 AWJ851935 BGF851935 BQB851935 BZX851935 CJT851935 CTP851935 DDL851935 DNH851935 DXD851935 EGZ851935 EQV851935 FAR851935 FKN851935 FUJ851935 GEF851935 GOB851935 GXX851935 HHT851935 HRP851935 IBL851935 ILH851935 IVD851935 JEZ851935 JOV851935 JYR851935 KIN851935 KSJ851935 LCF851935 LMB851935 LVX851935 MFT851935 MPP851935 MZL851935 NJH851935 NTD851935 OCZ851935 OMV851935 OWR851935 PGN851935 PQJ851935 QAF851935 QKB851935 QTX851935 RDT851935 RNP851935 RXL851935 SHH851935 SRD851935 TAZ851935 TKV851935 TUR851935 UEN851935 UOJ851935 UYF851935 VIB851935 VRX851935 WBT851935 WLP851935 WVL851935 D917471 IZ917471 SV917471 ACR917471 AMN917471 AWJ917471 BGF917471 BQB917471 BZX917471 CJT917471 CTP917471 DDL917471 DNH917471 DXD917471 EGZ917471 EQV917471 FAR917471 FKN917471 FUJ917471 GEF917471 GOB917471 GXX917471 HHT917471 HRP917471 IBL917471 ILH917471 IVD917471 JEZ917471 JOV917471 JYR917471 KIN917471 KSJ917471 LCF917471 LMB917471 LVX917471 MFT917471 MPP917471 MZL917471 NJH917471 NTD917471 OCZ917471 OMV917471 OWR917471 PGN917471 PQJ917471 QAF917471 QKB917471 QTX917471 RDT917471 RNP917471 RXL917471 SHH917471 SRD917471 TAZ917471 TKV917471 TUR917471 UEN917471 UOJ917471 UYF917471 VIB917471 VRX917471 WBT917471 WLP917471 WVL917471 D983007 IZ983007 SV983007 ACR983007 AMN983007 AWJ983007 BGF983007 BQB983007 BZX983007 CJT983007 CTP983007 DDL983007 DNH983007 DXD983007 EGZ983007 EQV983007 FAR983007 FKN983007 FUJ983007 GEF983007 GOB983007 GXX983007 HHT983007 HRP983007 IBL983007 ILH983007 IVD983007 JEZ983007 JOV983007 JYR983007 KIN983007 KSJ983007 LCF983007 LMB983007 LVX983007 MFT983007 MPP983007 MZL983007 NJH983007 NTD983007 OCZ983007 OMV983007 OWR983007 PGN983007 PQJ983007 QAF983007 QKB983007 QTX983007 RDT983007 RNP983007 RXL983007 SHH983007 SRD983007 TAZ983007 TKV983007 TUR983007 UEN983007 UOJ983007 UYF983007 VIB983007 VRX983007 WBT983007 WLP983007 WVL983007"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2 IZ65512 SV65512 ACR65512 AMN65512 AWJ65512 BGF65512 BQB65512 BZX65512 CJT65512 CTP65512 DDL65512 DNH65512 DXD65512 EGZ65512 EQV65512 FAR65512 FKN65512 FUJ65512 GEF65512 GOB65512 GXX65512 HHT65512 HRP65512 IBL65512 ILH65512 IVD65512 JEZ65512 JOV65512 JYR65512 KIN65512 KSJ65512 LCF65512 LMB65512 LVX65512 MFT65512 MPP65512 MZL65512 NJH65512 NTD65512 OCZ65512 OMV65512 OWR65512 PGN65512 PQJ65512 QAF65512 QKB65512 QTX65512 RDT65512 RNP65512 RXL65512 SHH65512 SRD65512 TAZ65512 TKV65512 TUR65512 UEN65512 UOJ65512 UYF65512 VIB65512 VRX65512 WBT65512 WLP65512 WVL65512 D131048 IZ131048 SV131048 ACR131048 AMN131048 AWJ131048 BGF131048 BQB131048 BZX131048 CJT131048 CTP131048 DDL131048 DNH131048 DXD131048 EGZ131048 EQV131048 FAR131048 FKN131048 FUJ131048 GEF131048 GOB131048 GXX131048 HHT131048 HRP131048 IBL131048 ILH131048 IVD131048 JEZ131048 JOV131048 JYR131048 KIN131048 KSJ131048 LCF131048 LMB131048 LVX131048 MFT131048 MPP131048 MZL131048 NJH131048 NTD131048 OCZ131048 OMV131048 OWR131048 PGN131048 PQJ131048 QAF131048 QKB131048 QTX131048 RDT131048 RNP131048 RXL131048 SHH131048 SRD131048 TAZ131048 TKV131048 TUR131048 UEN131048 UOJ131048 UYF131048 VIB131048 VRX131048 WBT131048 WLP131048 WVL131048 D196584 IZ196584 SV196584 ACR196584 AMN196584 AWJ196584 BGF196584 BQB196584 BZX196584 CJT196584 CTP196584 DDL196584 DNH196584 DXD196584 EGZ196584 EQV196584 FAR196584 FKN196584 FUJ196584 GEF196584 GOB196584 GXX196584 HHT196584 HRP196584 IBL196584 ILH196584 IVD196584 JEZ196584 JOV196584 JYR196584 KIN196584 KSJ196584 LCF196584 LMB196584 LVX196584 MFT196584 MPP196584 MZL196584 NJH196584 NTD196584 OCZ196584 OMV196584 OWR196584 PGN196584 PQJ196584 QAF196584 QKB196584 QTX196584 RDT196584 RNP196584 RXL196584 SHH196584 SRD196584 TAZ196584 TKV196584 TUR196584 UEN196584 UOJ196584 UYF196584 VIB196584 VRX196584 WBT196584 WLP196584 WVL196584 D262120 IZ262120 SV262120 ACR262120 AMN262120 AWJ262120 BGF262120 BQB262120 BZX262120 CJT262120 CTP262120 DDL262120 DNH262120 DXD262120 EGZ262120 EQV262120 FAR262120 FKN262120 FUJ262120 GEF262120 GOB262120 GXX262120 HHT262120 HRP262120 IBL262120 ILH262120 IVD262120 JEZ262120 JOV262120 JYR262120 KIN262120 KSJ262120 LCF262120 LMB262120 LVX262120 MFT262120 MPP262120 MZL262120 NJH262120 NTD262120 OCZ262120 OMV262120 OWR262120 PGN262120 PQJ262120 QAF262120 QKB262120 QTX262120 RDT262120 RNP262120 RXL262120 SHH262120 SRD262120 TAZ262120 TKV262120 TUR262120 UEN262120 UOJ262120 UYF262120 VIB262120 VRX262120 WBT262120 WLP262120 WVL262120 D327656 IZ327656 SV327656 ACR327656 AMN327656 AWJ327656 BGF327656 BQB327656 BZX327656 CJT327656 CTP327656 DDL327656 DNH327656 DXD327656 EGZ327656 EQV327656 FAR327656 FKN327656 FUJ327656 GEF327656 GOB327656 GXX327656 HHT327656 HRP327656 IBL327656 ILH327656 IVD327656 JEZ327656 JOV327656 JYR327656 KIN327656 KSJ327656 LCF327656 LMB327656 LVX327656 MFT327656 MPP327656 MZL327656 NJH327656 NTD327656 OCZ327656 OMV327656 OWR327656 PGN327656 PQJ327656 QAF327656 QKB327656 QTX327656 RDT327656 RNP327656 RXL327656 SHH327656 SRD327656 TAZ327656 TKV327656 TUR327656 UEN327656 UOJ327656 UYF327656 VIB327656 VRX327656 WBT327656 WLP327656 WVL327656 D393192 IZ393192 SV393192 ACR393192 AMN393192 AWJ393192 BGF393192 BQB393192 BZX393192 CJT393192 CTP393192 DDL393192 DNH393192 DXD393192 EGZ393192 EQV393192 FAR393192 FKN393192 FUJ393192 GEF393192 GOB393192 GXX393192 HHT393192 HRP393192 IBL393192 ILH393192 IVD393192 JEZ393192 JOV393192 JYR393192 KIN393192 KSJ393192 LCF393192 LMB393192 LVX393192 MFT393192 MPP393192 MZL393192 NJH393192 NTD393192 OCZ393192 OMV393192 OWR393192 PGN393192 PQJ393192 QAF393192 QKB393192 QTX393192 RDT393192 RNP393192 RXL393192 SHH393192 SRD393192 TAZ393192 TKV393192 TUR393192 UEN393192 UOJ393192 UYF393192 VIB393192 VRX393192 WBT393192 WLP393192 WVL393192 D458728 IZ458728 SV458728 ACR458728 AMN458728 AWJ458728 BGF458728 BQB458728 BZX458728 CJT458728 CTP458728 DDL458728 DNH458728 DXD458728 EGZ458728 EQV458728 FAR458728 FKN458728 FUJ458728 GEF458728 GOB458728 GXX458728 HHT458728 HRP458728 IBL458728 ILH458728 IVD458728 JEZ458728 JOV458728 JYR458728 KIN458728 KSJ458728 LCF458728 LMB458728 LVX458728 MFT458728 MPP458728 MZL458728 NJH458728 NTD458728 OCZ458728 OMV458728 OWR458728 PGN458728 PQJ458728 QAF458728 QKB458728 QTX458728 RDT458728 RNP458728 RXL458728 SHH458728 SRD458728 TAZ458728 TKV458728 TUR458728 UEN458728 UOJ458728 UYF458728 VIB458728 VRX458728 WBT458728 WLP458728 WVL458728 D524264 IZ524264 SV524264 ACR524264 AMN524264 AWJ524264 BGF524264 BQB524264 BZX524264 CJT524264 CTP524264 DDL524264 DNH524264 DXD524264 EGZ524264 EQV524264 FAR524264 FKN524264 FUJ524264 GEF524264 GOB524264 GXX524264 HHT524264 HRP524264 IBL524264 ILH524264 IVD524264 JEZ524264 JOV524264 JYR524264 KIN524264 KSJ524264 LCF524264 LMB524264 LVX524264 MFT524264 MPP524264 MZL524264 NJH524264 NTD524264 OCZ524264 OMV524264 OWR524264 PGN524264 PQJ524264 QAF524264 QKB524264 QTX524264 RDT524264 RNP524264 RXL524264 SHH524264 SRD524264 TAZ524264 TKV524264 TUR524264 UEN524264 UOJ524264 UYF524264 VIB524264 VRX524264 WBT524264 WLP524264 WVL524264 D589800 IZ589800 SV589800 ACR589800 AMN589800 AWJ589800 BGF589800 BQB589800 BZX589800 CJT589800 CTP589800 DDL589800 DNH589800 DXD589800 EGZ589800 EQV589800 FAR589800 FKN589800 FUJ589800 GEF589800 GOB589800 GXX589800 HHT589800 HRP589800 IBL589800 ILH589800 IVD589800 JEZ589800 JOV589800 JYR589800 KIN589800 KSJ589800 LCF589800 LMB589800 LVX589800 MFT589800 MPP589800 MZL589800 NJH589800 NTD589800 OCZ589800 OMV589800 OWR589800 PGN589800 PQJ589800 QAF589800 QKB589800 QTX589800 RDT589800 RNP589800 RXL589800 SHH589800 SRD589800 TAZ589800 TKV589800 TUR589800 UEN589800 UOJ589800 UYF589800 VIB589800 VRX589800 WBT589800 WLP589800 WVL589800 D655336 IZ655336 SV655336 ACR655336 AMN655336 AWJ655336 BGF655336 BQB655336 BZX655336 CJT655336 CTP655336 DDL655336 DNH655336 DXD655336 EGZ655336 EQV655336 FAR655336 FKN655336 FUJ655336 GEF655336 GOB655336 GXX655336 HHT655336 HRP655336 IBL655336 ILH655336 IVD655336 JEZ655336 JOV655336 JYR655336 KIN655336 KSJ655336 LCF655336 LMB655336 LVX655336 MFT655336 MPP655336 MZL655336 NJH655336 NTD655336 OCZ655336 OMV655336 OWR655336 PGN655336 PQJ655336 QAF655336 QKB655336 QTX655336 RDT655336 RNP655336 RXL655336 SHH655336 SRD655336 TAZ655336 TKV655336 TUR655336 UEN655336 UOJ655336 UYF655336 VIB655336 VRX655336 WBT655336 WLP655336 WVL655336 D720872 IZ720872 SV720872 ACR720872 AMN720872 AWJ720872 BGF720872 BQB720872 BZX720872 CJT720872 CTP720872 DDL720872 DNH720872 DXD720872 EGZ720872 EQV720872 FAR720872 FKN720872 FUJ720872 GEF720872 GOB720872 GXX720872 HHT720872 HRP720872 IBL720872 ILH720872 IVD720872 JEZ720872 JOV720872 JYR720872 KIN720872 KSJ720872 LCF720872 LMB720872 LVX720872 MFT720872 MPP720872 MZL720872 NJH720872 NTD720872 OCZ720872 OMV720872 OWR720872 PGN720872 PQJ720872 QAF720872 QKB720872 QTX720872 RDT720872 RNP720872 RXL720872 SHH720872 SRD720872 TAZ720872 TKV720872 TUR720872 UEN720872 UOJ720872 UYF720872 VIB720872 VRX720872 WBT720872 WLP720872 WVL720872 D786408 IZ786408 SV786408 ACR786408 AMN786408 AWJ786408 BGF786408 BQB786408 BZX786408 CJT786408 CTP786408 DDL786408 DNH786408 DXD786408 EGZ786408 EQV786408 FAR786408 FKN786408 FUJ786408 GEF786408 GOB786408 GXX786408 HHT786408 HRP786408 IBL786408 ILH786408 IVD786408 JEZ786408 JOV786408 JYR786408 KIN786408 KSJ786408 LCF786408 LMB786408 LVX786408 MFT786408 MPP786408 MZL786408 NJH786408 NTD786408 OCZ786408 OMV786408 OWR786408 PGN786408 PQJ786408 QAF786408 QKB786408 QTX786408 RDT786408 RNP786408 RXL786408 SHH786408 SRD786408 TAZ786408 TKV786408 TUR786408 UEN786408 UOJ786408 UYF786408 VIB786408 VRX786408 WBT786408 WLP786408 WVL786408 D851944 IZ851944 SV851944 ACR851944 AMN851944 AWJ851944 BGF851944 BQB851944 BZX851944 CJT851944 CTP851944 DDL851944 DNH851944 DXD851944 EGZ851944 EQV851944 FAR851944 FKN851944 FUJ851944 GEF851944 GOB851944 GXX851944 HHT851944 HRP851944 IBL851944 ILH851944 IVD851944 JEZ851944 JOV851944 JYR851944 KIN851944 KSJ851944 LCF851944 LMB851944 LVX851944 MFT851944 MPP851944 MZL851944 NJH851944 NTD851944 OCZ851944 OMV851944 OWR851944 PGN851944 PQJ851944 QAF851944 QKB851944 QTX851944 RDT851944 RNP851944 RXL851944 SHH851944 SRD851944 TAZ851944 TKV851944 TUR851944 UEN851944 UOJ851944 UYF851944 VIB851944 VRX851944 WBT851944 WLP851944 WVL851944 D917480 IZ917480 SV917480 ACR917480 AMN917480 AWJ917480 BGF917480 BQB917480 BZX917480 CJT917480 CTP917480 DDL917480 DNH917480 DXD917480 EGZ917480 EQV917480 FAR917480 FKN917480 FUJ917480 GEF917480 GOB917480 GXX917480 HHT917480 HRP917480 IBL917480 ILH917480 IVD917480 JEZ917480 JOV917480 JYR917480 KIN917480 KSJ917480 LCF917480 LMB917480 LVX917480 MFT917480 MPP917480 MZL917480 NJH917480 NTD917480 OCZ917480 OMV917480 OWR917480 PGN917480 PQJ917480 QAF917480 QKB917480 QTX917480 RDT917480 RNP917480 RXL917480 SHH917480 SRD917480 TAZ917480 TKV917480 TUR917480 UEN917480 UOJ917480 UYF917480 VIB917480 VRX917480 WBT917480 WLP917480 WVL917480 D983016 IZ983016 SV983016 ACR983016 AMN983016 AWJ983016 BGF983016 BQB983016 BZX983016 CJT983016 CTP983016 DDL983016 DNH983016 DXD983016 EGZ983016 EQV983016 FAR983016 FKN983016 FUJ983016 GEF983016 GOB983016 GXX983016 HHT983016 HRP983016 IBL983016 ILH983016 IVD983016 JEZ983016 JOV983016 JYR983016 KIN983016 KSJ983016 LCF983016 LMB983016 LVX983016 MFT983016 MPP983016 MZL983016 NJH983016 NTD983016 OCZ983016 OMV983016 OWR983016 PGN983016 PQJ983016 QAF983016 QKB983016 QTX983016 RDT983016 RNP983016 RXL983016 SHH983016 SRD983016 TAZ983016 TKV983016 TUR983016 UEN983016 UOJ983016 UYF983016 VIB983016 VRX983016 WBT983016 WLP983016 WVL983016" xr:uid="{60D2709A-16EF-4DA1-AE29-C03B97A8E306}">
      <formula1>"&lt;select from list&gt;, Yes, No"</formula1>
    </dataValidation>
    <dataValidation type="list" allowBlank="1" showInputMessage="1" showErrorMessage="1" sqref="D13:E13 WVL983014:WVM983014 WLP983014:WLQ983014 WBT983014:WBU983014 VRX983014:VRY983014 VIB983014:VIC983014 UYF983014:UYG983014 UOJ983014:UOK983014 UEN983014:UEO983014 TUR983014:TUS983014 TKV983014:TKW983014 TAZ983014:TBA983014 SRD983014:SRE983014 SHH983014:SHI983014 RXL983014:RXM983014 RNP983014:RNQ983014 RDT983014:RDU983014 QTX983014:QTY983014 QKB983014:QKC983014 QAF983014:QAG983014 PQJ983014:PQK983014 PGN983014:PGO983014 OWR983014:OWS983014 OMV983014:OMW983014 OCZ983014:ODA983014 NTD983014:NTE983014 NJH983014:NJI983014 MZL983014:MZM983014 MPP983014:MPQ983014 MFT983014:MFU983014 LVX983014:LVY983014 LMB983014:LMC983014 LCF983014:LCG983014 KSJ983014:KSK983014 KIN983014:KIO983014 JYR983014:JYS983014 JOV983014:JOW983014 JEZ983014:JFA983014 IVD983014:IVE983014 ILH983014:ILI983014 IBL983014:IBM983014 HRP983014:HRQ983014 HHT983014:HHU983014 GXX983014:GXY983014 GOB983014:GOC983014 GEF983014:GEG983014 FUJ983014:FUK983014 FKN983014:FKO983014 FAR983014:FAS983014 EQV983014:EQW983014 EGZ983014:EHA983014 DXD983014:DXE983014 DNH983014:DNI983014 DDL983014:DDM983014 CTP983014:CTQ983014 CJT983014:CJU983014 BZX983014:BZY983014 BQB983014:BQC983014 BGF983014:BGG983014 AWJ983014:AWK983014 AMN983014:AMO983014 ACR983014:ACS983014 SV983014:SW983014 IZ983014:JA983014 D983014:E983014 WVL917478:WVM917478 WLP917478:WLQ917478 WBT917478:WBU917478 VRX917478:VRY917478 VIB917478:VIC917478 UYF917478:UYG917478 UOJ917478:UOK917478 UEN917478:UEO917478 TUR917478:TUS917478 TKV917478:TKW917478 TAZ917478:TBA917478 SRD917478:SRE917478 SHH917478:SHI917478 RXL917478:RXM917478 RNP917478:RNQ917478 RDT917478:RDU917478 QTX917478:QTY917478 QKB917478:QKC917478 QAF917478:QAG917478 PQJ917478:PQK917478 PGN917478:PGO917478 OWR917478:OWS917478 OMV917478:OMW917478 OCZ917478:ODA917478 NTD917478:NTE917478 NJH917478:NJI917478 MZL917478:MZM917478 MPP917478:MPQ917478 MFT917478:MFU917478 LVX917478:LVY917478 LMB917478:LMC917478 LCF917478:LCG917478 KSJ917478:KSK917478 KIN917478:KIO917478 JYR917478:JYS917478 JOV917478:JOW917478 JEZ917478:JFA917478 IVD917478:IVE917478 ILH917478:ILI917478 IBL917478:IBM917478 HRP917478:HRQ917478 HHT917478:HHU917478 GXX917478:GXY917478 GOB917478:GOC917478 GEF917478:GEG917478 FUJ917478:FUK917478 FKN917478:FKO917478 FAR917478:FAS917478 EQV917478:EQW917478 EGZ917478:EHA917478 DXD917478:DXE917478 DNH917478:DNI917478 DDL917478:DDM917478 CTP917478:CTQ917478 CJT917478:CJU917478 BZX917478:BZY917478 BQB917478:BQC917478 BGF917478:BGG917478 AWJ917478:AWK917478 AMN917478:AMO917478 ACR917478:ACS917478 SV917478:SW917478 IZ917478:JA917478 D917478:E917478 WVL851942:WVM851942 WLP851942:WLQ851942 WBT851942:WBU851942 VRX851942:VRY851942 VIB851942:VIC851942 UYF851942:UYG851942 UOJ851942:UOK851942 UEN851942:UEO851942 TUR851942:TUS851942 TKV851942:TKW851942 TAZ851942:TBA851942 SRD851942:SRE851942 SHH851942:SHI851942 RXL851942:RXM851942 RNP851942:RNQ851942 RDT851942:RDU851942 QTX851942:QTY851942 QKB851942:QKC851942 QAF851942:QAG851942 PQJ851942:PQK851942 PGN851942:PGO851942 OWR851942:OWS851942 OMV851942:OMW851942 OCZ851942:ODA851942 NTD851942:NTE851942 NJH851942:NJI851942 MZL851942:MZM851942 MPP851942:MPQ851942 MFT851942:MFU851942 LVX851942:LVY851942 LMB851942:LMC851942 LCF851942:LCG851942 KSJ851942:KSK851942 KIN851942:KIO851942 JYR851942:JYS851942 JOV851942:JOW851942 JEZ851942:JFA851942 IVD851942:IVE851942 ILH851942:ILI851942 IBL851942:IBM851942 HRP851942:HRQ851942 HHT851942:HHU851942 GXX851942:GXY851942 GOB851942:GOC851942 GEF851942:GEG851942 FUJ851942:FUK851942 FKN851942:FKO851942 FAR851942:FAS851942 EQV851942:EQW851942 EGZ851942:EHA851942 DXD851942:DXE851942 DNH851942:DNI851942 DDL851942:DDM851942 CTP851942:CTQ851942 CJT851942:CJU851942 BZX851942:BZY851942 BQB851942:BQC851942 BGF851942:BGG851942 AWJ851942:AWK851942 AMN851942:AMO851942 ACR851942:ACS851942 SV851942:SW851942 IZ851942:JA851942 D851942:E851942 WVL786406:WVM786406 WLP786406:WLQ786406 WBT786406:WBU786406 VRX786406:VRY786406 VIB786406:VIC786406 UYF786406:UYG786406 UOJ786406:UOK786406 UEN786406:UEO786406 TUR786406:TUS786406 TKV786406:TKW786406 TAZ786406:TBA786406 SRD786406:SRE786406 SHH786406:SHI786406 RXL786406:RXM786406 RNP786406:RNQ786406 RDT786406:RDU786406 QTX786406:QTY786406 QKB786406:QKC786406 QAF786406:QAG786406 PQJ786406:PQK786406 PGN786406:PGO786406 OWR786406:OWS786406 OMV786406:OMW786406 OCZ786406:ODA786406 NTD786406:NTE786406 NJH786406:NJI786406 MZL786406:MZM786406 MPP786406:MPQ786406 MFT786406:MFU786406 LVX786406:LVY786406 LMB786406:LMC786406 LCF786406:LCG786406 KSJ786406:KSK786406 KIN786406:KIO786406 JYR786406:JYS786406 JOV786406:JOW786406 JEZ786406:JFA786406 IVD786406:IVE786406 ILH786406:ILI786406 IBL786406:IBM786406 HRP786406:HRQ786406 HHT786406:HHU786406 GXX786406:GXY786406 GOB786406:GOC786406 GEF786406:GEG786406 FUJ786406:FUK786406 FKN786406:FKO786406 FAR786406:FAS786406 EQV786406:EQW786406 EGZ786406:EHA786406 DXD786406:DXE786406 DNH786406:DNI786406 DDL786406:DDM786406 CTP786406:CTQ786406 CJT786406:CJU786406 BZX786406:BZY786406 BQB786406:BQC786406 BGF786406:BGG786406 AWJ786406:AWK786406 AMN786406:AMO786406 ACR786406:ACS786406 SV786406:SW786406 IZ786406:JA786406 D786406:E786406 WVL720870:WVM720870 WLP720870:WLQ720870 WBT720870:WBU720870 VRX720870:VRY720870 VIB720870:VIC720870 UYF720870:UYG720870 UOJ720870:UOK720870 UEN720870:UEO720870 TUR720870:TUS720870 TKV720870:TKW720870 TAZ720870:TBA720870 SRD720870:SRE720870 SHH720870:SHI720870 RXL720870:RXM720870 RNP720870:RNQ720870 RDT720870:RDU720870 QTX720870:QTY720870 QKB720870:QKC720870 QAF720870:QAG720870 PQJ720870:PQK720870 PGN720870:PGO720870 OWR720870:OWS720870 OMV720870:OMW720870 OCZ720870:ODA720870 NTD720870:NTE720870 NJH720870:NJI720870 MZL720870:MZM720870 MPP720870:MPQ720870 MFT720870:MFU720870 LVX720870:LVY720870 LMB720870:LMC720870 LCF720870:LCG720870 KSJ720870:KSK720870 KIN720870:KIO720870 JYR720870:JYS720870 JOV720870:JOW720870 JEZ720870:JFA720870 IVD720870:IVE720870 ILH720870:ILI720870 IBL720870:IBM720870 HRP720870:HRQ720870 HHT720870:HHU720870 GXX720870:GXY720870 GOB720870:GOC720870 GEF720870:GEG720870 FUJ720870:FUK720870 FKN720870:FKO720870 FAR720870:FAS720870 EQV720870:EQW720870 EGZ720870:EHA720870 DXD720870:DXE720870 DNH720870:DNI720870 DDL720870:DDM720870 CTP720870:CTQ720870 CJT720870:CJU720870 BZX720870:BZY720870 BQB720870:BQC720870 BGF720870:BGG720870 AWJ720870:AWK720870 AMN720870:AMO720870 ACR720870:ACS720870 SV720870:SW720870 IZ720870:JA720870 D720870:E720870 WVL655334:WVM655334 WLP655334:WLQ655334 WBT655334:WBU655334 VRX655334:VRY655334 VIB655334:VIC655334 UYF655334:UYG655334 UOJ655334:UOK655334 UEN655334:UEO655334 TUR655334:TUS655334 TKV655334:TKW655334 TAZ655334:TBA655334 SRD655334:SRE655334 SHH655334:SHI655334 RXL655334:RXM655334 RNP655334:RNQ655334 RDT655334:RDU655334 QTX655334:QTY655334 QKB655334:QKC655334 QAF655334:QAG655334 PQJ655334:PQK655334 PGN655334:PGO655334 OWR655334:OWS655334 OMV655334:OMW655334 OCZ655334:ODA655334 NTD655334:NTE655334 NJH655334:NJI655334 MZL655334:MZM655334 MPP655334:MPQ655334 MFT655334:MFU655334 LVX655334:LVY655334 LMB655334:LMC655334 LCF655334:LCG655334 KSJ655334:KSK655334 KIN655334:KIO655334 JYR655334:JYS655334 JOV655334:JOW655334 JEZ655334:JFA655334 IVD655334:IVE655334 ILH655334:ILI655334 IBL655334:IBM655334 HRP655334:HRQ655334 HHT655334:HHU655334 GXX655334:GXY655334 GOB655334:GOC655334 GEF655334:GEG655334 FUJ655334:FUK655334 FKN655334:FKO655334 FAR655334:FAS655334 EQV655334:EQW655334 EGZ655334:EHA655334 DXD655334:DXE655334 DNH655334:DNI655334 DDL655334:DDM655334 CTP655334:CTQ655334 CJT655334:CJU655334 BZX655334:BZY655334 BQB655334:BQC655334 BGF655334:BGG655334 AWJ655334:AWK655334 AMN655334:AMO655334 ACR655334:ACS655334 SV655334:SW655334 IZ655334:JA655334 D655334:E655334 WVL589798:WVM589798 WLP589798:WLQ589798 WBT589798:WBU589798 VRX589798:VRY589798 VIB589798:VIC589798 UYF589798:UYG589798 UOJ589798:UOK589798 UEN589798:UEO589798 TUR589798:TUS589798 TKV589798:TKW589798 TAZ589798:TBA589798 SRD589798:SRE589798 SHH589798:SHI589798 RXL589798:RXM589798 RNP589798:RNQ589798 RDT589798:RDU589798 QTX589798:QTY589798 QKB589798:QKC589798 QAF589798:QAG589798 PQJ589798:PQK589798 PGN589798:PGO589798 OWR589798:OWS589798 OMV589798:OMW589798 OCZ589798:ODA589798 NTD589798:NTE589798 NJH589798:NJI589798 MZL589798:MZM589798 MPP589798:MPQ589798 MFT589798:MFU589798 LVX589798:LVY589798 LMB589798:LMC589798 LCF589798:LCG589798 KSJ589798:KSK589798 KIN589798:KIO589798 JYR589798:JYS589798 JOV589798:JOW589798 JEZ589798:JFA589798 IVD589798:IVE589798 ILH589798:ILI589798 IBL589798:IBM589798 HRP589798:HRQ589798 HHT589798:HHU589798 GXX589798:GXY589798 GOB589798:GOC589798 GEF589798:GEG589798 FUJ589798:FUK589798 FKN589798:FKO589798 FAR589798:FAS589798 EQV589798:EQW589798 EGZ589798:EHA589798 DXD589798:DXE589798 DNH589798:DNI589798 DDL589798:DDM589798 CTP589798:CTQ589798 CJT589798:CJU589798 BZX589798:BZY589798 BQB589798:BQC589798 BGF589798:BGG589798 AWJ589798:AWK589798 AMN589798:AMO589798 ACR589798:ACS589798 SV589798:SW589798 IZ589798:JA589798 D589798:E589798 WVL524262:WVM524262 WLP524262:WLQ524262 WBT524262:WBU524262 VRX524262:VRY524262 VIB524262:VIC524262 UYF524262:UYG524262 UOJ524262:UOK524262 UEN524262:UEO524262 TUR524262:TUS524262 TKV524262:TKW524262 TAZ524262:TBA524262 SRD524262:SRE524262 SHH524262:SHI524262 RXL524262:RXM524262 RNP524262:RNQ524262 RDT524262:RDU524262 QTX524262:QTY524262 QKB524262:QKC524262 QAF524262:QAG524262 PQJ524262:PQK524262 PGN524262:PGO524262 OWR524262:OWS524262 OMV524262:OMW524262 OCZ524262:ODA524262 NTD524262:NTE524262 NJH524262:NJI524262 MZL524262:MZM524262 MPP524262:MPQ524262 MFT524262:MFU524262 LVX524262:LVY524262 LMB524262:LMC524262 LCF524262:LCG524262 KSJ524262:KSK524262 KIN524262:KIO524262 JYR524262:JYS524262 JOV524262:JOW524262 JEZ524262:JFA524262 IVD524262:IVE524262 ILH524262:ILI524262 IBL524262:IBM524262 HRP524262:HRQ524262 HHT524262:HHU524262 GXX524262:GXY524262 GOB524262:GOC524262 GEF524262:GEG524262 FUJ524262:FUK524262 FKN524262:FKO524262 FAR524262:FAS524262 EQV524262:EQW524262 EGZ524262:EHA524262 DXD524262:DXE524262 DNH524262:DNI524262 DDL524262:DDM524262 CTP524262:CTQ524262 CJT524262:CJU524262 BZX524262:BZY524262 BQB524262:BQC524262 BGF524262:BGG524262 AWJ524262:AWK524262 AMN524262:AMO524262 ACR524262:ACS524262 SV524262:SW524262 IZ524262:JA524262 D524262:E524262 WVL458726:WVM458726 WLP458726:WLQ458726 WBT458726:WBU458726 VRX458726:VRY458726 VIB458726:VIC458726 UYF458726:UYG458726 UOJ458726:UOK458726 UEN458726:UEO458726 TUR458726:TUS458726 TKV458726:TKW458726 TAZ458726:TBA458726 SRD458726:SRE458726 SHH458726:SHI458726 RXL458726:RXM458726 RNP458726:RNQ458726 RDT458726:RDU458726 QTX458726:QTY458726 QKB458726:QKC458726 QAF458726:QAG458726 PQJ458726:PQK458726 PGN458726:PGO458726 OWR458726:OWS458726 OMV458726:OMW458726 OCZ458726:ODA458726 NTD458726:NTE458726 NJH458726:NJI458726 MZL458726:MZM458726 MPP458726:MPQ458726 MFT458726:MFU458726 LVX458726:LVY458726 LMB458726:LMC458726 LCF458726:LCG458726 KSJ458726:KSK458726 KIN458726:KIO458726 JYR458726:JYS458726 JOV458726:JOW458726 JEZ458726:JFA458726 IVD458726:IVE458726 ILH458726:ILI458726 IBL458726:IBM458726 HRP458726:HRQ458726 HHT458726:HHU458726 GXX458726:GXY458726 GOB458726:GOC458726 GEF458726:GEG458726 FUJ458726:FUK458726 FKN458726:FKO458726 FAR458726:FAS458726 EQV458726:EQW458726 EGZ458726:EHA458726 DXD458726:DXE458726 DNH458726:DNI458726 DDL458726:DDM458726 CTP458726:CTQ458726 CJT458726:CJU458726 BZX458726:BZY458726 BQB458726:BQC458726 BGF458726:BGG458726 AWJ458726:AWK458726 AMN458726:AMO458726 ACR458726:ACS458726 SV458726:SW458726 IZ458726:JA458726 D458726:E458726 WVL393190:WVM393190 WLP393190:WLQ393190 WBT393190:WBU393190 VRX393190:VRY393190 VIB393190:VIC393190 UYF393190:UYG393190 UOJ393190:UOK393190 UEN393190:UEO393190 TUR393190:TUS393190 TKV393190:TKW393190 TAZ393190:TBA393190 SRD393190:SRE393190 SHH393190:SHI393190 RXL393190:RXM393190 RNP393190:RNQ393190 RDT393190:RDU393190 QTX393190:QTY393190 QKB393190:QKC393190 QAF393190:QAG393190 PQJ393190:PQK393190 PGN393190:PGO393190 OWR393190:OWS393190 OMV393190:OMW393190 OCZ393190:ODA393190 NTD393190:NTE393190 NJH393190:NJI393190 MZL393190:MZM393190 MPP393190:MPQ393190 MFT393190:MFU393190 LVX393190:LVY393190 LMB393190:LMC393190 LCF393190:LCG393190 KSJ393190:KSK393190 KIN393190:KIO393190 JYR393190:JYS393190 JOV393190:JOW393190 JEZ393190:JFA393190 IVD393190:IVE393190 ILH393190:ILI393190 IBL393190:IBM393190 HRP393190:HRQ393190 HHT393190:HHU393190 GXX393190:GXY393190 GOB393190:GOC393190 GEF393190:GEG393190 FUJ393190:FUK393190 FKN393190:FKO393190 FAR393190:FAS393190 EQV393190:EQW393190 EGZ393190:EHA393190 DXD393190:DXE393190 DNH393190:DNI393190 DDL393190:DDM393190 CTP393190:CTQ393190 CJT393190:CJU393190 BZX393190:BZY393190 BQB393190:BQC393190 BGF393190:BGG393190 AWJ393190:AWK393190 AMN393190:AMO393190 ACR393190:ACS393190 SV393190:SW393190 IZ393190:JA393190 D393190:E393190 WVL327654:WVM327654 WLP327654:WLQ327654 WBT327654:WBU327654 VRX327654:VRY327654 VIB327654:VIC327654 UYF327654:UYG327654 UOJ327654:UOK327654 UEN327654:UEO327654 TUR327654:TUS327654 TKV327654:TKW327654 TAZ327654:TBA327654 SRD327654:SRE327654 SHH327654:SHI327654 RXL327654:RXM327654 RNP327654:RNQ327654 RDT327654:RDU327654 QTX327654:QTY327654 QKB327654:QKC327654 QAF327654:QAG327654 PQJ327654:PQK327654 PGN327654:PGO327654 OWR327654:OWS327654 OMV327654:OMW327654 OCZ327654:ODA327654 NTD327654:NTE327654 NJH327654:NJI327654 MZL327654:MZM327654 MPP327654:MPQ327654 MFT327654:MFU327654 LVX327654:LVY327654 LMB327654:LMC327654 LCF327654:LCG327654 KSJ327654:KSK327654 KIN327654:KIO327654 JYR327654:JYS327654 JOV327654:JOW327654 JEZ327654:JFA327654 IVD327654:IVE327654 ILH327654:ILI327654 IBL327654:IBM327654 HRP327654:HRQ327654 HHT327654:HHU327654 GXX327654:GXY327654 GOB327654:GOC327654 GEF327654:GEG327654 FUJ327654:FUK327654 FKN327654:FKO327654 FAR327654:FAS327654 EQV327654:EQW327654 EGZ327654:EHA327654 DXD327654:DXE327654 DNH327654:DNI327654 DDL327654:DDM327654 CTP327654:CTQ327654 CJT327654:CJU327654 BZX327654:BZY327654 BQB327654:BQC327654 BGF327654:BGG327654 AWJ327654:AWK327654 AMN327654:AMO327654 ACR327654:ACS327654 SV327654:SW327654 IZ327654:JA327654 D327654:E327654 WVL262118:WVM262118 WLP262118:WLQ262118 WBT262118:WBU262118 VRX262118:VRY262118 VIB262118:VIC262118 UYF262118:UYG262118 UOJ262118:UOK262118 UEN262118:UEO262118 TUR262118:TUS262118 TKV262118:TKW262118 TAZ262118:TBA262118 SRD262118:SRE262118 SHH262118:SHI262118 RXL262118:RXM262118 RNP262118:RNQ262118 RDT262118:RDU262118 QTX262118:QTY262118 QKB262118:QKC262118 QAF262118:QAG262118 PQJ262118:PQK262118 PGN262118:PGO262118 OWR262118:OWS262118 OMV262118:OMW262118 OCZ262118:ODA262118 NTD262118:NTE262118 NJH262118:NJI262118 MZL262118:MZM262118 MPP262118:MPQ262118 MFT262118:MFU262118 LVX262118:LVY262118 LMB262118:LMC262118 LCF262118:LCG262118 KSJ262118:KSK262118 KIN262118:KIO262118 JYR262118:JYS262118 JOV262118:JOW262118 JEZ262118:JFA262118 IVD262118:IVE262118 ILH262118:ILI262118 IBL262118:IBM262118 HRP262118:HRQ262118 HHT262118:HHU262118 GXX262118:GXY262118 GOB262118:GOC262118 GEF262118:GEG262118 FUJ262118:FUK262118 FKN262118:FKO262118 FAR262118:FAS262118 EQV262118:EQW262118 EGZ262118:EHA262118 DXD262118:DXE262118 DNH262118:DNI262118 DDL262118:DDM262118 CTP262118:CTQ262118 CJT262118:CJU262118 BZX262118:BZY262118 BQB262118:BQC262118 BGF262118:BGG262118 AWJ262118:AWK262118 AMN262118:AMO262118 ACR262118:ACS262118 SV262118:SW262118 IZ262118:JA262118 D262118:E262118 WVL196582:WVM196582 WLP196582:WLQ196582 WBT196582:WBU196582 VRX196582:VRY196582 VIB196582:VIC196582 UYF196582:UYG196582 UOJ196582:UOK196582 UEN196582:UEO196582 TUR196582:TUS196582 TKV196582:TKW196582 TAZ196582:TBA196582 SRD196582:SRE196582 SHH196582:SHI196582 RXL196582:RXM196582 RNP196582:RNQ196582 RDT196582:RDU196582 QTX196582:QTY196582 QKB196582:QKC196582 QAF196582:QAG196582 PQJ196582:PQK196582 PGN196582:PGO196582 OWR196582:OWS196582 OMV196582:OMW196582 OCZ196582:ODA196582 NTD196582:NTE196582 NJH196582:NJI196582 MZL196582:MZM196582 MPP196582:MPQ196582 MFT196582:MFU196582 LVX196582:LVY196582 LMB196582:LMC196582 LCF196582:LCG196582 KSJ196582:KSK196582 KIN196582:KIO196582 JYR196582:JYS196582 JOV196582:JOW196582 JEZ196582:JFA196582 IVD196582:IVE196582 ILH196582:ILI196582 IBL196582:IBM196582 HRP196582:HRQ196582 HHT196582:HHU196582 GXX196582:GXY196582 GOB196582:GOC196582 GEF196582:GEG196582 FUJ196582:FUK196582 FKN196582:FKO196582 FAR196582:FAS196582 EQV196582:EQW196582 EGZ196582:EHA196582 DXD196582:DXE196582 DNH196582:DNI196582 DDL196582:DDM196582 CTP196582:CTQ196582 CJT196582:CJU196582 BZX196582:BZY196582 BQB196582:BQC196582 BGF196582:BGG196582 AWJ196582:AWK196582 AMN196582:AMO196582 ACR196582:ACS196582 SV196582:SW196582 IZ196582:JA196582 D196582:E196582 WVL131046:WVM131046 WLP131046:WLQ131046 WBT131046:WBU131046 VRX131046:VRY131046 VIB131046:VIC131046 UYF131046:UYG131046 UOJ131046:UOK131046 UEN131046:UEO131046 TUR131046:TUS131046 TKV131046:TKW131046 TAZ131046:TBA131046 SRD131046:SRE131046 SHH131046:SHI131046 RXL131046:RXM131046 RNP131046:RNQ131046 RDT131046:RDU131046 QTX131046:QTY131046 QKB131046:QKC131046 QAF131046:QAG131046 PQJ131046:PQK131046 PGN131046:PGO131046 OWR131046:OWS131046 OMV131046:OMW131046 OCZ131046:ODA131046 NTD131046:NTE131046 NJH131046:NJI131046 MZL131046:MZM131046 MPP131046:MPQ131046 MFT131046:MFU131046 LVX131046:LVY131046 LMB131046:LMC131046 LCF131046:LCG131046 KSJ131046:KSK131046 KIN131046:KIO131046 JYR131046:JYS131046 JOV131046:JOW131046 JEZ131046:JFA131046 IVD131046:IVE131046 ILH131046:ILI131046 IBL131046:IBM131046 HRP131046:HRQ131046 HHT131046:HHU131046 GXX131046:GXY131046 GOB131046:GOC131046 GEF131046:GEG131046 FUJ131046:FUK131046 FKN131046:FKO131046 FAR131046:FAS131046 EQV131046:EQW131046 EGZ131046:EHA131046 DXD131046:DXE131046 DNH131046:DNI131046 DDL131046:DDM131046 CTP131046:CTQ131046 CJT131046:CJU131046 BZX131046:BZY131046 BQB131046:BQC131046 BGF131046:BGG131046 AWJ131046:AWK131046 AMN131046:AMO131046 ACR131046:ACS131046 SV131046:SW131046 IZ131046:JA131046 D131046:E131046 WVL65510:WVM65510 WLP65510:WLQ65510 WBT65510:WBU65510 VRX65510:VRY65510 VIB65510:VIC65510 UYF65510:UYG65510 UOJ65510:UOK65510 UEN65510:UEO65510 TUR65510:TUS65510 TKV65510:TKW65510 TAZ65510:TBA65510 SRD65510:SRE65510 SHH65510:SHI65510 RXL65510:RXM65510 RNP65510:RNQ65510 RDT65510:RDU65510 QTX65510:QTY65510 QKB65510:QKC65510 QAF65510:QAG65510 PQJ65510:PQK65510 PGN65510:PGO65510 OWR65510:OWS65510 OMV65510:OMW65510 OCZ65510:ODA65510 NTD65510:NTE65510 NJH65510:NJI65510 MZL65510:MZM65510 MPP65510:MPQ65510 MFT65510:MFU65510 LVX65510:LVY65510 LMB65510:LMC65510 LCF65510:LCG65510 KSJ65510:KSK65510 KIN65510:KIO65510 JYR65510:JYS65510 JOV65510:JOW65510 JEZ65510:JFA65510 IVD65510:IVE65510 ILH65510:ILI65510 IBL65510:IBM65510 HRP65510:HRQ65510 HHT65510:HHU65510 GXX65510:GXY65510 GOB65510:GOC65510 GEF65510:GEG65510 FUJ65510:FUK65510 FKN65510:FKO65510 FAR65510:FAS65510 EQV65510:EQW65510 EGZ65510:EHA65510 DXD65510:DXE65510 DNH65510:DNI65510 DDL65510:DDM65510 CTP65510:CTQ65510 CJT65510:CJU65510 BZX65510:BZY65510 BQB65510:BQC65510 BGF65510:BGG65510 AWJ65510:AWK65510 AMN65510:AMO65510 ACR65510:ACS65510 SV65510:SW65510 IZ65510:JA65510 D65510:E65510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607E2BA-397B-4803-8A23-5546EFF80F89}">
      <formula1>$C$107:$C$116</formula1>
    </dataValidation>
    <dataValidation type="list" allowBlank="1" showInputMessage="1" showErrorMessage="1" sqref="D14:E14 WVL983015:WVM983015 WLP983015:WLQ983015 WBT983015:WBU983015 VRX983015:VRY983015 VIB983015:VIC983015 UYF983015:UYG983015 UOJ983015:UOK983015 UEN983015:UEO983015 TUR983015:TUS983015 TKV983015:TKW983015 TAZ983015:TBA983015 SRD983015:SRE983015 SHH983015:SHI983015 RXL983015:RXM983015 RNP983015:RNQ983015 RDT983015:RDU983015 QTX983015:QTY983015 QKB983015:QKC983015 QAF983015:QAG983015 PQJ983015:PQK983015 PGN983015:PGO983015 OWR983015:OWS983015 OMV983015:OMW983015 OCZ983015:ODA983015 NTD983015:NTE983015 NJH983015:NJI983015 MZL983015:MZM983015 MPP983015:MPQ983015 MFT983015:MFU983015 LVX983015:LVY983015 LMB983015:LMC983015 LCF983015:LCG983015 KSJ983015:KSK983015 KIN983015:KIO983015 JYR983015:JYS983015 JOV983015:JOW983015 JEZ983015:JFA983015 IVD983015:IVE983015 ILH983015:ILI983015 IBL983015:IBM983015 HRP983015:HRQ983015 HHT983015:HHU983015 GXX983015:GXY983015 GOB983015:GOC983015 GEF983015:GEG983015 FUJ983015:FUK983015 FKN983015:FKO983015 FAR983015:FAS983015 EQV983015:EQW983015 EGZ983015:EHA983015 DXD983015:DXE983015 DNH983015:DNI983015 DDL983015:DDM983015 CTP983015:CTQ983015 CJT983015:CJU983015 BZX983015:BZY983015 BQB983015:BQC983015 BGF983015:BGG983015 AWJ983015:AWK983015 AMN983015:AMO983015 ACR983015:ACS983015 SV983015:SW983015 IZ983015:JA983015 D983015:E983015 WVL917479:WVM917479 WLP917479:WLQ917479 WBT917479:WBU917479 VRX917479:VRY917479 VIB917479:VIC917479 UYF917479:UYG917479 UOJ917479:UOK917479 UEN917479:UEO917479 TUR917479:TUS917479 TKV917479:TKW917479 TAZ917479:TBA917479 SRD917479:SRE917479 SHH917479:SHI917479 RXL917479:RXM917479 RNP917479:RNQ917479 RDT917479:RDU917479 QTX917479:QTY917479 QKB917479:QKC917479 QAF917479:QAG917479 PQJ917479:PQK917479 PGN917479:PGO917479 OWR917479:OWS917479 OMV917479:OMW917479 OCZ917479:ODA917479 NTD917479:NTE917479 NJH917479:NJI917479 MZL917479:MZM917479 MPP917479:MPQ917479 MFT917479:MFU917479 LVX917479:LVY917479 LMB917479:LMC917479 LCF917479:LCG917479 KSJ917479:KSK917479 KIN917479:KIO917479 JYR917479:JYS917479 JOV917479:JOW917479 JEZ917479:JFA917479 IVD917479:IVE917479 ILH917479:ILI917479 IBL917479:IBM917479 HRP917479:HRQ917479 HHT917479:HHU917479 GXX917479:GXY917479 GOB917479:GOC917479 GEF917479:GEG917479 FUJ917479:FUK917479 FKN917479:FKO917479 FAR917479:FAS917479 EQV917479:EQW917479 EGZ917479:EHA917479 DXD917479:DXE917479 DNH917479:DNI917479 DDL917479:DDM917479 CTP917479:CTQ917479 CJT917479:CJU917479 BZX917479:BZY917479 BQB917479:BQC917479 BGF917479:BGG917479 AWJ917479:AWK917479 AMN917479:AMO917479 ACR917479:ACS917479 SV917479:SW917479 IZ917479:JA917479 D917479:E917479 WVL851943:WVM851943 WLP851943:WLQ851943 WBT851943:WBU851943 VRX851943:VRY851943 VIB851943:VIC851943 UYF851943:UYG851943 UOJ851943:UOK851943 UEN851943:UEO851943 TUR851943:TUS851943 TKV851943:TKW851943 TAZ851943:TBA851943 SRD851943:SRE851943 SHH851943:SHI851943 RXL851943:RXM851943 RNP851943:RNQ851943 RDT851943:RDU851943 QTX851943:QTY851943 QKB851943:QKC851943 QAF851943:QAG851943 PQJ851943:PQK851943 PGN851943:PGO851943 OWR851943:OWS851943 OMV851943:OMW851943 OCZ851943:ODA851943 NTD851943:NTE851943 NJH851943:NJI851943 MZL851943:MZM851943 MPP851943:MPQ851943 MFT851943:MFU851943 LVX851943:LVY851943 LMB851943:LMC851943 LCF851943:LCG851943 KSJ851943:KSK851943 KIN851943:KIO851943 JYR851943:JYS851943 JOV851943:JOW851943 JEZ851943:JFA851943 IVD851943:IVE851943 ILH851943:ILI851943 IBL851943:IBM851943 HRP851943:HRQ851943 HHT851943:HHU851943 GXX851943:GXY851943 GOB851943:GOC851943 GEF851943:GEG851943 FUJ851943:FUK851943 FKN851943:FKO851943 FAR851943:FAS851943 EQV851943:EQW851943 EGZ851943:EHA851943 DXD851943:DXE851943 DNH851943:DNI851943 DDL851943:DDM851943 CTP851943:CTQ851943 CJT851943:CJU851943 BZX851943:BZY851943 BQB851943:BQC851943 BGF851943:BGG851943 AWJ851943:AWK851943 AMN851943:AMO851943 ACR851943:ACS851943 SV851943:SW851943 IZ851943:JA851943 D851943:E851943 WVL786407:WVM786407 WLP786407:WLQ786407 WBT786407:WBU786407 VRX786407:VRY786407 VIB786407:VIC786407 UYF786407:UYG786407 UOJ786407:UOK786407 UEN786407:UEO786407 TUR786407:TUS786407 TKV786407:TKW786407 TAZ786407:TBA786407 SRD786407:SRE786407 SHH786407:SHI786407 RXL786407:RXM786407 RNP786407:RNQ786407 RDT786407:RDU786407 QTX786407:QTY786407 QKB786407:QKC786407 QAF786407:QAG786407 PQJ786407:PQK786407 PGN786407:PGO786407 OWR786407:OWS786407 OMV786407:OMW786407 OCZ786407:ODA786407 NTD786407:NTE786407 NJH786407:NJI786407 MZL786407:MZM786407 MPP786407:MPQ786407 MFT786407:MFU786407 LVX786407:LVY786407 LMB786407:LMC786407 LCF786407:LCG786407 KSJ786407:KSK786407 KIN786407:KIO786407 JYR786407:JYS786407 JOV786407:JOW786407 JEZ786407:JFA786407 IVD786407:IVE786407 ILH786407:ILI786407 IBL786407:IBM786407 HRP786407:HRQ786407 HHT786407:HHU786407 GXX786407:GXY786407 GOB786407:GOC786407 GEF786407:GEG786407 FUJ786407:FUK786407 FKN786407:FKO786407 FAR786407:FAS786407 EQV786407:EQW786407 EGZ786407:EHA786407 DXD786407:DXE786407 DNH786407:DNI786407 DDL786407:DDM786407 CTP786407:CTQ786407 CJT786407:CJU786407 BZX786407:BZY786407 BQB786407:BQC786407 BGF786407:BGG786407 AWJ786407:AWK786407 AMN786407:AMO786407 ACR786407:ACS786407 SV786407:SW786407 IZ786407:JA786407 D786407:E786407 WVL720871:WVM720871 WLP720871:WLQ720871 WBT720871:WBU720871 VRX720871:VRY720871 VIB720871:VIC720871 UYF720871:UYG720871 UOJ720871:UOK720871 UEN720871:UEO720871 TUR720871:TUS720871 TKV720871:TKW720871 TAZ720871:TBA720871 SRD720871:SRE720871 SHH720871:SHI720871 RXL720871:RXM720871 RNP720871:RNQ720871 RDT720871:RDU720871 QTX720871:QTY720871 QKB720871:QKC720871 QAF720871:QAG720871 PQJ720871:PQK720871 PGN720871:PGO720871 OWR720871:OWS720871 OMV720871:OMW720871 OCZ720871:ODA720871 NTD720871:NTE720871 NJH720871:NJI720871 MZL720871:MZM720871 MPP720871:MPQ720871 MFT720871:MFU720871 LVX720871:LVY720871 LMB720871:LMC720871 LCF720871:LCG720871 KSJ720871:KSK720871 KIN720871:KIO720871 JYR720871:JYS720871 JOV720871:JOW720871 JEZ720871:JFA720871 IVD720871:IVE720871 ILH720871:ILI720871 IBL720871:IBM720871 HRP720871:HRQ720871 HHT720871:HHU720871 GXX720871:GXY720871 GOB720871:GOC720871 GEF720871:GEG720871 FUJ720871:FUK720871 FKN720871:FKO720871 FAR720871:FAS720871 EQV720871:EQW720871 EGZ720871:EHA720871 DXD720871:DXE720871 DNH720871:DNI720871 DDL720871:DDM720871 CTP720871:CTQ720871 CJT720871:CJU720871 BZX720871:BZY720871 BQB720871:BQC720871 BGF720871:BGG720871 AWJ720871:AWK720871 AMN720871:AMO720871 ACR720871:ACS720871 SV720871:SW720871 IZ720871:JA720871 D720871:E720871 WVL655335:WVM655335 WLP655335:WLQ655335 WBT655335:WBU655335 VRX655335:VRY655335 VIB655335:VIC655335 UYF655335:UYG655335 UOJ655335:UOK655335 UEN655335:UEO655335 TUR655335:TUS655335 TKV655335:TKW655335 TAZ655335:TBA655335 SRD655335:SRE655335 SHH655335:SHI655335 RXL655335:RXM655335 RNP655335:RNQ655335 RDT655335:RDU655335 QTX655335:QTY655335 QKB655335:QKC655335 QAF655335:QAG655335 PQJ655335:PQK655335 PGN655335:PGO655335 OWR655335:OWS655335 OMV655335:OMW655335 OCZ655335:ODA655335 NTD655335:NTE655335 NJH655335:NJI655335 MZL655335:MZM655335 MPP655335:MPQ655335 MFT655335:MFU655335 LVX655335:LVY655335 LMB655335:LMC655335 LCF655335:LCG655335 KSJ655335:KSK655335 KIN655335:KIO655335 JYR655335:JYS655335 JOV655335:JOW655335 JEZ655335:JFA655335 IVD655335:IVE655335 ILH655335:ILI655335 IBL655335:IBM655335 HRP655335:HRQ655335 HHT655335:HHU655335 GXX655335:GXY655335 GOB655335:GOC655335 GEF655335:GEG655335 FUJ655335:FUK655335 FKN655335:FKO655335 FAR655335:FAS655335 EQV655335:EQW655335 EGZ655335:EHA655335 DXD655335:DXE655335 DNH655335:DNI655335 DDL655335:DDM655335 CTP655335:CTQ655335 CJT655335:CJU655335 BZX655335:BZY655335 BQB655335:BQC655335 BGF655335:BGG655335 AWJ655335:AWK655335 AMN655335:AMO655335 ACR655335:ACS655335 SV655335:SW655335 IZ655335:JA655335 D655335:E655335 WVL589799:WVM589799 WLP589799:WLQ589799 WBT589799:WBU589799 VRX589799:VRY589799 VIB589799:VIC589799 UYF589799:UYG589799 UOJ589799:UOK589799 UEN589799:UEO589799 TUR589799:TUS589799 TKV589799:TKW589799 TAZ589799:TBA589799 SRD589799:SRE589799 SHH589799:SHI589799 RXL589799:RXM589799 RNP589799:RNQ589799 RDT589799:RDU589799 QTX589799:QTY589799 QKB589799:QKC589799 QAF589799:QAG589799 PQJ589799:PQK589799 PGN589799:PGO589799 OWR589799:OWS589799 OMV589799:OMW589799 OCZ589799:ODA589799 NTD589799:NTE589799 NJH589799:NJI589799 MZL589799:MZM589799 MPP589799:MPQ589799 MFT589799:MFU589799 LVX589799:LVY589799 LMB589799:LMC589799 LCF589799:LCG589799 KSJ589799:KSK589799 KIN589799:KIO589799 JYR589799:JYS589799 JOV589799:JOW589799 JEZ589799:JFA589799 IVD589799:IVE589799 ILH589799:ILI589799 IBL589799:IBM589799 HRP589799:HRQ589799 HHT589799:HHU589799 GXX589799:GXY589799 GOB589799:GOC589799 GEF589799:GEG589799 FUJ589799:FUK589799 FKN589799:FKO589799 FAR589799:FAS589799 EQV589799:EQW589799 EGZ589799:EHA589799 DXD589799:DXE589799 DNH589799:DNI589799 DDL589799:DDM589799 CTP589799:CTQ589799 CJT589799:CJU589799 BZX589799:BZY589799 BQB589799:BQC589799 BGF589799:BGG589799 AWJ589799:AWK589799 AMN589799:AMO589799 ACR589799:ACS589799 SV589799:SW589799 IZ589799:JA589799 D589799:E589799 WVL524263:WVM524263 WLP524263:WLQ524263 WBT524263:WBU524263 VRX524263:VRY524263 VIB524263:VIC524263 UYF524263:UYG524263 UOJ524263:UOK524263 UEN524263:UEO524263 TUR524263:TUS524263 TKV524263:TKW524263 TAZ524263:TBA524263 SRD524263:SRE524263 SHH524263:SHI524263 RXL524263:RXM524263 RNP524263:RNQ524263 RDT524263:RDU524263 QTX524263:QTY524263 QKB524263:QKC524263 QAF524263:QAG524263 PQJ524263:PQK524263 PGN524263:PGO524263 OWR524263:OWS524263 OMV524263:OMW524263 OCZ524263:ODA524263 NTD524263:NTE524263 NJH524263:NJI524263 MZL524263:MZM524263 MPP524263:MPQ524263 MFT524263:MFU524263 LVX524263:LVY524263 LMB524263:LMC524263 LCF524263:LCG524263 KSJ524263:KSK524263 KIN524263:KIO524263 JYR524263:JYS524263 JOV524263:JOW524263 JEZ524263:JFA524263 IVD524263:IVE524263 ILH524263:ILI524263 IBL524263:IBM524263 HRP524263:HRQ524263 HHT524263:HHU524263 GXX524263:GXY524263 GOB524263:GOC524263 GEF524263:GEG524263 FUJ524263:FUK524263 FKN524263:FKO524263 FAR524263:FAS524263 EQV524263:EQW524263 EGZ524263:EHA524263 DXD524263:DXE524263 DNH524263:DNI524263 DDL524263:DDM524263 CTP524263:CTQ524263 CJT524263:CJU524263 BZX524263:BZY524263 BQB524263:BQC524263 BGF524263:BGG524263 AWJ524263:AWK524263 AMN524263:AMO524263 ACR524263:ACS524263 SV524263:SW524263 IZ524263:JA524263 D524263:E524263 WVL458727:WVM458727 WLP458727:WLQ458727 WBT458727:WBU458727 VRX458727:VRY458727 VIB458727:VIC458727 UYF458727:UYG458727 UOJ458727:UOK458727 UEN458727:UEO458727 TUR458727:TUS458727 TKV458727:TKW458727 TAZ458727:TBA458727 SRD458727:SRE458727 SHH458727:SHI458727 RXL458727:RXM458727 RNP458727:RNQ458727 RDT458727:RDU458727 QTX458727:QTY458727 QKB458727:QKC458727 QAF458727:QAG458727 PQJ458727:PQK458727 PGN458727:PGO458727 OWR458727:OWS458727 OMV458727:OMW458727 OCZ458727:ODA458727 NTD458727:NTE458727 NJH458727:NJI458727 MZL458727:MZM458727 MPP458727:MPQ458727 MFT458727:MFU458727 LVX458727:LVY458727 LMB458727:LMC458727 LCF458727:LCG458727 KSJ458727:KSK458727 KIN458727:KIO458727 JYR458727:JYS458727 JOV458727:JOW458727 JEZ458727:JFA458727 IVD458727:IVE458727 ILH458727:ILI458727 IBL458727:IBM458727 HRP458727:HRQ458727 HHT458727:HHU458727 GXX458727:GXY458727 GOB458727:GOC458727 GEF458727:GEG458727 FUJ458727:FUK458727 FKN458727:FKO458727 FAR458727:FAS458727 EQV458727:EQW458727 EGZ458727:EHA458727 DXD458727:DXE458727 DNH458727:DNI458727 DDL458727:DDM458727 CTP458727:CTQ458727 CJT458727:CJU458727 BZX458727:BZY458727 BQB458727:BQC458727 BGF458727:BGG458727 AWJ458727:AWK458727 AMN458727:AMO458727 ACR458727:ACS458727 SV458727:SW458727 IZ458727:JA458727 D458727:E458727 WVL393191:WVM393191 WLP393191:WLQ393191 WBT393191:WBU393191 VRX393191:VRY393191 VIB393191:VIC393191 UYF393191:UYG393191 UOJ393191:UOK393191 UEN393191:UEO393191 TUR393191:TUS393191 TKV393191:TKW393191 TAZ393191:TBA393191 SRD393191:SRE393191 SHH393191:SHI393191 RXL393191:RXM393191 RNP393191:RNQ393191 RDT393191:RDU393191 QTX393191:QTY393191 QKB393191:QKC393191 QAF393191:QAG393191 PQJ393191:PQK393191 PGN393191:PGO393191 OWR393191:OWS393191 OMV393191:OMW393191 OCZ393191:ODA393191 NTD393191:NTE393191 NJH393191:NJI393191 MZL393191:MZM393191 MPP393191:MPQ393191 MFT393191:MFU393191 LVX393191:LVY393191 LMB393191:LMC393191 LCF393191:LCG393191 KSJ393191:KSK393191 KIN393191:KIO393191 JYR393191:JYS393191 JOV393191:JOW393191 JEZ393191:JFA393191 IVD393191:IVE393191 ILH393191:ILI393191 IBL393191:IBM393191 HRP393191:HRQ393191 HHT393191:HHU393191 GXX393191:GXY393191 GOB393191:GOC393191 GEF393191:GEG393191 FUJ393191:FUK393191 FKN393191:FKO393191 FAR393191:FAS393191 EQV393191:EQW393191 EGZ393191:EHA393191 DXD393191:DXE393191 DNH393191:DNI393191 DDL393191:DDM393191 CTP393191:CTQ393191 CJT393191:CJU393191 BZX393191:BZY393191 BQB393191:BQC393191 BGF393191:BGG393191 AWJ393191:AWK393191 AMN393191:AMO393191 ACR393191:ACS393191 SV393191:SW393191 IZ393191:JA393191 D393191:E393191 WVL327655:WVM327655 WLP327655:WLQ327655 WBT327655:WBU327655 VRX327655:VRY327655 VIB327655:VIC327655 UYF327655:UYG327655 UOJ327655:UOK327655 UEN327655:UEO327655 TUR327655:TUS327655 TKV327655:TKW327655 TAZ327655:TBA327655 SRD327655:SRE327655 SHH327655:SHI327655 RXL327655:RXM327655 RNP327655:RNQ327655 RDT327655:RDU327655 QTX327655:QTY327655 QKB327655:QKC327655 QAF327655:QAG327655 PQJ327655:PQK327655 PGN327655:PGO327655 OWR327655:OWS327655 OMV327655:OMW327655 OCZ327655:ODA327655 NTD327655:NTE327655 NJH327655:NJI327655 MZL327655:MZM327655 MPP327655:MPQ327655 MFT327655:MFU327655 LVX327655:LVY327655 LMB327655:LMC327655 LCF327655:LCG327655 KSJ327655:KSK327655 KIN327655:KIO327655 JYR327655:JYS327655 JOV327655:JOW327655 JEZ327655:JFA327655 IVD327655:IVE327655 ILH327655:ILI327655 IBL327655:IBM327655 HRP327655:HRQ327655 HHT327655:HHU327655 GXX327655:GXY327655 GOB327655:GOC327655 GEF327655:GEG327655 FUJ327655:FUK327655 FKN327655:FKO327655 FAR327655:FAS327655 EQV327655:EQW327655 EGZ327655:EHA327655 DXD327655:DXE327655 DNH327655:DNI327655 DDL327655:DDM327655 CTP327655:CTQ327655 CJT327655:CJU327655 BZX327655:BZY327655 BQB327655:BQC327655 BGF327655:BGG327655 AWJ327655:AWK327655 AMN327655:AMO327655 ACR327655:ACS327655 SV327655:SW327655 IZ327655:JA327655 D327655:E327655 WVL262119:WVM262119 WLP262119:WLQ262119 WBT262119:WBU262119 VRX262119:VRY262119 VIB262119:VIC262119 UYF262119:UYG262119 UOJ262119:UOK262119 UEN262119:UEO262119 TUR262119:TUS262119 TKV262119:TKW262119 TAZ262119:TBA262119 SRD262119:SRE262119 SHH262119:SHI262119 RXL262119:RXM262119 RNP262119:RNQ262119 RDT262119:RDU262119 QTX262119:QTY262119 QKB262119:QKC262119 QAF262119:QAG262119 PQJ262119:PQK262119 PGN262119:PGO262119 OWR262119:OWS262119 OMV262119:OMW262119 OCZ262119:ODA262119 NTD262119:NTE262119 NJH262119:NJI262119 MZL262119:MZM262119 MPP262119:MPQ262119 MFT262119:MFU262119 LVX262119:LVY262119 LMB262119:LMC262119 LCF262119:LCG262119 KSJ262119:KSK262119 KIN262119:KIO262119 JYR262119:JYS262119 JOV262119:JOW262119 JEZ262119:JFA262119 IVD262119:IVE262119 ILH262119:ILI262119 IBL262119:IBM262119 HRP262119:HRQ262119 HHT262119:HHU262119 GXX262119:GXY262119 GOB262119:GOC262119 GEF262119:GEG262119 FUJ262119:FUK262119 FKN262119:FKO262119 FAR262119:FAS262119 EQV262119:EQW262119 EGZ262119:EHA262119 DXD262119:DXE262119 DNH262119:DNI262119 DDL262119:DDM262119 CTP262119:CTQ262119 CJT262119:CJU262119 BZX262119:BZY262119 BQB262119:BQC262119 BGF262119:BGG262119 AWJ262119:AWK262119 AMN262119:AMO262119 ACR262119:ACS262119 SV262119:SW262119 IZ262119:JA262119 D262119:E262119 WVL196583:WVM196583 WLP196583:WLQ196583 WBT196583:WBU196583 VRX196583:VRY196583 VIB196583:VIC196583 UYF196583:UYG196583 UOJ196583:UOK196583 UEN196583:UEO196583 TUR196583:TUS196583 TKV196583:TKW196583 TAZ196583:TBA196583 SRD196583:SRE196583 SHH196583:SHI196583 RXL196583:RXM196583 RNP196583:RNQ196583 RDT196583:RDU196583 QTX196583:QTY196583 QKB196583:QKC196583 QAF196583:QAG196583 PQJ196583:PQK196583 PGN196583:PGO196583 OWR196583:OWS196583 OMV196583:OMW196583 OCZ196583:ODA196583 NTD196583:NTE196583 NJH196583:NJI196583 MZL196583:MZM196583 MPP196583:MPQ196583 MFT196583:MFU196583 LVX196583:LVY196583 LMB196583:LMC196583 LCF196583:LCG196583 KSJ196583:KSK196583 KIN196583:KIO196583 JYR196583:JYS196583 JOV196583:JOW196583 JEZ196583:JFA196583 IVD196583:IVE196583 ILH196583:ILI196583 IBL196583:IBM196583 HRP196583:HRQ196583 HHT196583:HHU196583 GXX196583:GXY196583 GOB196583:GOC196583 GEF196583:GEG196583 FUJ196583:FUK196583 FKN196583:FKO196583 FAR196583:FAS196583 EQV196583:EQW196583 EGZ196583:EHA196583 DXD196583:DXE196583 DNH196583:DNI196583 DDL196583:DDM196583 CTP196583:CTQ196583 CJT196583:CJU196583 BZX196583:BZY196583 BQB196583:BQC196583 BGF196583:BGG196583 AWJ196583:AWK196583 AMN196583:AMO196583 ACR196583:ACS196583 SV196583:SW196583 IZ196583:JA196583 D196583:E196583 WVL131047:WVM131047 WLP131047:WLQ131047 WBT131047:WBU131047 VRX131047:VRY131047 VIB131047:VIC131047 UYF131047:UYG131047 UOJ131047:UOK131047 UEN131047:UEO131047 TUR131047:TUS131047 TKV131047:TKW131047 TAZ131047:TBA131047 SRD131047:SRE131047 SHH131047:SHI131047 RXL131047:RXM131047 RNP131047:RNQ131047 RDT131047:RDU131047 QTX131047:QTY131047 QKB131047:QKC131047 QAF131047:QAG131047 PQJ131047:PQK131047 PGN131047:PGO131047 OWR131047:OWS131047 OMV131047:OMW131047 OCZ131047:ODA131047 NTD131047:NTE131047 NJH131047:NJI131047 MZL131047:MZM131047 MPP131047:MPQ131047 MFT131047:MFU131047 LVX131047:LVY131047 LMB131047:LMC131047 LCF131047:LCG131047 KSJ131047:KSK131047 KIN131047:KIO131047 JYR131047:JYS131047 JOV131047:JOW131047 JEZ131047:JFA131047 IVD131047:IVE131047 ILH131047:ILI131047 IBL131047:IBM131047 HRP131047:HRQ131047 HHT131047:HHU131047 GXX131047:GXY131047 GOB131047:GOC131047 GEF131047:GEG131047 FUJ131047:FUK131047 FKN131047:FKO131047 FAR131047:FAS131047 EQV131047:EQW131047 EGZ131047:EHA131047 DXD131047:DXE131047 DNH131047:DNI131047 DDL131047:DDM131047 CTP131047:CTQ131047 CJT131047:CJU131047 BZX131047:BZY131047 BQB131047:BQC131047 BGF131047:BGG131047 AWJ131047:AWK131047 AMN131047:AMO131047 ACR131047:ACS131047 SV131047:SW131047 IZ131047:JA131047 D131047:E131047 WVL65511:WVM65511 WLP65511:WLQ65511 WBT65511:WBU65511 VRX65511:VRY65511 VIB65511:VIC65511 UYF65511:UYG65511 UOJ65511:UOK65511 UEN65511:UEO65511 TUR65511:TUS65511 TKV65511:TKW65511 TAZ65511:TBA65511 SRD65511:SRE65511 SHH65511:SHI65511 RXL65511:RXM65511 RNP65511:RNQ65511 RDT65511:RDU65511 QTX65511:QTY65511 QKB65511:QKC65511 QAF65511:QAG65511 PQJ65511:PQK65511 PGN65511:PGO65511 OWR65511:OWS65511 OMV65511:OMW65511 OCZ65511:ODA65511 NTD65511:NTE65511 NJH65511:NJI65511 MZL65511:MZM65511 MPP65511:MPQ65511 MFT65511:MFU65511 LVX65511:LVY65511 LMB65511:LMC65511 LCF65511:LCG65511 KSJ65511:KSK65511 KIN65511:KIO65511 JYR65511:JYS65511 JOV65511:JOW65511 JEZ65511:JFA65511 IVD65511:IVE65511 ILH65511:ILI65511 IBL65511:IBM65511 HRP65511:HRQ65511 HHT65511:HHU65511 GXX65511:GXY65511 GOB65511:GOC65511 GEF65511:GEG65511 FUJ65511:FUK65511 FKN65511:FKO65511 FAR65511:FAS65511 EQV65511:EQW65511 EGZ65511:EHA65511 DXD65511:DXE65511 DNH65511:DNI65511 DDL65511:DDM65511 CTP65511:CTQ65511 CJT65511:CJU65511 BZX65511:BZY65511 BQB65511:BQC65511 BGF65511:BGG65511 AWJ65511:AWK65511 AMN65511:AMO65511 ACR65511:ACS65511 SV65511:SW65511 IZ65511:JA65511 D65511:E65511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5039DFEC-2BC1-4BED-B17A-E8A4E4F4E26E}">
      <formula1>$D$107:$D$111</formula1>
    </dataValidation>
    <dataValidation type="list" allowBlank="1" showInputMessage="1" showErrorMessage="1" sqref="D16:E16 WVL983017:WVM983017 WLP983017:WLQ983017 WBT983017:WBU983017 VRX983017:VRY983017 VIB983017:VIC983017 UYF983017:UYG983017 UOJ983017:UOK983017 UEN983017:UEO983017 TUR983017:TUS983017 TKV983017:TKW983017 TAZ983017:TBA983017 SRD983017:SRE983017 SHH983017:SHI983017 RXL983017:RXM983017 RNP983017:RNQ983017 RDT983017:RDU983017 QTX983017:QTY983017 QKB983017:QKC983017 QAF983017:QAG983017 PQJ983017:PQK983017 PGN983017:PGO983017 OWR983017:OWS983017 OMV983017:OMW983017 OCZ983017:ODA983017 NTD983017:NTE983017 NJH983017:NJI983017 MZL983017:MZM983017 MPP983017:MPQ983017 MFT983017:MFU983017 LVX983017:LVY983017 LMB983017:LMC983017 LCF983017:LCG983017 KSJ983017:KSK983017 KIN983017:KIO983017 JYR983017:JYS983017 JOV983017:JOW983017 JEZ983017:JFA983017 IVD983017:IVE983017 ILH983017:ILI983017 IBL983017:IBM983017 HRP983017:HRQ983017 HHT983017:HHU983017 GXX983017:GXY983017 GOB983017:GOC983017 GEF983017:GEG983017 FUJ983017:FUK983017 FKN983017:FKO983017 FAR983017:FAS983017 EQV983017:EQW983017 EGZ983017:EHA983017 DXD983017:DXE983017 DNH983017:DNI983017 DDL983017:DDM983017 CTP983017:CTQ983017 CJT983017:CJU983017 BZX983017:BZY983017 BQB983017:BQC983017 BGF983017:BGG983017 AWJ983017:AWK983017 AMN983017:AMO983017 ACR983017:ACS983017 SV983017:SW983017 IZ983017:JA983017 D983017:E983017 WVL917481:WVM917481 WLP917481:WLQ917481 WBT917481:WBU917481 VRX917481:VRY917481 VIB917481:VIC917481 UYF917481:UYG917481 UOJ917481:UOK917481 UEN917481:UEO917481 TUR917481:TUS917481 TKV917481:TKW917481 TAZ917481:TBA917481 SRD917481:SRE917481 SHH917481:SHI917481 RXL917481:RXM917481 RNP917481:RNQ917481 RDT917481:RDU917481 QTX917481:QTY917481 QKB917481:QKC917481 QAF917481:QAG917481 PQJ917481:PQK917481 PGN917481:PGO917481 OWR917481:OWS917481 OMV917481:OMW917481 OCZ917481:ODA917481 NTD917481:NTE917481 NJH917481:NJI917481 MZL917481:MZM917481 MPP917481:MPQ917481 MFT917481:MFU917481 LVX917481:LVY917481 LMB917481:LMC917481 LCF917481:LCG917481 KSJ917481:KSK917481 KIN917481:KIO917481 JYR917481:JYS917481 JOV917481:JOW917481 JEZ917481:JFA917481 IVD917481:IVE917481 ILH917481:ILI917481 IBL917481:IBM917481 HRP917481:HRQ917481 HHT917481:HHU917481 GXX917481:GXY917481 GOB917481:GOC917481 GEF917481:GEG917481 FUJ917481:FUK917481 FKN917481:FKO917481 FAR917481:FAS917481 EQV917481:EQW917481 EGZ917481:EHA917481 DXD917481:DXE917481 DNH917481:DNI917481 DDL917481:DDM917481 CTP917481:CTQ917481 CJT917481:CJU917481 BZX917481:BZY917481 BQB917481:BQC917481 BGF917481:BGG917481 AWJ917481:AWK917481 AMN917481:AMO917481 ACR917481:ACS917481 SV917481:SW917481 IZ917481:JA917481 D917481:E917481 WVL851945:WVM851945 WLP851945:WLQ851945 WBT851945:WBU851945 VRX851945:VRY851945 VIB851945:VIC851945 UYF851945:UYG851945 UOJ851945:UOK851945 UEN851945:UEO851945 TUR851945:TUS851945 TKV851945:TKW851945 TAZ851945:TBA851945 SRD851945:SRE851945 SHH851945:SHI851945 RXL851945:RXM851945 RNP851945:RNQ851945 RDT851945:RDU851945 QTX851945:QTY851945 QKB851945:QKC851945 QAF851945:QAG851945 PQJ851945:PQK851945 PGN851945:PGO851945 OWR851945:OWS851945 OMV851945:OMW851945 OCZ851945:ODA851945 NTD851945:NTE851945 NJH851945:NJI851945 MZL851945:MZM851945 MPP851945:MPQ851945 MFT851945:MFU851945 LVX851945:LVY851945 LMB851945:LMC851945 LCF851945:LCG851945 KSJ851945:KSK851945 KIN851945:KIO851945 JYR851945:JYS851945 JOV851945:JOW851945 JEZ851945:JFA851945 IVD851945:IVE851945 ILH851945:ILI851945 IBL851945:IBM851945 HRP851945:HRQ851945 HHT851945:HHU851945 GXX851945:GXY851945 GOB851945:GOC851945 GEF851945:GEG851945 FUJ851945:FUK851945 FKN851945:FKO851945 FAR851945:FAS851945 EQV851945:EQW851945 EGZ851945:EHA851945 DXD851945:DXE851945 DNH851945:DNI851945 DDL851945:DDM851945 CTP851945:CTQ851945 CJT851945:CJU851945 BZX851945:BZY851945 BQB851945:BQC851945 BGF851945:BGG851945 AWJ851945:AWK851945 AMN851945:AMO851945 ACR851945:ACS851945 SV851945:SW851945 IZ851945:JA851945 D851945:E851945 WVL786409:WVM786409 WLP786409:WLQ786409 WBT786409:WBU786409 VRX786409:VRY786409 VIB786409:VIC786409 UYF786409:UYG786409 UOJ786409:UOK786409 UEN786409:UEO786409 TUR786409:TUS786409 TKV786409:TKW786409 TAZ786409:TBA786409 SRD786409:SRE786409 SHH786409:SHI786409 RXL786409:RXM786409 RNP786409:RNQ786409 RDT786409:RDU786409 QTX786409:QTY786409 QKB786409:QKC786409 QAF786409:QAG786409 PQJ786409:PQK786409 PGN786409:PGO786409 OWR786409:OWS786409 OMV786409:OMW786409 OCZ786409:ODA786409 NTD786409:NTE786409 NJH786409:NJI786409 MZL786409:MZM786409 MPP786409:MPQ786409 MFT786409:MFU786409 LVX786409:LVY786409 LMB786409:LMC786409 LCF786409:LCG786409 KSJ786409:KSK786409 KIN786409:KIO786409 JYR786409:JYS786409 JOV786409:JOW786409 JEZ786409:JFA786409 IVD786409:IVE786409 ILH786409:ILI786409 IBL786409:IBM786409 HRP786409:HRQ786409 HHT786409:HHU786409 GXX786409:GXY786409 GOB786409:GOC786409 GEF786409:GEG786409 FUJ786409:FUK786409 FKN786409:FKO786409 FAR786409:FAS786409 EQV786409:EQW786409 EGZ786409:EHA786409 DXD786409:DXE786409 DNH786409:DNI786409 DDL786409:DDM786409 CTP786409:CTQ786409 CJT786409:CJU786409 BZX786409:BZY786409 BQB786409:BQC786409 BGF786409:BGG786409 AWJ786409:AWK786409 AMN786409:AMO786409 ACR786409:ACS786409 SV786409:SW786409 IZ786409:JA786409 D786409:E786409 WVL720873:WVM720873 WLP720873:WLQ720873 WBT720873:WBU720873 VRX720873:VRY720873 VIB720873:VIC720873 UYF720873:UYG720873 UOJ720873:UOK720873 UEN720873:UEO720873 TUR720873:TUS720873 TKV720873:TKW720873 TAZ720873:TBA720873 SRD720873:SRE720873 SHH720873:SHI720873 RXL720873:RXM720873 RNP720873:RNQ720873 RDT720873:RDU720873 QTX720873:QTY720873 QKB720873:QKC720873 QAF720873:QAG720873 PQJ720873:PQK720873 PGN720873:PGO720873 OWR720873:OWS720873 OMV720873:OMW720873 OCZ720873:ODA720873 NTD720873:NTE720873 NJH720873:NJI720873 MZL720873:MZM720873 MPP720873:MPQ720873 MFT720873:MFU720873 LVX720873:LVY720873 LMB720873:LMC720873 LCF720873:LCG720873 KSJ720873:KSK720873 KIN720873:KIO720873 JYR720873:JYS720873 JOV720873:JOW720873 JEZ720873:JFA720873 IVD720873:IVE720873 ILH720873:ILI720873 IBL720873:IBM720873 HRP720873:HRQ720873 HHT720873:HHU720873 GXX720873:GXY720873 GOB720873:GOC720873 GEF720873:GEG720873 FUJ720873:FUK720873 FKN720873:FKO720873 FAR720873:FAS720873 EQV720873:EQW720873 EGZ720873:EHA720873 DXD720873:DXE720873 DNH720873:DNI720873 DDL720873:DDM720873 CTP720873:CTQ720873 CJT720873:CJU720873 BZX720873:BZY720873 BQB720873:BQC720873 BGF720873:BGG720873 AWJ720873:AWK720873 AMN720873:AMO720873 ACR720873:ACS720873 SV720873:SW720873 IZ720873:JA720873 D720873:E720873 WVL655337:WVM655337 WLP655337:WLQ655337 WBT655337:WBU655337 VRX655337:VRY655337 VIB655337:VIC655337 UYF655337:UYG655337 UOJ655337:UOK655337 UEN655337:UEO655337 TUR655337:TUS655337 TKV655337:TKW655337 TAZ655337:TBA655337 SRD655337:SRE655337 SHH655337:SHI655337 RXL655337:RXM655337 RNP655337:RNQ655337 RDT655337:RDU655337 QTX655337:QTY655337 QKB655337:QKC655337 QAF655337:QAG655337 PQJ655337:PQK655337 PGN655337:PGO655337 OWR655337:OWS655337 OMV655337:OMW655337 OCZ655337:ODA655337 NTD655337:NTE655337 NJH655337:NJI655337 MZL655337:MZM655337 MPP655337:MPQ655337 MFT655337:MFU655337 LVX655337:LVY655337 LMB655337:LMC655337 LCF655337:LCG655337 KSJ655337:KSK655337 KIN655337:KIO655337 JYR655337:JYS655337 JOV655337:JOW655337 JEZ655337:JFA655337 IVD655337:IVE655337 ILH655337:ILI655337 IBL655337:IBM655337 HRP655337:HRQ655337 HHT655337:HHU655337 GXX655337:GXY655337 GOB655337:GOC655337 GEF655337:GEG655337 FUJ655337:FUK655337 FKN655337:FKO655337 FAR655337:FAS655337 EQV655337:EQW655337 EGZ655337:EHA655337 DXD655337:DXE655337 DNH655337:DNI655337 DDL655337:DDM655337 CTP655337:CTQ655337 CJT655337:CJU655337 BZX655337:BZY655337 BQB655337:BQC655337 BGF655337:BGG655337 AWJ655337:AWK655337 AMN655337:AMO655337 ACR655337:ACS655337 SV655337:SW655337 IZ655337:JA655337 D655337:E655337 WVL589801:WVM589801 WLP589801:WLQ589801 WBT589801:WBU589801 VRX589801:VRY589801 VIB589801:VIC589801 UYF589801:UYG589801 UOJ589801:UOK589801 UEN589801:UEO589801 TUR589801:TUS589801 TKV589801:TKW589801 TAZ589801:TBA589801 SRD589801:SRE589801 SHH589801:SHI589801 RXL589801:RXM589801 RNP589801:RNQ589801 RDT589801:RDU589801 QTX589801:QTY589801 QKB589801:QKC589801 QAF589801:QAG589801 PQJ589801:PQK589801 PGN589801:PGO589801 OWR589801:OWS589801 OMV589801:OMW589801 OCZ589801:ODA589801 NTD589801:NTE589801 NJH589801:NJI589801 MZL589801:MZM589801 MPP589801:MPQ589801 MFT589801:MFU589801 LVX589801:LVY589801 LMB589801:LMC589801 LCF589801:LCG589801 KSJ589801:KSK589801 KIN589801:KIO589801 JYR589801:JYS589801 JOV589801:JOW589801 JEZ589801:JFA589801 IVD589801:IVE589801 ILH589801:ILI589801 IBL589801:IBM589801 HRP589801:HRQ589801 HHT589801:HHU589801 GXX589801:GXY589801 GOB589801:GOC589801 GEF589801:GEG589801 FUJ589801:FUK589801 FKN589801:FKO589801 FAR589801:FAS589801 EQV589801:EQW589801 EGZ589801:EHA589801 DXD589801:DXE589801 DNH589801:DNI589801 DDL589801:DDM589801 CTP589801:CTQ589801 CJT589801:CJU589801 BZX589801:BZY589801 BQB589801:BQC589801 BGF589801:BGG589801 AWJ589801:AWK589801 AMN589801:AMO589801 ACR589801:ACS589801 SV589801:SW589801 IZ589801:JA589801 D589801:E589801 WVL524265:WVM524265 WLP524265:WLQ524265 WBT524265:WBU524265 VRX524265:VRY524265 VIB524265:VIC524265 UYF524265:UYG524265 UOJ524265:UOK524265 UEN524265:UEO524265 TUR524265:TUS524265 TKV524265:TKW524265 TAZ524265:TBA524265 SRD524265:SRE524265 SHH524265:SHI524265 RXL524265:RXM524265 RNP524265:RNQ524265 RDT524265:RDU524265 QTX524265:QTY524265 QKB524265:QKC524265 QAF524265:QAG524265 PQJ524265:PQK524265 PGN524265:PGO524265 OWR524265:OWS524265 OMV524265:OMW524265 OCZ524265:ODA524265 NTD524265:NTE524265 NJH524265:NJI524265 MZL524265:MZM524265 MPP524265:MPQ524265 MFT524265:MFU524265 LVX524265:LVY524265 LMB524265:LMC524265 LCF524265:LCG524265 KSJ524265:KSK524265 KIN524265:KIO524265 JYR524265:JYS524265 JOV524265:JOW524265 JEZ524265:JFA524265 IVD524265:IVE524265 ILH524265:ILI524265 IBL524265:IBM524265 HRP524265:HRQ524265 HHT524265:HHU524265 GXX524265:GXY524265 GOB524265:GOC524265 GEF524265:GEG524265 FUJ524265:FUK524265 FKN524265:FKO524265 FAR524265:FAS524265 EQV524265:EQW524265 EGZ524265:EHA524265 DXD524265:DXE524265 DNH524265:DNI524265 DDL524265:DDM524265 CTP524265:CTQ524265 CJT524265:CJU524265 BZX524265:BZY524265 BQB524265:BQC524265 BGF524265:BGG524265 AWJ524265:AWK524265 AMN524265:AMO524265 ACR524265:ACS524265 SV524265:SW524265 IZ524265:JA524265 D524265:E524265 WVL458729:WVM458729 WLP458729:WLQ458729 WBT458729:WBU458729 VRX458729:VRY458729 VIB458729:VIC458729 UYF458729:UYG458729 UOJ458729:UOK458729 UEN458729:UEO458729 TUR458729:TUS458729 TKV458729:TKW458729 TAZ458729:TBA458729 SRD458729:SRE458729 SHH458729:SHI458729 RXL458729:RXM458729 RNP458729:RNQ458729 RDT458729:RDU458729 QTX458729:QTY458729 QKB458729:QKC458729 QAF458729:QAG458729 PQJ458729:PQK458729 PGN458729:PGO458729 OWR458729:OWS458729 OMV458729:OMW458729 OCZ458729:ODA458729 NTD458729:NTE458729 NJH458729:NJI458729 MZL458729:MZM458729 MPP458729:MPQ458729 MFT458729:MFU458729 LVX458729:LVY458729 LMB458729:LMC458729 LCF458729:LCG458729 KSJ458729:KSK458729 KIN458729:KIO458729 JYR458729:JYS458729 JOV458729:JOW458729 JEZ458729:JFA458729 IVD458729:IVE458729 ILH458729:ILI458729 IBL458729:IBM458729 HRP458729:HRQ458729 HHT458729:HHU458729 GXX458729:GXY458729 GOB458729:GOC458729 GEF458729:GEG458729 FUJ458729:FUK458729 FKN458729:FKO458729 FAR458729:FAS458729 EQV458729:EQW458729 EGZ458729:EHA458729 DXD458729:DXE458729 DNH458729:DNI458729 DDL458729:DDM458729 CTP458729:CTQ458729 CJT458729:CJU458729 BZX458729:BZY458729 BQB458729:BQC458729 BGF458729:BGG458729 AWJ458729:AWK458729 AMN458729:AMO458729 ACR458729:ACS458729 SV458729:SW458729 IZ458729:JA458729 D458729:E458729 WVL393193:WVM393193 WLP393193:WLQ393193 WBT393193:WBU393193 VRX393193:VRY393193 VIB393193:VIC393193 UYF393193:UYG393193 UOJ393193:UOK393193 UEN393193:UEO393193 TUR393193:TUS393193 TKV393193:TKW393193 TAZ393193:TBA393193 SRD393193:SRE393193 SHH393193:SHI393193 RXL393193:RXM393193 RNP393193:RNQ393193 RDT393193:RDU393193 QTX393193:QTY393193 QKB393193:QKC393193 QAF393193:QAG393193 PQJ393193:PQK393193 PGN393193:PGO393193 OWR393193:OWS393193 OMV393193:OMW393193 OCZ393193:ODA393193 NTD393193:NTE393193 NJH393193:NJI393193 MZL393193:MZM393193 MPP393193:MPQ393193 MFT393193:MFU393193 LVX393193:LVY393193 LMB393193:LMC393193 LCF393193:LCG393193 KSJ393193:KSK393193 KIN393193:KIO393193 JYR393193:JYS393193 JOV393193:JOW393193 JEZ393193:JFA393193 IVD393193:IVE393193 ILH393193:ILI393193 IBL393193:IBM393193 HRP393193:HRQ393193 HHT393193:HHU393193 GXX393193:GXY393193 GOB393193:GOC393193 GEF393193:GEG393193 FUJ393193:FUK393193 FKN393193:FKO393193 FAR393193:FAS393193 EQV393193:EQW393193 EGZ393193:EHA393193 DXD393193:DXE393193 DNH393193:DNI393193 DDL393193:DDM393193 CTP393193:CTQ393193 CJT393193:CJU393193 BZX393193:BZY393193 BQB393193:BQC393193 BGF393193:BGG393193 AWJ393193:AWK393193 AMN393193:AMO393193 ACR393193:ACS393193 SV393193:SW393193 IZ393193:JA393193 D393193:E393193 WVL327657:WVM327657 WLP327657:WLQ327657 WBT327657:WBU327657 VRX327657:VRY327657 VIB327657:VIC327657 UYF327657:UYG327657 UOJ327657:UOK327657 UEN327657:UEO327657 TUR327657:TUS327657 TKV327657:TKW327657 TAZ327657:TBA327657 SRD327657:SRE327657 SHH327657:SHI327657 RXL327657:RXM327657 RNP327657:RNQ327657 RDT327657:RDU327657 QTX327657:QTY327657 QKB327657:QKC327657 QAF327657:QAG327657 PQJ327657:PQK327657 PGN327657:PGO327657 OWR327657:OWS327657 OMV327657:OMW327657 OCZ327657:ODA327657 NTD327657:NTE327657 NJH327657:NJI327657 MZL327657:MZM327657 MPP327657:MPQ327657 MFT327657:MFU327657 LVX327657:LVY327657 LMB327657:LMC327657 LCF327657:LCG327657 KSJ327657:KSK327657 KIN327657:KIO327657 JYR327657:JYS327657 JOV327657:JOW327657 JEZ327657:JFA327657 IVD327657:IVE327657 ILH327657:ILI327657 IBL327657:IBM327657 HRP327657:HRQ327657 HHT327657:HHU327657 GXX327657:GXY327657 GOB327657:GOC327657 GEF327657:GEG327657 FUJ327657:FUK327657 FKN327657:FKO327657 FAR327657:FAS327657 EQV327657:EQW327657 EGZ327657:EHA327657 DXD327657:DXE327657 DNH327657:DNI327657 DDL327657:DDM327657 CTP327657:CTQ327657 CJT327657:CJU327657 BZX327657:BZY327657 BQB327657:BQC327657 BGF327657:BGG327657 AWJ327657:AWK327657 AMN327657:AMO327657 ACR327657:ACS327657 SV327657:SW327657 IZ327657:JA327657 D327657:E327657 WVL262121:WVM262121 WLP262121:WLQ262121 WBT262121:WBU262121 VRX262121:VRY262121 VIB262121:VIC262121 UYF262121:UYG262121 UOJ262121:UOK262121 UEN262121:UEO262121 TUR262121:TUS262121 TKV262121:TKW262121 TAZ262121:TBA262121 SRD262121:SRE262121 SHH262121:SHI262121 RXL262121:RXM262121 RNP262121:RNQ262121 RDT262121:RDU262121 QTX262121:QTY262121 QKB262121:QKC262121 QAF262121:QAG262121 PQJ262121:PQK262121 PGN262121:PGO262121 OWR262121:OWS262121 OMV262121:OMW262121 OCZ262121:ODA262121 NTD262121:NTE262121 NJH262121:NJI262121 MZL262121:MZM262121 MPP262121:MPQ262121 MFT262121:MFU262121 LVX262121:LVY262121 LMB262121:LMC262121 LCF262121:LCG262121 KSJ262121:KSK262121 KIN262121:KIO262121 JYR262121:JYS262121 JOV262121:JOW262121 JEZ262121:JFA262121 IVD262121:IVE262121 ILH262121:ILI262121 IBL262121:IBM262121 HRP262121:HRQ262121 HHT262121:HHU262121 GXX262121:GXY262121 GOB262121:GOC262121 GEF262121:GEG262121 FUJ262121:FUK262121 FKN262121:FKO262121 FAR262121:FAS262121 EQV262121:EQW262121 EGZ262121:EHA262121 DXD262121:DXE262121 DNH262121:DNI262121 DDL262121:DDM262121 CTP262121:CTQ262121 CJT262121:CJU262121 BZX262121:BZY262121 BQB262121:BQC262121 BGF262121:BGG262121 AWJ262121:AWK262121 AMN262121:AMO262121 ACR262121:ACS262121 SV262121:SW262121 IZ262121:JA262121 D262121:E262121 WVL196585:WVM196585 WLP196585:WLQ196585 WBT196585:WBU196585 VRX196585:VRY196585 VIB196585:VIC196585 UYF196585:UYG196585 UOJ196585:UOK196585 UEN196585:UEO196585 TUR196585:TUS196585 TKV196585:TKW196585 TAZ196585:TBA196585 SRD196585:SRE196585 SHH196585:SHI196585 RXL196585:RXM196585 RNP196585:RNQ196585 RDT196585:RDU196585 QTX196585:QTY196585 QKB196585:QKC196585 QAF196585:QAG196585 PQJ196585:PQK196585 PGN196585:PGO196585 OWR196585:OWS196585 OMV196585:OMW196585 OCZ196585:ODA196585 NTD196585:NTE196585 NJH196585:NJI196585 MZL196585:MZM196585 MPP196585:MPQ196585 MFT196585:MFU196585 LVX196585:LVY196585 LMB196585:LMC196585 LCF196585:LCG196585 KSJ196585:KSK196585 KIN196585:KIO196585 JYR196585:JYS196585 JOV196585:JOW196585 JEZ196585:JFA196585 IVD196585:IVE196585 ILH196585:ILI196585 IBL196585:IBM196585 HRP196585:HRQ196585 HHT196585:HHU196585 GXX196585:GXY196585 GOB196585:GOC196585 GEF196585:GEG196585 FUJ196585:FUK196585 FKN196585:FKO196585 FAR196585:FAS196585 EQV196585:EQW196585 EGZ196585:EHA196585 DXD196585:DXE196585 DNH196585:DNI196585 DDL196585:DDM196585 CTP196585:CTQ196585 CJT196585:CJU196585 BZX196585:BZY196585 BQB196585:BQC196585 BGF196585:BGG196585 AWJ196585:AWK196585 AMN196585:AMO196585 ACR196585:ACS196585 SV196585:SW196585 IZ196585:JA196585 D196585:E196585 WVL131049:WVM131049 WLP131049:WLQ131049 WBT131049:WBU131049 VRX131049:VRY131049 VIB131049:VIC131049 UYF131049:UYG131049 UOJ131049:UOK131049 UEN131049:UEO131049 TUR131049:TUS131049 TKV131049:TKW131049 TAZ131049:TBA131049 SRD131049:SRE131049 SHH131049:SHI131049 RXL131049:RXM131049 RNP131049:RNQ131049 RDT131049:RDU131049 QTX131049:QTY131049 QKB131049:QKC131049 QAF131049:QAG131049 PQJ131049:PQK131049 PGN131049:PGO131049 OWR131049:OWS131049 OMV131049:OMW131049 OCZ131049:ODA131049 NTD131049:NTE131049 NJH131049:NJI131049 MZL131049:MZM131049 MPP131049:MPQ131049 MFT131049:MFU131049 LVX131049:LVY131049 LMB131049:LMC131049 LCF131049:LCG131049 KSJ131049:KSK131049 KIN131049:KIO131049 JYR131049:JYS131049 JOV131049:JOW131049 JEZ131049:JFA131049 IVD131049:IVE131049 ILH131049:ILI131049 IBL131049:IBM131049 HRP131049:HRQ131049 HHT131049:HHU131049 GXX131049:GXY131049 GOB131049:GOC131049 GEF131049:GEG131049 FUJ131049:FUK131049 FKN131049:FKO131049 FAR131049:FAS131049 EQV131049:EQW131049 EGZ131049:EHA131049 DXD131049:DXE131049 DNH131049:DNI131049 DDL131049:DDM131049 CTP131049:CTQ131049 CJT131049:CJU131049 BZX131049:BZY131049 BQB131049:BQC131049 BGF131049:BGG131049 AWJ131049:AWK131049 AMN131049:AMO131049 ACR131049:ACS131049 SV131049:SW131049 IZ131049:JA131049 D131049:E131049 WVL65513:WVM65513 WLP65513:WLQ65513 WBT65513:WBU65513 VRX65513:VRY65513 VIB65513:VIC65513 UYF65513:UYG65513 UOJ65513:UOK65513 UEN65513:UEO65513 TUR65513:TUS65513 TKV65513:TKW65513 TAZ65513:TBA65513 SRD65513:SRE65513 SHH65513:SHI65513 RXL65513:RXM65513 RNP65513:RNQ65513 RDT65513:RDU65513 QTX65513:QTY65513 QKB65513:QKC65513 QAF65513:QAG65513 PQJ65513:PQK65513 PGN65513:PGO65513 OWR65513:OWS65513 OMV65513:OMW65513 OCZ65513:ODA65513 NTD65513:NTE65513 NJH65513:NJI65513 MZL65513:MZM65513 MPP65513:MPQ65513 MFT65513:MFU65513 LVX65513:LVY65513 LMB65513:LMC65513 LCF65513:LCG65513 KSJ65513:KSK65513 KIN65513:KIO65513 JYR65513:JYS65513 JOV65513:JOW65513 JEZ65513:JFA65513 IVD65513:IVE65513 ILH65513:ILI65513 IBL65513:IBM65513 HRP65513:HRQ65513 HHT65513:HHU65513 GXX65513:GXY65513 GOB65513:GOC65513 GEF65513:GEG65513 FUJ65513:FUK65513 FKN65513:FKO65513 FAR65513:FAS65513 EQV65513:EQW65513 EGZ65513:EHA65513 DXD65513:DXE65513 DNH65513:DNI65513 DDL65513:DDM65513 CTP65513:CTQ65513 CJT65513:CJU65513 BZX65513:BZY65513 BQB65513:BQC65513 BGF65513:BGG65513 AWJ65513:AWK65513 AMN65513:AMO65513 ACR65513:ACS65513 SV65513:SW65513 IZ65513:JA65513 D65513:E65513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38050D2C-8ECE-4E19-BF98-8698151CB1CC}">
      <formula1>$E$107:$E$112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6"/>
  <sheetViews>
    <sheetView tabSelected="1" zoomScale="85" zoomScaleNormal="85" workbookViewId="0">
      <selection activeCell="E10" sqref="E10"/>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4"/>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26" t="s">
        <v>13</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222"/>
      <c r="CN1" s="222"/>
      <c r="CO1" s="222"/>
      <c r="CP1" s="179"/>
      <c r="CQ1" s="8"/>
      <c r="CR1" s="8"/>
      <c r="CS1" s="8"/>
      <c r="CT1" s="8"/>
      <c r="CU1" s="8"/>
      <c r="CV1" s="8"/>
      <c r="CW1" s="8"/>
      <c r="CX1" s="8"/>
      <c r="CY1" s="8"/>
      <c r="CZ1" s="8"/>
      <c r="DA1" s="8"/>
      <c r="DB1" s="8"/>
      <c r="DC1" s="8"/>
      <c r="DD1" s="8"/>
      <c r="DE1" s="8"/>
      <c r="DF1" s="8"/>
      <c r="DG1" s="8"/>
      <c r="DH1" s="8"/>
      <c r="DI1" s="8"/>
      <c r="DJ1" s="8"/>
      <c r="DK1" s="8"/>
      <c r="DL1" s="8"/>
      <c r="DM1" s="8"/>
      <c r="DN1" s="8"/>
    </row>
    <row r="2" spans="1:118" s="241" customFormat="1" ht="21" thickBot="1" x14ac:dyDescent="0.35">
      <c r="A2" s="236"/>
      <c r="B2" s="236"/>
      <c r="C2" s="236"/>
      <c r="D2" s="236"/>
      <c r="E2" s="236"/>
      <c r="F2" s="236">
        <v>8</v>
      </c>
      <c r="G2" s="236">
        <f>F2+1</f>
        <v>9</v>
      </c>
      <c r="H2" s="236">
        <f>G2+1</f>
        <v>10</v>
      </c>
      <c r="I2" s="236">
        <f>H2+2</f>
        <v>12</v>
      </c>
      <c r="J2" s="236">
        <f>I2+1</f>
        <v>13</v>
      </c>
      <c r="K2" s="236">
        <f>J2+1</f>
        <v>14</v>
      </c>
      <c r="L2" s="236">
        <f>K2+2</f>
        <v>16</v>
      </c>
      <c r="M2" s="236">
        <f>L2+1</f>
        <v>17</v>
      </c>
      <c r="N2" s="236">
        <f>M2+1</f>
        <v>18</v>
      </c>
      <c r="O2" s="236">
        <f>N2+2</f>
        <v>20</v>
      </c>
      <c r="P2" s="236">
        <f>O2+1</f>
        <v>21</v>
      </c>
      <c r="Q2" s="236">
        <f>P2+1</f>
        <v>22</v>
      </c>
      <c r="R2" s="236">
        <f>Q2+2</f>
        <v>24</v>
      </c>
      <c r="S2" s="236">
        <f>R2+1</f>
        <v>25</v>
      </c>
      <c r="T2" s="236">
        <f>S2+1</f>
        <v>26</v>
      </c>
      <c r="U2" s="236">
        <f>T2+2</f>
        <v>28</v>
      </c>
      <c r="V2" s="236">
        <f>U2+1</f>
        <v>29</v>
      </c>
      <c r="W2" s="236">
        <f>V2+1</f>
        <v>30</v>
      </c>
      <c r="X2" s="236">
        <f>W2+2</f>
        <v>32</v>
      </c>
      <c r="Y2" s="236">
        <f>X2+1</f>
        <v>33</v>
      </c>
      <c r="Z2" s="236">
        <f>Y2+1</f>
        <v>34</v>
      </c>
      <c r="AA2" s="236">
        <f>Z2+2</f>
        <v>36</v>
      </c>
      <c r="AB2" s="236">
        <f>AA2+1</f>
        <v>37</v>
      </c>
      <c r="AC2" s="236">
        <f>AB2+1</f>
        <v>38</v>
      </c>
      <c r="AD2" s="236">
        <f>AC2+2</f>
        <v>40</v>
      </c>
      <c r="AE2" s="236">
        <f>AD2+1</f>
        <v>41</v>
      </c>
      <c r="AF2" s="236">
        <f>AE2+1</f>
        <v>42</v>
      </c>
      <c r="AG2" s="236">
        <f>AF2+2</f>
        <v>44</v>
      </c>
      <c r="AH2" s="236">
        <f>AG2+1</f>
        <v>45</v>
      </c>
      <c r="AI2" s="236">
        <f>AH2+1</f>
        <v>46</v>
      </c>
      <c r="AJ2" s="236">
        <f>AI2+2</f>
        <v>48</v>
      </c>
      <c r="AK2" s="236">
        <f>AJ2+1</f>
        <v>49</v>
      </c>
      <c r="AL2" s="236">
        <f>AK2+1</f>
        <v>50</v>
      </c>
      <c r="AM2" s="236">
        <f>AL2+2</f>
        <v>52</v>
      </c>
      <c r="AN2" s="236">
        <f>AM2+1</f>
        <v>53</v>
      </c>
      <c r="AO2" s="236">
        <f>AN2+1</f>
        <v>54</v>
      </c>
      <c r="AP2" s="236">
        <f>AO2+2</f>
        <v>56</v>
      </c>
      <c r="AQ2" s="236">
        <f>AP2+1</f>
        <v>57</v>
      </c>
      <c r="AR2" s="236">
        <f>AQ2+1</f>
        <v>58</v>
      </c>
      <c r="AS2" s="236">
        <f>AR2+2</f>
        <v>60</v>
      </c>
      <c r="AT2" s="236">
        <f>AS2+1</f>
        <v>61</v>
      </c>
      <c r="AU2" s="236">
        <f>AT2+1</f>
        <v>62</v>
      </c>
      <c r="AV2" s="236">
        <f>AU2+2</f>
        <v>64</v>
      </c>
      <c r="AW2" s="236">
        <f>AV2+1</f>
        <v>65</v>
      </c>
      <c r="AX2" s="236">
        <f>AW2+1</f>
        <v>66</v>
      </c>
      <c r="AY2" s="236">
        <f>AX2+2</f>
        <v>68</v>
      </c>
      <c r="AZ2" s="236">
        <f>AY2+1</f>
        <v>69</v>
      </c>
      <c r="BA2" s="236">
        <f>AZ2+1</f>
        <v>70</v>
      </c>
      <c r="BB2" s="236">
        <f>BA2+2</f>
        <v>72</v>
      </c>
      <c r="BC2" s="236">
        <f>BB2+1</f>
        <v>73</v>
      </c>
      <c r="BD2" s="236">
        <f>BC2+1</f>
        <v>74</v>
      </c>
      <c r="BE2" s="236">
        <f>BD2+2</f>
        <v>76</v>
      </c>
      <c r="BF2" s="236">
        <f>BE2+1</f>
        <v>77</v>
      </c>
      <c r="BG2" s="236">
        <f>BF2+1</f>
        <v>78</v>
      </c>
      <c r="BH2" s="236">
        <f>BG2+2</f>
        <v>80</v>
      </c>
      <c r="BI2" s="236">
        <f>BH2+1</f>
        <v>81</v>
      </c>
      <c r="BJ2" s="236">
        <f>BI2+1</f>
        <v>82</v>
      </c>
      <c r="BK2" s="236">
        <f>BJ2+2</f>
        <v>84</v>
      </c>
      <c r="BL2" s="236">
        <f>BK2+1</f>
        <v>85</v>
      </c>
      <c r="BM2" s="236">
        <f>BL2+1</f>
        <v>86</v>
      </c>
      <c r="BN2" s="236">
        <f>BM2+2</f>
        <v>88</v>
      </c>
      <c r="BO2" s="236">
        <f>BN2+1</f>
        <v>89</v>
      </c>
      <c r="BP2" s="236">
        <f>BO2+1</f>
        <v>90</v>
      </c>
      <c r="BQ2" s="236">
        <f>BP2+2</f>
        <v>92</v>
      </c>
      <c r="BR2" s="236">
        <f>BQ2+1</f>
        <v>93</v>
      </c>
      <c r="BS2" s="236">
        <f>BR2+1</f>
        <v>94</v>
      </c>
      <c r="BT2" s="236">
        <f>BS2+2</f>
        <v>96</v>
      </c>
      <c r="BU2" s="236">
        <f>BT2+1</f>
        <v>97</v>
      </c>
      <c r="BV2" s="236">
        <f>BU2+1</f>
        <v>98</v>
      </c>
      <c r="BW2" s="236">
        <f>BV2+2</f>
        <v>100</v>
      </c>
      <c r="BX2" s="236">
        <f>BW2+1</f>
        <v>101</v>
      </c>
      <c r="BY2" s="236">
        <f>BX2+1</f>
        <v>102</v>
      </c>
      <c r="BZ2" s="236">
        <f>BY2+2</f>
        <v>104</v>
      </c>
      <c r="CA2" s="236">
        <f>BZ2+1</f>
        <v>105</v>
      </c>
      <c r="CB2" s="236">
        <f>CA2+1</f>
        <v>106</v>
      </c>
      <c r="CC2" s="236">
        <f>CB2+2</f>
        <v>108</v>
      </c>
      <c r="CD2" s="236">
        <f>CC2+1</f>
        <v>109</v>
      </c>
      <c r="CE2" s="236">
        <f>CD2+1</f>
        <v>110</v>
      </c>
      <c r="CF2" s="236">
        <f>CE2+2</f>
        <v>112</v>
      </c>
      <c r="CG2" s="236">
        <f>CF2+1</f>
        <v>113</v>
      </c>
      <c r="CH2" s="236">
        <f>CG2+1</f>
        <v>114</v>
      </c>
      <c r="CI2" s="236"/>
      <c r="CJ2" s="236"/>
      <c r="CK2" s="236"/>
      <c r="CL2" s="237"/>
      <c r="CM2" s="238"/>
      <c r="CN2" s="238"/>
      <c r="CO2" s="238"/>
      <c r="CP2" s="239"/>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row>
    <row r="3" spans="1:118" s="3" customFormat="1" ht="15" customHeight="1" x14ac:dyDescent="0.3">
      <c r="A3" s="63"/>
      <c r="B3" s="327" t="s">
        <v>57</v>
      </c>
      <c r="C3" s="250" t="s">
        <v>111</v>
      </c>
      <c r="D3" s="250"/>
      <c r="E3" s="251"/>
      <c r="F3" s="319" t="s">
        <v>112</v>
      </c>
      <c r="G3" s="320"/>
      <c r="H3" s="329"/>
      <c r="I3" s="319"/>
      <c r="J3" s="320"/>
      <c r="K3" s="321"/>
      <c r="L3" s="319"/>
      <c r="M3" s="320"/>
      <c r="N3" s="321"/>
      <c r="O3" s="319"/>
      <c r="P3" s="320"/>
      <c r="Q3" s="321"/>
      <c r="R3" s="319"/>
      <c r="S3" s="320"/>
      <c r="T3" s="321"/>
      <c r="U3" s="319"/>
      <c r="V3" s="320"/>
      <c r="W3" s="321"/>
      <c r="X3" s="319"/>
      <c r="Y3" s="320"/>
      <c r="Z3" s="321"/>
      <c r="AA3" s="319"/>
      <c r="AB3" s="320"/>
      <c r="AC3" s="321"/>
      <c r="AD3" s="319"/>
      <c r="AE3" s="320"/>
      <c r="AF3" s="321"/>
      <c r="AG3" s="319"/>
      <c r="AH3" s="320"/>
      <c r="AI3" s="321"/>
      <c r="AJ3" s="319"/>
      <c r="AK3" s="320"/>
      <c r="AL3" s="321"/>
      <c r="AM3" s="319"/>
      <c r="AN3" s="320"/>
      <c r="AO3" s="321"/>
      <c r="AP3" s="319"/>
      <c r="AQ3" s="320"/>
      <c r="AR3" s="321"/>
      <c r="AS3" s="319"/>
      <c r="AT3" s="320"/>
      <c r="AU3" s="321"/>
      <c r="AV3" s="319"/>
      <c r="AW3" s="320"/>
      <c r="AX3" s="321"/>
      <c r="AY3" s="319"/>
      <c r="AZ3" s="320"/>
      <c r="BA3" s="321"/>
      <c r="BB3" s="319"/>
      <c r="BC3" s="320"/>
      <c r="BD3" s="321"/>
      <c r="BE3" s="319"/>
      <c r="BF3" s="320"/>
      <c r="BG3" s="321"/>
      <c r="BH3" s="319"/>
      <c r="BI3" s="320"/>
      <c r="BJ3" s="321"/>
      <c r="BK3" s="319"/>
      <c r="BL3" s="320"/>
      <c r="BM3" s="321"/>
      <c r="BN3" s="319"/>
      <c r="BO3" s="320"/>
      <c r="BP3" s="321"/>
      <c r="BQ3" s="319"/>
      <c r="BR3" s="320"/>
      <c r="BS3" s="321"/>
      <c r="BT3" s="319"/>
      <c r="BU3" s="320"/>
      <c r="BV3" s="321"/>
      <c r="BW3" s="319"/>
      <c r="BX3" s="320"/>
      <c r="BY3" s="321"/>
      <c r="BZ3" s="319"/>
      <c r="CA3" s="320"/>
      <c r="CB3" s="321"/>
      <c r="CC3" s="319"/>
      <c r="CD3" s="320"/>
      <c r="CE3" s="321"/>
      <c r="CF3" s="319"/>
      <c r="CG3" s="320"/>
      <c r="CH3" s="321"/>
      <c r="CI3" s="330" t="s">
        <v>113</v>
      </c>
      <c r="CJ3" s="223"/>
      <c r="CK3" s="223"/>
      <c r="CL3" s="223"/>
      <c r="CM3" s="222"/>
      <c r="CN3" s="222"/>
      <c r="CO3" s="222"/>
      <c r="CP3" s="179"/>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28"/>
      <c r="C4" s="252">
        <v>1</v>
      </c>
      <c r="D4" s="253"/>
      <c r="E4" s="254"/>
      <c r="F4" s="64" t="str">
        <f>CONCATENATE(F17,F18)</f>
        <v>1L</v>
      </c>
      <c r="G4" s="64" t="str">
        <f t="shared" ref="G4:BR4" si="0">CONCATENATE(G17,G18)</f>
        <v>1E</v>
      </c>
      <c r="H4" s="64" t="str">
        <f t="shared" si="0"/>
        <v>1H</v>
      </c>
      <c r="I4" s="64" t="str">
        <f t="shared" si="0"/>
        <v>2L</v>
      </c>
      <c r="J4" s="64" t="str">
        <f t="shared" si="0"/>
        <v>2E</v>
      </c>
      <c r="K4" s="64" t="str">
        <f t="shared" si="0"/>
        <v>2H</v>
      </c>
      <c r="L4" s="64" t="str">
        <f t="shared" si="0"/>
        <v>3L</v>
      </c>
      <c r="M4" s="64" t="str">
        <f t="shared" si="0"/>
        <v>3E</v>
      </c>
      <c r="N4" s="64" t="str">
        <f t="shared" si="0"/>
        <v>3H</v>
      </c>
      <c r="O4" s="64" t="str">
        <f t="shared" si="0"/>
        <v>4L</v>
      </c>
      <c r="P4" s="64" t="str">
        <f t="shared" si="0"/>
        <v>4E</v>
      </c>
      <c r="Q4" s="64" t="str">
        <f t="shared" si="0"/>
        <v>4H</v>
      </c>
      <c r="R4" s="64" t="str">
        <f t="shared" si="0"/>
        <v>5L</v>
      </c>
      <c r="S4" s="64" t="str">
        <f t="shared" si="0"/>
        <v>5E</v>
      </c>
      <c r="T4" s="64" t="str">
        <f t="shared" si="0"/>
        <v>5H</v>
      </c>
      <c r="U4" s="64" t="str">
        <f t="shared" si="0"/>
        <v>6L</v>
      </c>
      <c r="V4" s="64" t="str">
        <f t="shared" si="0"/>
        <v>6E</v>
      </c>
      <c r="W4" s="64" t="str">
        <f t="shared" si="0"/>
        <v>6H</v>
      </c>
      <c r="X4" s="64" t="str">
        <f t="shared" si="0"/>
        <v>7L</v>
      </c>
      <c r="Y4" s="64" t="str">
        <f t="shared" si="0"/>
        <v>7E</v>
      </c>
      <c r="Z4" s="64" t="str">
        <f t="shared" si="0"/>
        <v>7H</v>
      </c>
      <c r="AA4" s="64" t="str">
        <f t="shared" si="0"/>
        <v>8L</v>
      </c>
      <c r="AB4" s="64" t="str">
        <f t="shared" si="0"/>
        <v>8E</v>
      </c>
      <c r="AC4" s="64" t="str">
        <f t="shared" si="0"/>
        <v>8H</v>
      </c>
      <c r="AD4" s="64" t="str">
        <f t="shared" si="0"/>
        <v>9L</v>
      </c>
      <c r="AE4" s="64" t="str">
        <f t="shared" si="0"/>
        <v>9E</v>
      </c>
      <c r="AF4" s="64" t="str">
        <f t="shared" si="0"/>
        <v>9H</v>
      </c>
      <c r="AG4" s="64" t="str">
        <f t="shared" si="0"/>
        <v>10L</v>
      </c>
      <c r="AH4" s="64" t="str">
        <f t="shared" si="0"/>
        <v>10E</v>
      </c>
      <c r="AI4" s="64" t="str">
        <f t="shared" si="0"/>
        <v>10H</v>
      </c>
      <c r="AJ4" s="64" t="str">
        <f t="shared" si="0"/>
        <v>11L</v>
      </c>
      <c r="AK4" s="64" t="str">
        <f t="shared" si="0"/>
        <v>11E</v>
      </c>
      <c r="AL4" s="64" t="str">
        <f t="shared" si="0"/>
        <v>11H</v>
      </c>
      <c r="AM4" s="64" t="str">
        <f t="shared" si="0"/>
        <v>12L</v>
      </c>
      <c r="AN4" s="64" t="str">
        <f t="shared" si="0"/>
        <v>12E</v>
      </c>
      <c r="AO4" s="64" t="str">
        <f t="shared" si="0"/>
        <v>12H</v>
      </c>
      <c r="AP4" s="64" t="str">
        <f t="shared" si="0"/>
        <v>13L</v>
      </c>
      <c r="AQ4" s="64" t="str">
        <f t="shared" si="0"/>
        <v>13E</v>
      </c>
      <c r="AR4" s="64" t="str">
        <f t="shared" si="0"/>
        <v>13H</v>
      </c>
      <c r="AS4" s="64" t="str">
        <f t="shared" si="0"/>
        <v>14L</v>
      </c>
      <c r="AT4" s="64" t="str">
        <f t="shared" si="0"/>
        <v>14E</v>
      </c>
      <c r="AU4" s="64" t="str">
        <f t="shared" si="0"/>
        <v>14H</v>
      </c>
      <c r="AV4" s="64" t="str">
        <f t="shared" si="0"/>
        <v>15L</v>
      </c>
      <c r="AW4" s="64" t="str">
        <f t="shared" si="0"/>
        <v>15E</v>
      </c>
      <c r="AX4" s="64" t="str">
        <f t="shared" si="0"/>
        <v>15H</v>
      </c>
      <c r="AY4" s="64" t="str">
        <f t="shared" si="0"/>
        <v>16L</v>
      </c>
      <c r="AZ4" s="64" t="str">
        <f t="shared" si="0"/>
        <v>16E</v>
      </c>
      <c r="BA4" s="64" t="str">
        <f t="shared" si="0"/>
        <v>16H</v>
      </c>
      <c r="BB4" s="64" t="str">
        <f t="shared" si="0"/>
        <v>17L</v>
      </c>
      <c r="BC4" s="64" t="str">
        <f t="shared" si="0"/>
        <v>17E</v>
      </c>
      <c r="BD4" s="64" t="str">
        <f t="shared" si="0"/>
        <v>17H</v>
      </c>
      <c r="BE4" s="64" t="str">
        <f t="shared" si="0"/>
        <v>18L</v>
      </c>
      <c r="BF4" s="64" t="str">
        <f t="shared" si="0"/>
        <v>18E</v>
      </c>
      <c r="BG4" s="64" t="str">
        <f t="shared" si="0"/>
        <v>18H</v>
      </c>
      <c r="BH4" s="64" t="str">
        <f t="shared" si="0"/>
        <v>19L</v>
      </c>
      <c r="BI4" s="64" t="str">
        <f t="shared" si="0"/>
        <v>19E</v>
      </c>
      <c r="BJ4" s="64" t="str">
        <f t="shared" si="0"/>
        <v>19H</v>
      </c>
      <c r="BK4" s="64" t="str">
        <f t="shared" si="0"/>
        <v>20L</v>
      </c>
      <c r="BL4" s="64" t="str">
        <f t="shared" si="0"/>
        <v>20E</v>
      </c>
      <c r="BM4" s="64" t="str">
        <f t="shared" si="0"/>
        <v>20H</v>
      </c>
      <c r="BN4" s="64" t="str">
        <f t="shared" si="0"/>
        <v>21L</v>
      </c>
      <c r="BO4" s="64" t="str">
        <f t="shared" si="0"/>
        <v>21E</v>
      </c>
      <c r="BP4" s="64" t="str">
        <f t="shared" si="0"/>
        <v>21H</v>
      </c>
      <c r="BQ4" s="64" t="str">
        <f t="shared" si="0"/>
        <v>22L</v>
      </c>
      <c r="BR4" s="64" t="str">
        <f t="shared" si="0"/>
        <v>22E</v>
      </c>
      <c r="BS4" s="64" t="str">
        <f t="shared" ref="BS4:CH4" si="1">CONCATENATE(BS17,BS18)</f>
        <v>22H</v>
      </c>
      <c r="BT4" s="64" t="str">
        <f t="shared" si="1"/>
        <v>23L</v>
      </c>
      <c r="BU4" s="64" t="str">
        <f t="shared" si="1"/>
        <v>23E</v>
      </c>
      <c r="BV4" s="64" t="str">
        <f t="shared" si="1"/>
        <v>23H</v>
      </c>
      <c r="BW4" s="64" t="str">
        <f t="shared" si="1"/>
        <v>24L</v>
      </c>
      <c r="BX4" s="64" t="str">
        <f t="shared" si="1"/>
        <v>24E</v>
      </c>
      <c r="BY4" s="64" t="str">
        <f t="shared" si="1"/>
        <v>24H</v>
      </c>
      <c r="BZ4" s="64" t="str">
        <f t="shared" si="1"/>
        <v>25L</v>
      </c>
      <c r="CA4" s="64" t="str">
        <f t="shared" si="1"/>
        <v>25E</v>
      </c>
      <c r="CB4" s="64" t="str">
        <f t="shared" si="1"/>
        <v>25H</v>
      </c>
      <c r="CC4" s="64" t="str">
        <f t="shared" si="1"/>
        <v>26L</v>
      </c>
      <c r="CD4" s="64" t="str">
        <f t="shared" si="1"/>
        <v>26E</v>
      </c>
      <c r="CE4" s="64" t="str">
        <f t="shared" si="1"/>
        <v>26H</v>
      </c>
      <c r="CF4" s="64" t="str">
        <f t="shared" si="1"/>
        <v>27L</v>
      </c>
      <c r="CG4" s="64" t="str">
        <f t="shared" si="1"/>
        <v>27E</v>
      </c>
      <c r="CH4" s="64" t="str">
        <f t="shared" si="1"/>
        <v>27H</v>
      </c>
      <c r="CI4" s="330"/>
    </row>
    <row r="5" spans="1:118" ht="15" customHeight="1" x14ac:dyDescent="0.25">
      <c r="A5">
        <v>2</v>
      </c>
      <c r="B5" s="328"/>
      <c r="C5" s="255" t="str">
        <f>HLOOKUP(CONCATENATE($C$4,"L"),$F$4:$CH$12,$A5,FALSE)</f>
        <v>Appalachian - Shale</v>
      </c>
      <c r="D5" s="255" t="str">
        <f>C5</f>
        <v>Appalachian - Shale</v>
      </c>
      <c r="E5" s="256" t="str">
        <f>C5</f>
        <v>Appalachian - Shale</v>
      </c>
      <c r="F5" s="322" t="str">
        <f>G6</f>
        <v>Appalachian - Shale</v>
      </c>
      <c r="G5" s="323"/>
      <c r="H5" s="331"/>
      <c r="I5" s="322" t="str">
        <f>J6</f>
        <v>Gulf - Conventional</v>
      </c>
      <c r="J5" s="323"/>
      <c r="K5" s="324"/>
      <c r="L5" s="322" t="str">
        <f>M6</f>
        <v>Gulf - Shale</v>
      </c>
      <c r="M5" s="323"/>
      <c r="N5" s="324"/>
      <c r="O5" s="322" t="str">
        <f>P6</f>
        <v>Gulf - Tight</v>
      </c>
      <c r="P5" s="323"/>
      <c r="Q5" s="324"/>
      <c r="R5" s="322" t="str">
        <f>S6</f>
        <v>Arkla - Conventional</v>
      </c>
      <c r="S5" s="323"/>
      <c r="T5" s="324"/>
      <c r="U5" s="322" t="str">
        <f>V6</f>
        <v>Arkla - Shale</v>
      </c>
      <c r="V5" s="323"/>
      <c r="W5" s="324"/>
      <c r="X5" s="322" t="str">
        <f>Y6</f>
        <v>Arkla - Tight</v>
      </c>
      <c r="Y5" s="323"/>
      <c r="Z5" s="324"/>
      <c r="AA5" s="322" t="str">
        <f>AB6</f>
        <v>East Texas - Conventional</v>
      </c>
      <c r="AB5" s="323"/>
      <c r="AC5" s="324"/>
      <c r="AD5" s="322" t="str">
        <f>AE6</f>
        <v>East Texas - Shale</v>
      </c>
      <c r="AE5" s="323"/>
      <c r="AF5" s="324"/>
      <c r="AG5" s="322" t="str">
        <f>AH6</f>
        <v>East Texas - Tight</v>
      </c>
      <c r="AH5" s="323"/>
      <c r="AI5" s="324"/>
      <c r="AJ5" s="322" t="str">
        <f>AK6</f>
        <v>Arkoma - Conventional</v>
      </c>
      <c r="AK5" s="323"/>
      <c r="AL5" s="324"/>
      <c r="AM5" s="322" t="str">
        <f>AN6</f>
        <v>Arkoma - Shale</v>
      </c>
      <c r="AN5" s="323"/>
      <c r="AO5" s="324"/>
      <c r="AP5" s="322" t="str">
        <f>AQ6</f>
        <v>South Oklahoma - Shale</v>
      </c>
      <c r="AQ5" s="323"/>
      <c r="AR5" s="324"/>
      <c r="AS5" s="322" t="str">
        <f>AT6</f>
        <v>Anadarko - Conventional</v>
      </c>
      <c r="AT5" s="323"/>
      <c r="AU5" s="324"/>
      <c r="AV5" s="322" t="str">
        <f>AW6</f>
        <v>Anadarko - Shale</v>
      </c>
      <c r="AW5" s="323"/>
      <c r="AX5" s="324"/>
      <c r="AY5" s="322" t="str">
        <f>AZ6</f>
        <v>Anadarko - Tight</v>
      </c>
      <c r="AZ5" s="323"/>
      <c r="BA5" s="324"/>
      <c r="BB5" s="322" t="str">
        <f>BC6</f>
        <v>Strawn - Shale</v>
      </c>
      <c r="BC5" s="323"/>
      <c r="BD5" s="324"/>
      <c r="BE5" s="322" t="str">
        <f>BF6</f>
        <v>Fort Worth - Shale</v>
      </c>
      <c r="BF5" s="323"/>
      <c r="BG5" s="324"/>
      <c r="BH5" s="322" t="str">
        <f>BI6</f>
        <v>Permian - Conventional</v>
      </c>
      <c r="BI5" s="323"/>
      <c r="BJ5" s="324"/>
      <c r="BK5" s="322" t="str">
        <f>BL6</f>
        <v>Permian - Shale</v>
      </c>
      <c r="BL5" s="323"/>
      <c r="BM5" s="324"/>
      <c r="BN5" s="322" t="str">
        <f>BO6</f>
        <v>Green River - Conventional</v>
      </c>
      <c r="BO5" s="323"/>
      <c r="BP5" s="324"/>
      <c r="BQ5" s="322" t="str">
        <f>BR6</f>
        <v>Green River - Tight</v>
      </c>
      <c r="BR5" s="323"/>
      <c r="BS5" s="324"/>
      <c r="BT5" s="322" t="str">
        <f>BU6</f>
        <v>Uinta - Conventional</v>
      </c>
      <c r="BU5" s="323"/>
      <c r="BV5" s="324"/>
      <c r="BW5" s="322" t="str">
        <f>BX6</f>
        <v>Uinta - Tight</v>
      </c>
      <c r="BX5" s="323"/>
      <c r="BY5" s="324"/>
      <c r="BZ5" s="322" t="str">
        <f>CA6</f>
        <v>San Juan - CBM</v>
      </c>
      <c r="CA5" s="323"/>
      <c r="CB5" s="324"/>
      <c r="CC5" s="322" t="str">
        <f>CD6</f>
        <v>San Juan - Conventional</v>
      </c>
      <c r="CD5" s="323"/>
      <c r="CE5" s="324"/>
      <c r="CF5" s="322" t="str">
        <f>CG6</f>
        <v>Piceance - Tight</v>
      </c>
      <c r="CG5" s="323"/>
      <c r="CH5" s="324"/>
      <c r="CI5" s="330"/>
    </row>
    <row r="6" spans="1:118" ht="39" x14ac:dyDescent="0.25">
      <c r="A6">
        <v>3</v>
      </c>
      <c r="B6" s="328"/>
      <c r="C6" s="255" t="str">
        <f>HLOOKUP(CONCATENATE($C$4,"L"),$F$4:$CH$12,$A6,FALSE)</f>
        <v>Appalachian - Shale - Min</v>
      </c>
      <c r="D6" s="255" t="str">
        <f>HLOOKUP(CONCATENATE($C$4,"E"),$F$4:$CH$12,$A6,FALSE)</f>
        <v>Appalachian - Shale</v>
      </c>
      <c r="E6" s="256" t="str">
        <f>HLOOKUP(CONCATENATE($C$4,"H"),$F$4:$CH$12,$A6,FALSE)</f>
        <v>Appalachian - Shale - Max</v>
      </c>
      <c r="F6" s="212" t="s">
        <v>228</v>
      </c>
      <c r="G6" s="65" t="s">
        <v>229</v>
      </c>
      <c r="H6" s="213" t="s">
        <v>230</v>
      </c>
      <c r="I6" s="212" t="s">
        <v>231</v>
      </c>
      <c r="J6" s="65" t="s">
        <v>232</v>
      </c>
      <c r="K6" s="213" t="s">
        <v>233</v>
      </c>
      <c r="L6" s="212" t="s">
        <v>234</v>
      </c>
      <c r="M6" s="65" t="s">
        <v>235</v>
      </c>
      <c r="N6" s="213" t="s">
        <v>236</v>
      </c>
      <c r="O6" s="212" t="s">
        <v>237</v>
      </c>
      <c r="P6" s="65" t="s">
        <v>238</v>
      </c>
      <c r="Q6" s="213" t="s">
        <v>239</v>
      </c>
      <c r="R6" s="212" t="s">
        <v>240</v>
      </c>
      <c r="S6" s="65" t="s">
        <v>241</v>
      </c>
      <c r="T6" s="213" t="s">
        <v>242</v>
      </c>
      <c r="U6" s="212" t="s">
        <v>243</v>
      </c>
      <c r="V6" s="65" t="s">
        <v>244</v>
      </c>
      <c r="W6" s="213" t="s">
        <v>245</v>
      </c>
      <c r="X6" s="212" t="s">
        <v>246</v>
      </c>
      <c r="Y6" s="65" t="s">
        <v>247</v>
      </c>
      <c r="Z6" s="213" t="s">
        <v>248</v>
      </c>
      <c r="AA6" s="212" t="s">
        <v>249</v>
      </c>
      <c r="AB6" s="65" t="s">
        <v>250</v>
      </c>
      <c r="AC6" s="213" t="s">
        <v>251</v>
      </c>
      <c r="AD6" s="212" t="s">
        <v>252</v>
      </c>
      <c r="AE6" s="65" t="s">
        <v>253</v>
      </c>
      <c r="AF6" s="213" t="s">
        <v>254</v>
      </c>
      <c r="AG6" s="212" t="s">
        <v>255</v>
      </c>
      <c r="AH6" s="65" t="s">
        <v>256</v>
      </c>
      <c r="AI6" s="213" t="s">
        <v>257</v>
      </c>
      <c r="AJ6" s="212" t="s">
        <v>258</v>
      </c>
      <c r="AK6" s="65" t="s">
        <v>259</v>
      </c>
      <c r="AL6" s="213" t="s">
        <v>260</v>
      </c>
      <c r="AM6" s="212" t="s">
        <v>261</v>
      </c>
      <c r="AN6" s="65" t="s">
        <v>262</v>
      </c>
      <c r="AO6" s="213" t="s">
        <v>263</v>
      </c>
      <c r="AP6" s="212" t="s">
        <v>264</v>
      </c>
      <c r="AQ6" s="65" t="s">
        <v>265</v>
      </c>
      <c r="AR6" s="213" t="s">
        <v>266</v>
      </c>
      <c r="AS6" s="212" t="s">
        <v>267</v>
      </c>
      <c r="AT6" s="65" t="s">
        <v>268</v>
      </c>
      <c r="AU6" s="213" t="s">
        <v>269</v>
      </c>
      <c r="AV6" s="212" t="s">
        <v>270</v>
      </c>
      <c r="AW6" s="65" t="s">
        <v>271</v>
      </c>
      <c r="AX6" s="213" t="s">
        <v>272</v>
      </c>
      <c r="AY6" s="212" t="s">
        <v>273</v>
      </c>
      <c r="AZ6" s="65" t="s">
        <v>274</v>
      </c>
      <c r="BA6" s="213" t="s">
        <v>275</v>
      </c>
      <c r="BB6" s="212" t="s">
        <v>276</v>
      </c>
      <c r="BC6" s="65" t="s">
        <v>277</v>
      </c>
      <c r="BD6" s="213" t="s">
        <v>278</v>
      </c>
      <c r="BE6" s="212" t="s">
        <v>279</v>
      </c>
      <c r="BF6" s="65" t="s">
        <v>280</v>
      </c>
      <c r="BG6" s="213" t="s">
        <v>281</v>
      </c>
      <c r="BH6" s="212" t="s">
        <v>282</v>
      </c>
      <c r="BI6" s="65" t="s">
        <v>283</v>
      </c>
      <c r="BJ6" s="213" t="s">
        <v>284</v>
      </c>
      <c r="BK6" s="212" t="s">
        <v>285</v>
      </c>
      <c r="BL6" s="65" t="s">
        <v>286</v>
      </c>
      <c r="BM6" s="213" t="s">
        <v>287</v>
      </c>
      <c r="BN6" s="212" t="s">
        <v>288</v>
      </c>
      <c r="BO6" s="65" t="s">
        <v>289</v>
      </c>
      <c r="BP6" s="213" t="s">
        <v>290</v>
      </c>
      <c r="BQ6" s="212" t="s">
        <v>291</v>
      </c>
      <c r="BR6" s="65" t="s">
        <v>292</v>
      </c>
      <c r="BS6" s="213" t="s">
        <v>293</v>
      </c>
      <c r="BT6" s="212" t="s">
        <v>294</v>
      </c>
      <c r="BU6" s="65" t="s">
        <v>295</v>
      </c>
      <c r="BV6" s="213" t="s">
        <v>296</v>
      </c>
      <c r="BW6" s="212" t="s">
        <v>297</v>
      </c>
      <c r="BX6" s="65" t="s">
        <v>298</v>
      </c>
      <c r="BY6" s="213" t="s">
        <v>299</v>
      </c>
      <c r="BZ6" s="212" t="s">
        <v>300</v>
      </c>
      <c r="CA6" s="65" t="s">
        <v>301</v>
      </c>
      <c r="CB6" s="213" t="s">
        <v>302</v>
      </c>
      <c r="CC6" s="212" t="s">
        <v>303</v>
      </c>
      <c r="CD6" s="65" t="s">
        <v>304</v>
      </c>
      <c r="CE6" s="213" t="s">
        <v>305</v>
      </c>
      <c r="CF6" s="212" t="s">
        <v>306</v>
      </c>
      <c r="CG6" s="65" t="s">
        <v>307</v>
      </c>
      <c r="CH6" s="213" t="s">
        <v>308</v>
      </c>
      <c r="CI6" s="330"/>
    </row>
    <row r="7" spans="1:118" ht="15" customHeight="1" x14ac:dyDescent="0.25">
      <c r="A7">
        <v>4</v>
      </c>
      <c r="B7" s="66" t="str">
        <f>'Data Summary'!C23</f>
        <v>4_RECIP_CH4</v>
      </c>
      <c r="C7" s="247">
        <f>HLOOKUP(CONCATENATE($C$4,"L"),$F$4:$CH$12,$A7,FALSE)</f>
        <v>96.888175538160496</v>
      </c>
      <c r="D7" s="247">
        <f>HLOOKUP(CONCATENATE($C$4,"E"),$F$4:$CH$12,$A7,FALSE)</f>
        <v>117.66726799608624</v>
      </c>
      <c r="E7" s="257">
        <f>HLOOKUP(CONCATENATE($C$4,"H"),$F$4:$CH$12,$A7,FALSE)</f>
        <v>140.72810572407047</v>
      </c>
      <c r="F7" s="67">
        <v>96.888175538160496</v>
      </c>
      <c r="G7" s="68">
        <v>117.66726799608624</v>
      </c>
      <c r="H7" s="248">
        <v>140.72810572407047</v>
      </c>
      <c r="I7" s="67">
        <v>96.888175538160496</v>
      </c>
      <c r="J7" s="68">
        <v>117.66726799608624</v>
      </c>
      <c r="K7" s="248">
        <v>140.72810572407047</v>
      </c>
      <c r="L7" s="67">
        <v>96.888175538160496</v>
      </c>
      <c r="M7" s="68">
        <v>117.66726799608624</v>
      </c>
      <c r="N7" s="248">
        <v>140.72810572407047</v>
      </c>
      <c r="O7" s="67">
        <v>96.888175538160496</v>
      </c>
      <c r="P7" s="68">
        <v>117.66726799608624</v>
      </c>
      <c r="Q7" s="248">
        <v>140.72810572407047</v>
      </c>
      <c r="R7" s="67">
        <v>96.888175538160496</v>
      </c>
      <c r="S7" s="68">
        <v>117.66726799608624</v>
      </c>
      <c r="T7" s="248">
        <v>140.72810572407047</v>
      </c>
      <c r="U7" s="67">
        <v>96.888175538160496</v>
      </c>
      <c r="V7" s="68">
        <v>117.66726799608624</v>
      </c>
      <c r="W7" s="248">
        <v>140.72810572407047</v>
      </c>
      <c r="X7" s="67">
        <v>96.888175538160496</v>
      </c>
      <c r="Y7" s="68">
        <v>117.66726799608624</v>
      </c>
      <c r="Z7" s="248">
        <v>140.72810572407047</v>
      </c>
      <c r="AA7" s="67">
        <v>96.888175538160496</v>
      </c>
      <c r="AB7" s="68">
        <v>117.66726799608624</v>
      </c>
      <c r="AC7" s="248">
        <v>140.72810572407047</v>
      </c>
      <c r="AD7" s="67">
        <v>96.888175538160496</v>
      </c>
      <c r="AE7" s="68">
        <v>117.66726799608624</v>
      </c>
      <c r="AF7" s="248">
        <v>140.72810572407047</v>
      </c>
      <c r="AG7" s="67">
        <v>96.888175538160496</v>
      </c>
      <c r="AH7" s="68">
        <v>117.66726799608624</v>
      </c>
      <c r="AI7" s="248">
        <v>140.72810572407047</v>
      </c>
      <c r="AJ7" s="67">
        <v>96.888175538160496</v>
      </c>
      <c r="AK7" s="68">
        <v>117.66726799608624</v>
      </c>
      <c r="AL7" s="248">
        <v>140.72810572407047</v>
      </c>
      <c r="AM7" s="67">
        <v>96.888175538160496</v>
      </c>
      <c r="AN7" s="68">
        <v>117.66726799608624</v>
      </c>
      <c r="AO7" s="248">
        <v>140.72810572407047</v>
      </c>
      <c r="AP7" s="67">
        <v>96.888175538160496</v>
      </c>
      <c r="AQ7" s="68">
        <v>117.66726799608624</v>
      </c>
      <c r="AR7" s="248">
        <v>140.72810572407047</v>
      </c>
      <c r="AS7" s="67">
        <v>96.888175538160496</v>
      </c>
      <c r="AT7" s="68">
        <v>117.66726799608624</v>
      </c>
      <c r="AU7" s="248">
        <v>140.72810572407047</v>
      </c>
      <c r="AV7" s="67">
        <v>96.888175538160496</v>
      </c>
      <c r="AW7" s="68">
        <v>117.66726799608624</v>
      </c>
      <c r="AX7" s="248">
        <v>140.72810572407047</v>
      </c>
      <c r="AY7" s="67">
        <v>96.888175538160496</v>
      </c>
      <c r="AZ7" s="68">
        <v>117.66726799608624</v>
      </c>
      <c r="BA7" s="248">
        <v>140.72810572407047</v>
      </c>
      <c r="BB7" s="67">
        <v>96.888175538160496</v>
      </c>
      <c r="BC7" s="68">
        <v>117.66726799608624</v>
      </c>
      <c r="BD7" s="248">
        <v>140.72810572407047</v>
      </c>
      <c r="BE7" s="67">
        <v>96.888175538160496</v>
      </c>
      <c r="BF7" s="68">
        <v>117.66726799608624</v>
      </c>
      <c r="BG7" s="248">
        <v>140.72810572407047</v>
      </c>
      <c r="BH7" s="67">
        <v>96.888175538160496</v>
      </c>
      <c r="BI7" s="68">
        <v>117.66726799608624</v>
      </c>
      <c r="BJ7" s="248">
        <v>140.72810572407047</v>
      </c>
      <c r="BK7" s="67">
        <v>96.888175538160496</v>
      </c>
      <c r="BL7" s="68">
        <v>117.66726799608624</v>
      </c>
      <c r="BM7" s="248">
        <v>140.72810572407047</v>
      </c>
      <c r="BN7" s="67">
        <v>96.888175538160496</v>
      </c>
      <c r="BO7" s="68">
        <v>117.66726799608624</v>
      </c>
      <c r="BP7" s="248">
        <v>140.72810572407047</v>
      </c>
      <c r="BQ7" s="67">
        <v>96.888175538160496</v>
      </c>
      <c r="BR7" s="68">
        <v>117.66726799608624</v>
      </c>
      <c r="BS7" s="248">
        <v>140.72810572407047</v>
      </c>
      <c r="BT7" s="67">
        <v>96.888175538160496</v>
      </c>
      <c r="BU7" s="68">
        <v>117.66726799608624</v>
      </c>
      <c r="BV7" s="248">
        <v>140.72810572407047</v>
      </c>
      <c r="BW7" s="67">
        <v>96.888175538160496</v>
      </c>
      <c r="BX7" s="68">
        <v>117.66726799608624</v>
      </c>
      <c r="BY7" s="248">
        <v>140.72810572407047</v>
      </c>
      <c r="BZ7" s="67">
        <v>96.888175538160496</v>
      </c>
      <c r="CA7" s="68">
        <v>117.66726799608624</v>
      </c>
      <c r="CB7" s="248">
        <v>140.72810572407047</v>
      </c>
      <c r="CC7" s="67">
        <v>96.888175538160496</v>
      </c>
      <c r="CD7" s="68">
        <v>117.66726799608624</v>
      </c>
      <c r="CE7" s="248">
        <v>140.72810572407047</v>
      </c>
      <c r="CF7" s="67">
        <v>96.888175538160496</v>
      </c>
      <c r="CG7" s="68">
        <v>117.66726799608624</v>
      </c>
      <c r="CH7" s="248">
        <v>140.72810572407047</v>
      </c>
      <c r="CI7" s="227" t="str">
        <f>'Data Summary'!J23</f>
        <v>[tonnes] Methane emissions from transmission reciprocating compressors.</v>
      </c>
      <c r="CJ7"/>
      <c r="CK7"/>
      <c r="CL7"/>
      <c r="CM7"/>
      <c r="CN7"/>
      <c r="CO7"/>
      <c r="CP7"/>
    </row>
    <row r="8" spans="1:118" ht="15" customHeight="1" x14ac:dyDescent="0.25">
      <c r="A8">
        <v>5</v>
      </c>
      <c r="B8" s="66" t="str">
        <f>'Data Summary'!C24</f>
        <v>4_NG_trans</v>
      </c>
      <c r="C8" s="247">
        <f t="shared" ref="C8:C12" si="2">HLOOKUP(CONCATENATE($C$4,"L"),$F$4:$CH$12,$A8,FALSE)</f>
        <v>95353998.862770185</v>
      </c>
      <c r="D8" s="247">
        <f t="shared" ref="D8:D12" si="3">HLOOKUP(CONCATENATE($C$4,"E"),$F$4:$CH$12,$A8,FALSE)</f>
        <v>124394210.3812992</v>
      </c>
      <c r="E8" s="257">
        <f t="shared" ref="E8:E12" si="4">HLOOKUP(CONCATENATE($C$4,"H"),$F$4:$CH$12,$A8,FALSE)</f>
        <v>159045629.56126514</v>
      </c>
      <c r="F8" s="67">
        <v>95353998.862770185</v>
      </c>
      <c r="G8" s="68">
        <v>124394210.3812992</v>
      </c>
      <c r="H8" s="248">
        <v>159045629.56126514</v>
      </c>
      <c r="I8" s="67">
        <v>95353998.862770185</v>
      </c>
      <c r="J8" s="68">
        <v>124394210.3812992</v>
      </c>
      <c r="K8" s="248">
        <v>159045629.56126514</v>
      </c>
      <c r="L8" s="67">
        <v>95353998.862770185</v>
      </c>
      <c r="M8" s="68">
        <v>124394210.3812992</v>
      </c>
      <c r="N8" s="248">
        <v>159045629.56126514</v>
      </c>
      <c r="O8" s="67">
        <v>95353998.862770185</v>
      </c>
      <c r="P8" s="68">
        <v>124394210.3812992</v>
      </c>
      <c r="Q8" s="248">
        <v>159045629.56126514</v>
      </c>
      <c r="R8" s="67">
        <v>95353998.862770185</v>
      </c>
      <c r="S8" s="68">
        <v>124394210.3812992</v>
      </c>
      <c r="T8" s="248">
        <v>159045629.56126514</v>
      </c>
      <c r="U8" s="67">
        <v>95353998.862770185</v>
      </c>
      <c r="V8" s="68">
        <v>124394210.3812992</v>
      </c>
      <c r="W8" s="248">
        <v>159045629.56126514</v>
      </c>
      <c r="X8" s="67">
        <v>95353998.862770185</v>
      </c>
      <c r="Y8" s="68">
        <v>124394210.3812992</v>
      </c>
      <c r="Z8" s="248">
        <v>159045629.56126514</v>
      </c>
      <c r="AA8" s="67">
        <v>95353998.862770185</v>
      </c>
      <c r="AB8" s="68">
        <v>124394210.3812992</v>
      </c>
      <c r="AC8" s="248">
        <v>159045629.56126514</v>
      </c>
      <c r="AD8" s="67">
        <v>95353998.862770185</v>
      </c>
      <c r="AE8" s="68">
        <v>124394210.3812992</v>
      </c>
      <c r="AF8" s="248">
        <v>159045629.56126514</v>
      </c>
      <c r="AG8" s="67">
        <v>95353998.862770185</v>
      </c>
      <c r="AH8" s="68">
        <v>124394210.3812992</v>
      </c>
      <c r="AI8" s="248">
        <v>159045629.56126514</v>
      </c>
      <c r="AJ8" s="67">
        <v>95353998.862770185</v>
      </c>
      <c r="AK8" s="68">
        <v>124394210.3812992</v>
      </c>
      <c r="AL8" s="248">
        <v>159045629.56126514</v>
      </c>
      <c r="AM8" s="67">
        <v>95353998.862770185</v>
      </c>
      <c r="AN8" s="68">
        <v>124394210.3812992</v>
      </c>
      <c r="AO8" s="248">
        <v>159045629.56126514</v>
      </c>
      <c r="AP8" s="67">
        <v>95353998.862770185</v>
      </c>
      <c r="AQ8" s="68">
        <v>124394210.3812992</v>
      </c>
      <c r="AR8" s="248">
        <v>159045629.56126514</v>
      </c>
      <c r="AS8" s="67">
        <v>95353998.862770185</v>
      </c>
      <c r="AT8" s="68">
        <v>124394210.3812992</v>
      </c>
      <c r="AU8" s="248">
        <v>159045629.56126514</v>
      </c>
      <c r="AV8" s="67">
        <v>95353998.862770185</v>
      </c>
      <c r="AW8" s="68">
        <v>124394210.3812992</v>
      </c>
      <c r="AX8" s="248">
        <v>159045629.56126514</v>
      </c>
      <c r="AY8" s="67">
        <v>95353998.862770185</v>
      </c>
      <c r="AZ8" s="68">
        <v>124394210.3812992</v>
      </c>
      <c r="BA8" s="248">
        <v>159045629.56126514</v>
      </c>
      <c r="BB8" s="67">
        <v>95353998.862770185</v>
      </c>
      <c r="BC8" s="68">
        <v>124394210.3812992</v>
      </c>
      <c r="BD8" s="248">
        <v>159045629.56126514</v>
      </c>
      <c r="BE8" s="67">
        <v>95353998.862770185</v>
      </c>
      <c r="BF8" s="68">
        <v>124394210.3812992</v>
      </c>
      <c r="BG8" s="248">
        <v>159045629.56126514</v>
      </c>
      <c r="BH8" s="67">
        <v>95353998.862770185</v>
      </c>
      <c r="BI8" s="68">
        <v>124394210.3812992</v>
      </c>
      <c r="BJ8" s="248">
        <v>159045629.56126514</v>
      </c>
      <c r="BK8" s="67">
        <v>95353998.862770185</v>
      </c>
      <c r="BL8" s="68">
        <v>124394210.3812992</v>
      </c>
      <c r="BM8" s="248">
        <v>159045629.56126514</v>
      </c>
      <c r="BN8" s="67">
        <v>95353998.862770185</v>
      </c>
      <c r="BO8" s="68">
        <v>124394210.3812992</v>
      </c>
      <c r="BP8" s="248">
        <v>159045629.56126514</v>
      </c>
      <c r="BQ8" s="67">
        <v>95353998.862770185</v>
      </c>
      <c r="BR8" s="68">
        <v>124394210.3812992</v>
      </c>
      <c r="BS8" s="248">
        <v>159045629.56126514</v>
      </c>
      <c r="BT8" s="67">
        <v>95353998.862770185</v>
      </c>
      <c r="BU8" s="68">
        <v>124394210.3812992</v>
      </c>
      <c r="BV8" s="248">
        <v>159045629.56126514</v>
      </c>
      <c r="BW8" s="67">
        <v>95353998.862770185</v>
      </c>
      <c r="BX8" s="68">
        <v>124394210.3812992</v>
      </c>
      <c r="BY8" s="248">
        <v>159045629.56126514</v>
      </c>
      <c r="BZ8" s="67">
        <v>95353998.862770185</v>
      </c>
      <c r="CA8" s="68">
        <v>124394210.3812992</v>
      </c>
      <c r="CB8" s="248">
        <v>159045629.56126514</v>
      </c>
      <c r="CC8" s="67">
        <v>95353998.862770185</v>
      </c>
      <c r="CD8" s="68">
        <v>124394210.3812992</v>
      </c>
      <c r="CE8" s="248">
        <v>159045629.56126514</v>
      </c>
      <c r="CF8" s="67">
        <v>95353998.862770185</v>
      </c>
      <c r="CG8" s="68">
        <v>124394210.3812992</v>
      </c>
      <c r="CH8" s="248">
        <v>159045629.56126514</v>
      </c>
      <c r="CI8" s="227" t="str">
        <f>'Data Summary'!J24</f>
        <v>[MCF] Annual natural gas processed at a transmission facility.</v>
      </c>
      <c r="CJ8"/>
      <c r="CK8"/>
      <c r="CL8"/>
      <c r="CM8"/>
      <c r="CN8"/>
      <c r="CO8"/>
      <c r="CP8"/>
    </row>
    <row r="9" spans="1:118" ht="15" customHeight="1" x14ac:dyDescent="0.25">
      <c r="A9">
        <v>6</v>
      </c>
      <c r="B9" s="66" t="str">
        <f>'Data Summary'!C25</f>
        <v>nat_mCH4</v>
      </c>
      <c r="C9" s="247">
        <f t="shared" si="2"/>
        <v>0.73076369026073684</v>
      </c>
      <c r="D9" s="247">
        <f t="shared" si="3"/>
        <v>0.73415595693918156</v>
      </c>
      <c r="E9" s="257">
        <f t="shared" si="4"/>
        <v>0.73754822361762629</v>
      </c>
      <c r="F9" s="67">
        <v>0.73076369026073684</v>
      </c>
      <c r="G9" s="68">
        <v>0.73415595693918156</v>
      </c>
      <c r="H9" s="248">
        <v>0.73754822361762629</v>
      </c>
      <c r="I9" s="67">
        <v>0.73076369026073684</v>
      </c>
      <c r="J9" s="68">
        <v>0.73415595693918156</v>
      </c>
      <c r="K9" s="248">
        <v>0.73754822361762629</v>
      </c>
      <c r="L9" s="67">
        <v>0.73076369026073684</v>
      </c>
      <c r="M9" s="68">
        <v>0.73415595693918156</v>
      </c>
      <c r="N9" s="248">
        <v>0.73754822361762629</v>
      </c>
      <c r="O9" s="67">
        <v>0.73076369026073684</v>
      </c>
      <c r="P9" s="68">
        <v>0.73415595693918156</v>
      </c>
      <c r="Q9" s="248">
        <v>0.73754822361762629</v>
      </c>
      <c r="R9" s="67">
        <v>0.73076369026073684</v>
      </c>
      <c r="S9" s="68">
        <v>0.73415595693918156</v>
      </c>
      <c r="T9" s="248">
        <v>0.73754822361762629</v>
      </c>
      <c r="U9" s="67">
        <v>0.73076369026073684</v>
      </c>
      <c r="V9" s="68">
        <v>0.73415595693918156</v>
      </c>
      <c r="W9" s="248">
        <v>0.73754822361762629</v>
      </c>
      <c r="X9" s="67">
        <v>0.73076369026073684</v>
      </c>
      <c r="Y9" s="68">
        <v>0.73415595693918156</v>
      </c>
      <c r="Z9" s="248">
        <v>0.73754822361762629</v>
      </c>
      <c r="AA9" s="67">
        <v>0.73076369026073684</v>
      </c>
      <c r="AB9" s="68">
        <v>0.73415595693918156</v>
      </c>
      <c r="AC9" s="248">
        <v>0.73754822361762629</v>
      </c>
      <c r="AD9" s="67">
        <v>0.73076369026073684</v>
      </c>
      <c r="AE9" s="68">
        <v>0.73415595693918156</v>
      </c>
      <c r="AF9" s="248">
        <v>0.73754822361762629</v>
      </c>
      <c r="AG9" s="67">
        <v>0.73076369026073684</v>
      </c>
      <c r="AH9" s="68">
        <v>0.73415595693918156</v>
      </c>
      <c r="AI9" s="248">
        <v>0.73754822361762629</v>
      </c>
      <c r="AJ9" s="67">
        <v>0.73076369026073684</v>
      </c>
      <c r="AK9" s="68">
        <v>0.73415595693918156</v>
      </c>
      <c r="AL9" s="248">
        <v>0.73754822361762629</v>
      </c>
      <c r="AM9" s="67">
        <v>0.73076369026073684</v>
      </c>
      <c r="AN9" s="68">
        <v>0.73415595693918156</v>
      </c>
      <c r="AO9" s="248">
        <v>0.73754822361762629</v>
      </c>
      <c r="AP9" s="67">
        <v>0.73076369026073684</v>
      </c>
      <c r="AQ9" s="68">
        <v>0.73415595693918156</v>
      </c>
      <c r="AR9" s="248">
        <v>0.73754822361762629</v>
      </c>
      <c r="AS9" s="67">
        <v>0.73076369026073684</v>
      </c>
      <c r="AT9" s="68">
        <v>0.73415595693918156</v>
      </c>
      <c r="AU9" s="248">
        <v>0.73754822361762629</v>
      </c>
      <c r="AV9" s="67">
        <v>0.73076369026073684</v>
      </c>
      <c r="AW9" s="68">
        <v>0.73415595693918156</v>
      </c>
      <c r="AX9" s="248">
        <v>0.73754822361762629</v>
      </c>
      <c r="AY9" s="67">
        <v>0.73076369026073684</v>
      </c>
      <c r="AZ9" s="68">
        <v>0.73415595693918156</v>
      </c>
      <c r="BA9" s="248">
        <v>0.73754822361762629</v>
      </c>
      <c r="BB9" s="67">
        <v>0.73076369026073684</v>
      </c>
      <c r="BC9" s="68">
        <v>0.73415595693918156</v>
      </c>
      <c r="BD9" s="248">
        <v>0.73754822361762629</v>
      </c>
      <c r="BE9" s="67">
        <v>0.73076369026073684</v>
      </c>
      <c r="BF9" s="68">
        <v>0.73415595693918156</v>
      </c>
      <c r="BG9" s="248">
        <v>0.73754822361762629</v>
      </c>
      <c r="BH9" s="67">
        <v>0.73076369026073684</v>
      </c>
      <c r="BI9" s="68">
        <v>0.73415595693918156</v>
      </c>
      <c r="BJ9" s="248">
        <v>0.73754822361762629</v>
      </c>
      <c r="BK9" s="67">
        <v>0.73076369026073684</v>
      </c>
      <c r="BL9" s="68">
        <v>0.73415595693918156</v>
      </c>
      <c r="BM9" s="248">
        <v>0.73754822361762629</v>
      </c>
      <c r="BN9" s="67">
        <v>0.73076369026073684</v>
      </c>
      <c r="BO9" s="68">
        <v>0.73415595693918156</v>
      </c>
      <c r="BP9" s="248">
        <v>0.73754822361762629</v>
      </c>
      <c r="BQ9" s="67">
        <v>0.73076369026073684</v>
      </c>
      <c r="BR9" s="68">
        <v>0.73415595693918156</v>
      </c>
      <c r="BS9" s="248">
        <v>0.73754822361762629</v>
      </c>
      <c r="BT9" s="67">
        <v>0.73076369026073684</v>
      </c>
      <c r="BU9" s="68">
        <v>0.73415595693918156</v>
      </c>
      <c r="BV9" s="248">
        <v>0.73754822361762629</v>
      </c>
      <c r="BW9" s="67">
        <v>0.73076369026073684</v>
      </c>
      <c r="BX9" s="68">
        <v>0.73415595693918156</v>
      </c>
      <c r="BY9" s="248">
        <v>0.73754822361762629</v>
      </c>
      <c r="BZ9" s="67">
        <v>0.73076369026073684</v>
      </c>
      <c r="CA9" s="68">
        <v>0.73415595693918156</v>
      </c>
      <c r="CB9" s="248">
        <v>0.73754822361762629</v>
      </c>
      <c r="CC9" s="67">
        <v>0.73076369026073684</v>
      </c>
      <c r="CD9" s="68">
        <v>0.73415595693918156</v>
      </c>
      <c r="CE9" s="248">
        <v>0.73754822361762629</v>
      </c>
      <c r="CF9" s="67">
        <v>0.73076369026073684</v>
      </c>
      <c r="CG9" s="68">
        <v>0.73415595693918156</v>
      </c>
      <c r="CH9" s="248">
        <v>0.73754822361762629</v>
      </c>
      <c r="CI9" s="227" t="str">
        <f>'Data Summary'!J25</f>
        <v>[dimensionless] Mass fraction of CH4 in natural gas.</v>
      </c>
      <c r="CJ9"/>
      <c r="CK9"/>
      <c r="CL9"/>
      <c r="CM9"/>
      <c r="CN9"/>
      <c r="CO9"/>
      <c r="CP9"/>
    </row>
    <row r="10" spans="1:118" ht="15" customHeight="1" x14ac:dyDescent="0.25">
      <c r="A10">
        <v>7</v>
      </c>
      <c r="B10" s="66" t="str">
        <f>'Data Summary'!C26</f>
        <v>4_RECIP_power</v>
      </c>
      <c r="C10" s="247">
        <f t="shared" si="2"/>
        <v>9792.6046966731901</v>
      </c>
      <c r="D10" s="247">
        <f t="shared" si="3"/>
        <v>11082.366181996071</v>
      </c>
      <c r="E10" s="257">
        <f t="shared" si="4"/>
        <v>12384.724853228963</v>
      </c>
      <c r="F10" s="67">
        <v>9792.6046966731901</v>
      </c>
      <c r="G10" s="68">
        <v>11082.366181996071</v>
      </c>
      <c r="H10" s="248">
        <v>12384.724853228963</v>
      </c>
      <c r="I10" s="67">
        <v>9792.6046966731901</v>
      </c>
      <c r="J10" s="68">
        <v>11082.366181996071</v>
      </c>
      <c r="K10" s="248">
        <v>12384.724853228963</v>
      </c>
      <c r="L10" s="67">
        <v>9792.6046966731901</v>
      </c>
      <c r="M10" s="68">
        <v>11082.366181996071</v>
      </c>
      <c r="N10" s="248">
        <v>12384.724853228963</v>
      </c>
      <c r="O10" s="67">
        <v>9792.6046966731901</v>
      </c>
      <c r="P10" s="68">
        <v>11082.366181996071</v>
      </c>
      <c r="Q10" s="248">
        <v>12384.724853228963</v>
      </c>
      <c r="R10" s="67">
        <v>9792.6046966731901</v>
      </c>
      <c r="S10" s="68">
        <v>11082.366181996071</v>
      </c>
      <c r="T10" s="248">
        <v>12384.724853228963</v>
      </c>
      <c r="U10" s="67">
        <v>9792.6046966731901</v>
      </c>
      <c r="V10" s="68">
        <v>11082.366181996071</v>
      </c>
      <c r="W10" s="248">
        <v>12384.724853228963</v>
      </c>
      <c r="X10" s="67">
        <v>9792.6046966731901</v>
      </c>
      <c r="Y10" s="68">
        <v>11082.366181996071</v>
      </c>
      <c r="Z10" s="248">
        <v>12384.724853228963</v>
      </c>
      <c r="AA10" s="67">
        <v>9792.6046966731901</v>
      </c>
      <c r="AB10" s="68">
        <v>11082.366181996071</v>
      </c>
      <c r="AC10" s="248">
        <v>12384.724853228963</v>
      </c>
      <c r="AD10" s="67">
        <v>9792.6046966731901</v>
      </c>
      <c r="AE10" s="68">
        <v>11082.366181996071</v>
      </c>
      <c r="AF10" s="248">
        <v>12384.724853228963</v>
      </c>
      <c r="AG10" s="67">
        <v>9792.6046966731901</v>
      </c>
      <c r="AH10" s="68">
        <v>11082.366181996071</v>
      </c>
      <c r="AI10" s="248">
        <v>12384.724853228963</v>
      </c>
      <c r="AJ10" s="67">
        <v>9792.6046966731901</v>
      </c>
      <c r="AK10" s="68">
        <v>11082.366181996071</v>
      </c>
      <c r="AL10" s="248">
        <v>12384.724853228963</v>
      </c>
      <c r="AM10" s="67">
        <v>9792.6046966731901</v>
      </c>
      <c r="AN10" s="68">
        <v>11082.366181996071</v>
      </c>
      <c r="AO10" s="248">
        <v>12384.724853228963</v>
      </c>
      <c r="AP10" s="67">
        <v>9792.6046966731901</v>
      </c>
      <c r="AQ10" s="68">
        <v>11082.366181996071</v>
      </c>
      <c r="AR10" s="248">
        <v>12384.724853228963</v>
      </c>
      <c r="AS10" s="67">
        <v>9792.6046966731901</v>
      </c>
      <c r="AT10" s="68">
        <v>11082.366181996071</v>
      </c>
      <c r="AU10" s="248">
        <v>12384.724853228963</v>
      </c>
      <c r="AV10" s="67">
        <v>9792.6046966731901</v>
      </c>
      <c r="AW10" s="68">
        <v>11082.366181996071</v>
      </c>
      <c r="AX10" s="248">
        <v>12384.724853228963</v>
      </c>
      <c r="AY10" s="67">
        <v>9792.6046966731901</v>
      </c>
      <c r="AZ10" s="68">
        <v>11082.366181996071</v>
      </c>
      <c r="BA10" s="248">
        <v>12384.724853228963</v>
      </c>
      <c r="BB10" s="67">
        <v>9792.6046966731901</v>
      </c>
      <c r="BC10" s="68">
        <v>11082.366181996071</v>
      </c>
      <c r="BD10" s="248">
        <v>12384.724853228963</v>
      </c>
      <c r="BE10" s="67">
        <v>9792.6046966731901</v>
      </c>
      <c r="BF10" s="68">
        <v>11082.366181996071</v>
      </c>
      <c r="BG10" s="248">
        <v>12384.724853228963</v>
      </c>
      <c r="BH10" s="67">
        <v>9792.6046966731901</v>
      </c>
      <c r="BI10" s="68">
        <v>11082.366181996071</v>
      </c>
      <c r="BJ10" s="248">
        <v>12384.724853228963</v>
      </c>
      <c r="BK10" s="67">
        <v>9792.6046966731901</v>
      </c>
      <c r="BL10" s="68">
        <v>11082.366181996071</v>
      </c>
      <c r="BM10" s="248">
        <v>12384.724853228963</v>
      </c>
      <c r="BN10" s="67">
        <v>9792.6046966731901</v>
      </c>
      <c r="BO10" s="68">
        <v>11082.366181996071</v>
      </c>
      <c r="BP10" s="248">
        <v>12384.724853228963</v>
      </c>
      <c r="BQ10" s="67">
        <v>9792.6046966731901</v>
      </c>
      <c r="BR10" s="68">
        <v>11082.366181996071</v>
      </c>
      <c r="BS10" s="248">
        <v>12384.724853228963</v>
      </c>
      <c r="BT10" s="67">
        <v>9792.6046966731901</v>
      </c>
      <c r="BU10" s="68">
        <v>11082.366181996071</v>
      </c>
      <c r="BV10" s="248">
        <v>12384.724853228963</v>
      </c>
      <c r="BW10" s="67">
        <v>9792.6046966731901</v>
      </c>
      <c r="BX10" s="68">
        <v>11082.366181996071</v>
      </c>
      <c r="BY10" s="248">
        <v>12384.724853228963</v>
      </c>
      <c r="BZ10" s="67">
        <v>9792.6046966731901</v>
      </c>
      <c r="CA10" s="68">
        <v>11082.366181996071</v>
      </c>
      <c r="CB10" s="248">
        <v>12384.724853228963</v>
      </c>
      <c r="CC10" s="67">
        <v>9792.6046966731901</v>
      </c>
      <c r="CD10" s="68">
        <v>11082.366181996071</v>
      </c>
      <c r="CE10" s="248">
        <v>12384.724853228963</v>
      </c>
      <c r="CF10" s="67">
        <v>9792.6046966731901</v>
      </c>
      <c r="CG10" s="68">
        <v>11082.366181996071</v>
      </c>
      <c r="CH10" s="248">
        <v>12384.724853228963</v>
      </c>
      <c r="CI10" s="227" t="str">
        <f>'Data Summary'!J26</f>
        <v>[hp] Operating reciprocating compressor horsepower at a transmission facility.</v>
      </c>
      <c r="CJ10"/>
      <c r="CK10"/>
      <c r="CL10"/>
      <c r="CM10"/>
      <c r="CN10"/>
      <c r="CO10"/>
      <c r="CP10"/>
    </row>
    <row r="11" spans="1:118" ht="15" customHeight="1" x14ac:dyDescent="0.25">
      <c r="A11">
        <v>8</v>
      </c>
      <c r="B11" s="66" t="str">
        <f>'Data Summary'!C27</f>
        <v>4_RECIP_time</v>
      </c>
      <c r="C11" s="247">
        <f t="shared" si="2"/>
        <v>1815.9815919163698</v>
      </c>
      <c r="D11" s="247">
        <f t="shared" si="3"/>
        <v>2019.8259972287228</v>
      </c>
      <c r="E11" s="257">
        <f t="shared" si="4"/>
        <v>2234.1509343381654</v>
      </c>
      <c r="F11" s="67">
        <v>1815.9815919163698</v>
      </c>
      <c r="G11" s="68">
        <v>2019.8259972287228</v>
      </c>
      <c r="H11" s="248">
        <v>2234.1509343381654</v>
      </c>
      <c r="I11" s="67">
        <v>1815.9815919163698</v>
      </c>
      <c r="J11" s="68">
        <v>2019.8259972287228</v>
      </c>
      <c r="K11" s="248">
        <v>2234.1509343381654</v>
      </c>
      <c r="L11" s="67">
        <v>1815.9815919163698</v>
      </c>
      <c r="M11" s="68">
        <v>2019.8259972287228</v>
      </c>
      <c r="N11" s="248">
        <v>2234.1509343381654</v>
      </c>
      <c r="O11" s="67">
        <v>1815.9815919163698</v>
      </c>
      <c r="P11" s="68">
        <v>2019.8259972287228</v>
      </c>
      <c r="Q11" s="248">
        <v>2234.1509343381654</v>
      </c>
      <c r="R11" s="67">
        <v>1815.9815919163698</v>
      </c>
      <c r="S11" s="68">
        <v>2019.8259972287228</v>
      </c>
      <c r="T11" s="248">
        <v>2234.1509343381654</v>
      </c>
      <c r="U11" s="67">
        <v>1815.9815919163698</v>
      </c>
      <c r="V11" s="68">
        <v>2019.8259972287228</v>
      </c>
      <c r="W11" s="248">
        <v>2234.1509343381654</v>
      </c>
      <c r="X11" s="67">
        <v>1815.9815919163698</v>
      </c>
      <c r="Y11" s="68">
        <v>2019.8259972287228</v>
      </c>
      <c r="Z11" s="248">
        <v>2234.1509343381654</v>
      </c>
      <c r="AA11" s="67">
        <v>1815.9815919163698</v>
      </c>
      <c r="AB11" s="68">
        <v>2019.8259972287228</v>
      </c>
      <c r="AC11" s="248">
        <v>2234.1509343381654</v>
      </c>
      <c r="AD11" s="67">
        <v>1815.9815919163698</v>
      </c>
      <c r="AE11" s="68">
        <v>2019.8259972287228</v>
      </c>
      <c r="AF11" s="248">
        <v>2234.1509343381654</v>
      </c>
      <c r="AG11" s="67">
        <v>1815.9815919163698</v>
      </c>
      <c r="AH11" s="68">
        <v>2019.8259972287228</v>
      </c>
      <c r="AI11" s="248">
        <v>2234.1509343381654</v>
      </c>
      <c r="AJ11" s="67">
        <v>1815.9815919163698</v>
      </c>
      <c r="AK11" s="68">
        <v>2019.8259972287228</v>
      </c>
      <c r="AL11" s="248">
        <v>2234.1509343381654</v>
      </c>
      <c r="AM11" s="67">
        <v>1815.9815919163698</v>
      </c>
      <c r="AN11" s="68">
        <v>2019.8259972287228</v>
      </c>
      <c r="AO11" s="248">
        <v>2234.1509343381654</v>
      </c>
      <c r="AP11" s="67">
        <v>1815.9815919163698</v>
      </c>
      <c r="AQ11" s="68">
        <v>2019.8259972287228</v>
      </c>
      <c r="AR11" s="248">
        <v>2234.1509343381654</v>
      </c>
      <c r="AS11" s="67">
        <v>1815.9815919163698</v>
      </c>
      <c r="AT11" s="68">
        <v>2019.8259972287228</v>
      </c>
      <c r="AU11" s="248">
        <v>2234.1509343381654</v>
      </c>
      <c r="AV11" s="67">
        <v>1815.9815919163698</v>
      </c>
      <c r="AW11" s="68">
        <v>2019.8259972287228</v>
      </c>
      <c r="AX11" s="248">
        <v>2234.1509343381654</v>
      </c>
      <c r="AY11" s="67">
        <v>1815.9815919163698</v>
      </c>
      <c r="AZ11" s="68">
        <v>2019.8259972287228</v>
      </c>
      <c r="BA11" s="248">
        <v>2234.1509343381654</v>
      </c>
      <c r="BB11" s="67">
        <v>1815.9815919163698</v>
      </c>
      <c r="BC11" s="68">
        <v>2019.8259972287228</v>
      </c>
      <c r="BD11" s="248">
        <v>2234.1509343381654</v>
      </c>
      <c r="BE11" s="67">
        <v>1815.9815919163698</v>
      </c>
      <c r="BF11" s="68">
        <v>2019.8259972287228</v>
      </c>
      <c r="BG11" s="248">
        <v>2234.1509343381654</v>
      </c>
      <c r="BH11" s="67">
        <v>1815.9815919163698</v>
      </c>
      <c r="BI11" s="68">
        <v>2019.8259972287228</v>
      </c>
      <c r="BJ11" s="248">
        <v>2234.1509343381654</v>
      </c>
      <c r="BK11" s="67">
        <v>1815.9815919163698</v>
      </c>
      <c r="BL11" s="68">
        <v>2019.8259972287228</v>
      </c>
      <c r="BM11" s="248">
        <v>2234.1509343381654</v>
      </c>
      <c r="BN11" s="67">
        <v>1815.9815919163698</v>
      </c>
      <c r="BO11" s="68">
        <v>2019.8259972287228</v>
      </c>
      <c r="BP11" s="248">
        <v>2234.1509343381654</v>
      </c>
      <c r="BQ11" s="67">
        <v>1815.9815919163698</v>
      </c>
      <c r="BR11" s="68">
        <v>2019.8259972287228</v>
      </c>
      <c r="BS11" s="248">
        <v>2234.1509343381654</v>
      </c>
      <c r="BT11" s="67">
        <v>1815.9815919163698</v>
      </c>
      <c r="BU11" s="68">
        <v>2019.8259972287228</v>
      </c>
      <c r="BV11" s="248">
        <v>2234.1509343381654</v>
      </c>
      <c r="BW11" s="67">
        <v>1815.9815919163698</v>
      </c>
      <c r="BX11" s="68">
        <v>2019.8259972287228</v>
      </c>
      <c r="BY11" s="248">
        <v>2234.1509343381654</v>
      </c>
      <c r="BZ11" s="67">
        <v>1815.9815919163698</v>
      </c>
      <c r="CA11" s="68">
        <v>2019.8259972287228</v>
      </c>
      <c r="CB11" s="248">
        <v>2234.1509343381654</v>
      </c>
      <c r="CC11" s="67">
        <v>1815.9815919163698</v>
      </c>
      <c r="CD11" s="68">
        <v>2019.8259972287228</v>
      </c>
      <c r="CE11" s="248">
        <v>2234.1509343381654</v>
      </c>
      <c r="CF11" s="67">
        <v>1815.9815919163698</v>
      </c>
      <c r="CG11" s="68">
        <v>2019.8259972287228</v>
      </c>
      <c r="CH11" s="248">
        <v>2234.1509343381654</v>
      </c>
      <c r="CI11" s="227" t="str">
        <f>'Data Summary'!J27</f>
        <v>[hours] Operating reciprocating compressor hours at a transmission facility.</v>
      </c>
      <c r="CJ11"/>
      <c r="CK11"/>
      <c r="CL11"/>
      <c r="CM11"/>
      <c r="CN11"/>
      <c r="CO11"/>
      <c r="CP11"/>
    </row>
    <row r="12" spans="1:118" ht="15" customHeight="1" thickBot="1" x14ac:dyDescent="0.3">
      <c r="A12">
        <v>9</v>
      </c>
      <c r="B12" s="69" t="str">
        <f>'Data Summary'!C28</f>
        <v>Recip_thermalefficiency</v>
      </c>
      <c r="C12" s="258">
        <f t="shared" si="2"/>
        <v>0.44</v>
      </c>
      <c r="D12" s="258">
        <f t="shared" si="3"/>
        <v>0.44</v>
      </c>
      <c r="E12" s="259">
        <f t="shared" si="4"/>
        <v>0.44</v>
      </c>
      <c r="F12" s="234">
        <v>0.44</v>
      </c>
      <c r="G12" s="235">
        <v>0.44</v>
      </c>
      <c r="H12" s="249">
        <v>0.44</v>
      </c>
      <c r="I12" s="234">
        <v>0.44</v>
      </c>
      <c r="J12" s="235">
        <v>0.44</v>
      </c>
      <c r="K12" s="249">
        <v>0.44</v>
      </c>
      <c r="L12" s="234">
        <v>0.44</v>
      </c>
      <c r="M12" s="235">
        <v>0.44</v>
      </c>
      <c r="N12" s="249">
        <v>0.44</v>
      </c>
      <c r="O12" s="234">
        <v>0.44</v>
      </c>
      <c r="P12" s="235">
        <v>0.44</v>
      </c>
      <c r="Q12" s="249">
        <v>0.44</v>
      </c>
      <c r="R12" s="234">
        <v>0.44</v>
      </c>
      <c r="S12" s="235">
        <v>0.44</v>
      </c>
      <c r="T12" s="249">
        <v>0.44</v>
      </c>
      <c r="U12" s="234">
        <v>0.44</v>
      </c>
      <c r="V12" s="235">
        <v>0.44</v>
      </c>
      <c r="W12" s="249">
        <v>0.44</v>
      </c>
      <c r="X12" s="234">
        <v>0.44</v>
      </c>
      <c r="Y12" s="235">
        <v>0.44</v>
      </c>
      <c r="Z12" s="249">
        <v>0.44</v>
      </c>
      <c r="AA12" s="234">
        <v>0.44</v>
      </c>
      <c r="AB12" s="235">
        <v>0.44</v>
      </c>
      <c r="AC12" s="249">
        <v>0.44</v>
      </c>
      <c r="AD12" s="234">
        <v>0.44</v>
      </c>
      <c r="AE12" s="235">
        <v>0.44</v>
      </c>
      <c r="AF12" s="249">
        <v>0.44</v>
      </c>
      <c r="AG12" s="234">
        <v>0.44</v>
      </c>
      <c r="AH12" s="235">
        <v>0.44</v>
      </c>
      <c r="AI12" s="249">
        <v>0.44</v>
      </c>
      <c r="AJ12" s="234">
        <v>0.44</v>
      </c>
      <c r="AK12" s="235">
        <v>0.44</v>
      </c>
      <c r="AL12" s="249">
        <v>0.44</v>
      </c>
      <c r="AM12" s="234">
        <v>0.44</v>
      </c>
      <c r="AN12" s="235">
        <v>0.44</v>
      </c>
      <c r="AO12" s="249">
        <v>0.44</v>
      </c>
      <c r="AP12" s="234">
        <v>0.44</v>
      </c>
      <c r="AQ12" s="235">
        <v>0.44</v>
      </c>
      <c r="AR12" s="249">
        <v>0.44</v>
      </c>
      <c r="AS12" s="234">
        <v>0.44</v>
      </c>
      <c r="AT12" s="235">
        <v>0.44</v>
      </c>
      <c r="AU12" s="249">
        <v>0.44</v>
      </c>
      <c r="AV12" s="234">
        <v>0.44</v>
      </c>
      <c r="AW12" s="235">
        <v>0.44</v>
      </c>
      <c r="AX12" s="249">
        <v>0.44</v>
      </c>
      <c r="AY12" s="234">
        <v>0.44</v>
      </c>
      <c r="AZ12" s="235">
        <v>0.44</v>
      </c>
      <c r="BA12" s="249">
        <v>0.44</v>
      </c>
      <c r="BB12" s="234">
        <v>0.44</v>
      </c>
      <c r="BC12" s="235">
        <v>0.44</v>
      </c>
      <c r="BD12" s="249">
        <v>0.44</v>
      </c>
      <c r="BE12" s="234">
        <v>0.44</v>
      </c>
      <c r="BF12" s="235">
        <v>0.44</v>
      </c>
      <c r="BG12" s="249">
        <v>0.44</v>
      </c>
      <c r="BH12" s="234">
        <v>0.44</v>
      </c>
      <c r="BI12" s="235">
        <v>0.44</v>
      </c>
      <c r="BJ12" s="249">
        <v>0.44</v>
      </c>
      <c r="BK12" s="234">
        <v>0.44</v>
      </c>
      <c r="BL12" s="235">
        <v>0.44</v>
      </c>
      <c r="BM12" s="249">
        <v>0.44</v>
      </c>
      <c r="BN12" s="234">
        <v>0.44</v>
      </c>
      <c r="BO12" s="235">
        <v>0.44</v>
      </c>
      <c r="BP12" s="249">
        <v>0.44</v>
      </c>
      <c r="BQ12" s="234">
        <v>0.44</v>
      </c>
      <c r="BR12" s="235">
        <v>0.44</v>
      </c>
      <c r="BS12" s="249">
        <v>0.44</v>
      </c>
      <c r="BT12" s="234">
        <v>0.44</v>
      </c>
      <c r="BU12" s="235">
        <v>0.44</v>
      </c>
      <c r="BV12" s="249">
        <v>0.44</v>
      </c>
      <c r="BW12" s="234">
        <v>0.44</v>
      </c>
      <c r="BX12" s="235">
        <v>0.44</v>
      </c>
      <c r="BY12" s="249">
        <v>0.44</v>
      </c>
      <c r="BZ12" s="234">
        <v>0.44</v>
      </c>
      <c r="CA12" s="235">
        <v>0.44</v>
      </c>
      <c r="CB12" s="249">
        <v>0.44</v>
      </c>
      <c r="CC12" s="234">
        <v>0.44</v>
      </c>
      <c r="CD12" s="235">
        <v>0.44</v>
      </c>
      <c r="CE12" s="249">
        <v>0.44</v>
      </c>
      <c r="CF12" s="234">
        <v>0.44</v>
      </c>
      <c r="CG12" s="235">
        <v>0.44</v>
      </c>
      <c r="CH12" s="249">
        <v>0.44</v>
      </c>
      <c r="CI12" s="227" t="str">
        <f>'Data Summary'!J28</f>
        <v>[dimensionless] Thermal efficiency of reciprocating engines.</v>
      </c>
      <c r="CJ12"/>
      <c r="CK12"/>
      <c r="CL12"/>
      <c r="CM12"/>
      <c r="CN12"/>
      <c r="CO12"/>
      <c r="CP12"/>
    </row>
    <row r="13" spans="1:118" ht="15" customHeight="1" x14ac:dyDescent="0.25">
      <c r="B13" s="245"/>
      <c r="C13" s="246"/>
      <c r="D13" s="246"/>
      <c r="E13" s="246"/>
      <c r="F13" s="245"/>
      <c r="CJ13"/>
      <c r="CK13"/>
      <c r="CL13" s="221"/>
      <c r="CM13" s="221"/>
      <c r="CN13" s="221"/>
      <c r="CO13" s="221"/>
      <c r="CP13" s="221"/>
    </row>
    <row r="14" spans="1:118" ht="15" customHeight="1" x14ac:dyDescent="0.25"/>
    <row r="15" spans="1:118" ht="15" customHeight="1" x14ac:dyDescent="0.25"/>
    <row r="16" spans="1:118" ht="15" customHeight="1" x14ac:dyDescent="0.25"/>
    <row r="17" spans="2:87" ht="15" customHeight="1" x14ac:dyDescent="0.25">
      <c r="F17">
        <v>1</v>
      </c>
      <c r="G17">
        <v>1</v>
      </c>
      <c r="H17">
        <v>1</v>
      </c>
      <c r="I17">
        <f t="shared" ref="I17:AN17" si="5">F17+1</f>
        <v>2</v>
      </c>
      <c r="J17">
        <f t="shared" si="5"/>
        <v>2</v>
      </c>
      <c r="K17">
        <f t="shared" si="5"/>
        <v>2</v>
      </c>
      <c r="L17">
        <f t="shared" si="5"/>
        <v>3</v>
      </c>
      <c r="M17">
        <f t="shared" si="5"/>
        <v>3</v>
      </c>
      <c r="N17">
        <f t="shared" si="5"/>
        <v>3</v>
      </c>
      <c r="O17">
        <f t="shared" si="5"/>
        <v>4</v>
      </c>
      <c r="P17">
        <f t="shared" si="5"/>
        <v>4</v>
      </c>
      <c r="Q17">
        <f t="shared" si="5"/>
        <v>4</v>
      </c>
      <c r="R17">
        <f t="shared" si="5"/>
        <v>5</v>
      </c>
      <c r="S17">
        <f t="shared" si="5"/>
        <v>5</v>
      </c>
      <c r="T17">
        <f t="shared" si="5"/>
        <v>5</v>
      </c>
      <c r="U17">
        <f t="shared" si="5"/>
        <v>6</v>
      </c>
      <c r="V17">
        <f t="shared" si="5"/>
        <v>6</v>
      </c>
      <c r="W17">
        <f t="shared" si="5"/>
        <v>6</v>
      </c>
      <c r="X17">
        <f t="shared" si="5"/>
        <v>7</v>
      </c>
      <c r="Y17">
        <f t="shared" si="5"/>
        <v>7</v>
      </c>
      <c r="Z17">
        <f t="shared" si="5"/>
        <v>7</v>
      </c>
      <c r="AA17">
        <f t="shared" si="5"/>
        <v>8</v>
      </c>
      <c r="AB17">
        <f t="shared" si="5"/>
        <v>8</v>
      </c>
      <c r="AC17">
        <f t="shared" si="5"/>
        <v>8</v>
      </c>
      <c r="AD17">
        <f t="shared" si="5"/>
        <v>9</v>
      </c>
      <c r="AE17">
        <f t="shared" si="5"/>
        <v>9</v>
      </c>
      <c r="AF17">
        <f t="shared" si="5"/>
        <v>9</v>
      </c>
      <c r="AG17">
        <f t="shared" si="5"/>
        <v>10</v>
      </c>
      <c r="AH17">
        <f t="shared" si="5"/>
        <v>10</v>
      </c>
      <c r="AI17">
        <f t="shared" si="5"/>
        <v>10</v>
      </c>
      <c r="AJ17">
        <f t="shared" si="5"/>
        <v>11</v>
      </c>
      <c r="AK17">
        <f t="shared" si="5"/>
        <v>11</v>
      </c>
      <c r="AL17">
        <f t="shared" si="5"/>
        <v>11</v>
      </c>
      <c r="AM17">
        <f t="shared" si="5"/>
        <v>12</v>
      </c>
      <c r="AN17">
        <f t="shared" si="5"/>
        <v>12</v>
      </c>
      <c r="AO17">
        <f t="shared" ref="AO17:BT17" si="6">AL17+1</f>
        <v>12</v>
      </c>
      <c r="AP17">
        <f t="shared" si="6"/>
        <v>13</v>
      </c>
      <c r="AQ17">
        <f t="shared" si="6"/>
        <v>13</v>
      </c>
      <c r="AR17">
        <f t="shared" si="6"/>
        <v>13</v>
      </c>
      <c r="AS17">
        <f t="shared" si="6"/>
        <v>14</v>
      </c>
      <c r="AT17">
        <f t="shared" si="6"/>
        <v>14</v>
      </c>
      <c r="AU17">
        <f t="shared" si="6"/>
        <v>14</v>
      </c>
      <c r="AV17">
        <f t="shared" si="6"/>
        <v>15</v>
      </c>
      <c r="AW17">
        <f t="shared" si="6"/>
        <v>15</v>
      </c>
      <c r="AX17">
        <f t="shared" si="6"/>
        <v>15</v>
      </c>
      <c r="AY17">
        <f t="shared" si="6"/>
        <v>16</v>
      </c>
      <c r="AZ17">
        <f t="shared" si="6"/>
        <v>16</v>
      </c>
      <c r="BA17">
        <f t="shared" si="6"/>
        <v>16</v>
      </c>
      <c r="BB17">
        <f t="shared" si="6"/>
        <v>17</v>
      </c>
      <c r="BC17">
        <f t="shared" si="6"/>
        <v>17</v>
      </c>
      <c r="BD17">
        <f t="shared" si="6"/>
        <v>17</v>
      </c>
      <c r="BE17">
        <f t="shared" si="6"/>
        <v>18</v>
      </c>
      <c r="BF17">
        <f t="shared" si="6"/>
        <v>18</v>
      </c>
      <c r="BG17">
        <f t="shared" si="6"/>
        <v>18</v>
      </c>
      <c r="BH17">
        <f t="shared" si="6"/>
        <v>19</v>
      </c>
      <c r="BI17">
        <f t="shared" si="6"/>
        <v>19</v>
      </c>
      <c r="BJ17">
        <f t="shared" si="6"/>
        <v>19</v>
      </c>
      <c r="BK17">
        <f t="shared" si="6"/>
        <v>20</v>
      </c>
      <c r="BL17">
        <f t="shared" si="6"/>
        <v>20</v>
      </c>
      <c r="BM17">
        <f t="shared" si="6"/>
        <v>20</v>
      </c>
      <c r="BN17">
        <f t="shared" si="6"/>
        <v>21</v>
      </c>
      <c r="BO17">
        <f t="shared" si="6"/>
        <v>21</v>
      </c>
      <c r="BP17">
        <f t="shared" si="6"/>
        <v>21</v>
      </c>
      <c r="BQ17">
        <f t="shared" si="6"/>
        <v>22</v>
      </c>
      <c r="BR17">
        <f t="shared" si="6"/>
        <v>22</v>
      </c>
      <c r="BS17">
        <f t="shared" si="6"/>
        <v>22</v>
      </c>
      <c r="BT17">
        <f t="shared" si="6"/>
        <v>23</v>
      </c>
      <c r="BU17">
        <f t="shared" ref="BU17:CH17" si="7">BR17+1</f>
        <v>23</v>
      </c>
      <c r="BV17">
        <f t="shared" si="7"/>
        <v>23</v>
      </c>
      <c r="BW17">
        <f t="shared" si="7"/>
        <v>24</v>
      </c>
      <c r="BX17">
        <f t="shared" si="7"/>
        <v>24</v>
      </c>
      <c r="BY17">
        <f t="shared" si="7"/>
        <v>24</v>
      </c>
      <c r="BZ17">
        <f t="shared" si="7"/>
        <v>25</v>
      </c>
      <c r="CA17">
        <f t="shared" si="7"/>
        <v>25</v>
      </c>
      <c r="CB17">
        <f t="shared" si="7"/>
        <v>25</v>
      </c>
      <c r="CC17">
        <f t="shared" si="7"/>
        <v>26</v>
      </c>
      <c r="CD17">
        <f t="shared" si="7"/>
        <v>26</v>
      </c>
      <c r="CE17">
        <f t="shared" si="7"/>
        <v>26</v>
      </c>
      <c r="CF17">
        <f t="shared" si="7"/>
        <v>27</v>
      </c>
      <c r="CG17">
        <f t="shared" si="7"/>
        <v>27</v>
      </c>
      <c r="CH17">
        <f t="shared" si="7"/>
        <v>27</v>
      </c>
    </row>
    <row r="18" spans="2:87" ht="18.75" x14ac:dyDescent="0.3">
      <c r="B18" s="70" t="s">
        <v>114</v>
      </c>
      <c r="F18" t="s">
        <v>309</v>
      </c>
      <c r="G18" t="s">
        <v>310</v>
      </c>
      <c r="H18" t="s">
        <v>311</v>
      </c>
      <c r="I18" t="s">
        <v>309</v>
      </c>
      <c r="J18" t="s">
        <v>310</v>
      </c>
      <c r="K18" t="s">
        <v>311</v>
      </c>
      <c r="L18" t="s">
        <v>309</v>
      </c>
      <c r="M18" t="s">
        <v>310</v>
      </c>
      <c r="N18" t="s">
        <v>311</v>
      </c>
      <c r="O18" t="s">
        <v>309</v>
      </c>
      <c r="P18" t="s">
        <v>310</v>
      </c>
      <c r="Q18" t="s">
        <v>311</v>
      </c>
      <c r="R18" t="s">
        <v>309</v>
      </c>
      <c r="S18" t="s">
        <v>310</v>
      </c>
      <c r="T18" t="s">
        <v>311</v>
      </c>
      <c r="U18" t="s">
        <v>309</v>
      </c>
      <c r="V18" t="s">
        <v>310</v>
      </c>
      <c r="W18" t="s">
        <v>311</v>
      </c>
      <c r="X18" t="s">
        <v>309</v>
      </c>
      <c r="Y18" t="s">
        <v>310</v>
      </c>
      <c r="Z18" t="s">
        <v>311</v>
      </c>
      <c r="AA18" t="s">
        <v>309</v>
      </c>
      <c r="AB18" t="s">
        <v>310</v>
      </c>
      <c r="AC18" t="s">
        <v>311</v>
      </c>
      <c r="AD18" t="s">
        <v>309</v>
      </c>
      <c r="AE18" t="s">
        <v>310</v>
      </c>
      <c r="AF18" t="s">
        <v>311</v>
      </c>
      <c r="AG18" t="s">
        <v>309</v>
      </c>
      <c r="AH18" t="s">
        <v>310</v>
      </c>
      <c r="AI18" t="s">
        <v>311</v>
      </c>
      <c r="AJ18" t="s">
        <v>309</v>
      </c>
      <c r="AK18" t="s">
        <v>310</v>
      </c>
      <c r="AL18" t="s">
        <v>311</v>
      </c>
      <c r="AM18" t="s">
        <v>309</v>
      </c>
      <c r="AN18" t="s">
        <v>310</v>
      </c>
      <c r="AO18" t="s">
        <v>311</v>
      </c>
      <c r="AP18" t="s">
        <v>309</v>
      </c>
      <c r="AQ18" t="s">
        <v>310</v>
      </c>
      <c r="AR18" t="s">
        <v>311</v>
      </c>
      <c r="AS18" t="s">
        <v>309</v>
      </c>
      <c r="AT18" t="s">
        <v>310</v>
      </c>
      <c r="AU18" t="s">
        <v>311</v>
      </c>
      <c r="AV18" t="s">
        <v>309</v>
      </c>
      <c r="AW18" t="s">
        <v>310</v>
      </c>
      <c r="AX18" t="s">
        <v>311</v>
      </c>
      <c r="AY18" t="s">
        <v>309</v>
      </c>
      <c r="AZ18" t="s">
        <v>310</v>
      </c>
      <c r="BA18" t="s">
        <v>311</v>
      </c>
      <c r="BB18" t="s">
        <v>309</v>
      </c>
      <c r="BC18" t="s">
        <v>310</v>
      </c>
      <c r="BD18" t="s">
        <v>311</v>
      </c>
      <c r="BE18" t="s">
        <v>309</v>
      </c>
      <c r="BF18" t="s">
        <v>310</v>
      </c>
      <c r="BG18" t="s">
        <v>311</v>
      </c>
      <c r="BH18" t="s">
        <v>309</v>
      </c>
      <c r="BI18" t="s">
        <v>310</v>
      </c>
      <c r="BJ18" t="s">
        <v>311</v>
      </c>
      <c r="BK18" t="s">
        <v>309</v>
      </c>
      <c r="BL18" t="s">
        <v>310</v>
      </c>
      <c r="BM18" t="s">
        <v>311</v>
      </c>
      <c r="BN18" t="s">
        <v>309</v>
      </c>
      <c r="BO18" t="s">
        <v>310</v>
      </c>
      <c r="BP18" t="s">
        <v>311</v>
      </c>
      <c r="BQ18" t="s">
        <v>309</v>
      </c>
      <c r="BR18" t="s">
        <v>310</v>
      </c>
      <c r="BS18" t="s">
        <v>311</v>
      </c>
      <c r="BT18" t="s">
        <v>309</v>
      </c>
      <c r="BU18" t="s">
        <v>310</v>
      </c>
      <c r="BV18" t="s">
        <v>311</v>
      </c>
      <c r="BW18" t="s">
        <v>309</v>
      </c>
      <c r="BX18" t="s">
        <v>310</v>
      </c>
      <c r="BY18" t="s">
        <v>311</v>
      </c>
      <c r="BZ18" t="s">
        <v>309</v>
      </c>
      <c r="CA18" t="s">
        <v>310</v>
      </c>
      <c r="CB18" t="s">
        <v>311</v>
      </c>
      <c r="CC18" t="s">
        <v>309</v>
      </c>
      <c r="CD18" t="s">
        <v>310</v>
      </c>
      <c r="CE18" t="s">
        <v>311</v>
      </c>
      <c r="CF18" t="s">
        <v>309</v>
      </c>
      <c r="CG18" t="s">
        <v>310</v>
      </c>
      <c r="CH18" t="s">
        <v>311</v>
      </c>
    </row>
    <row r="19" spans="2:87" x14ac:dyDescent="0.25">
      <c r="B19" s="71" t="s">
        <v>112</v>
      </c>
      <c r="C19" s="325" t="s">
        <v>9</v>
      </c>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c r="BO19" s="325"/>
      <c r="BP19" s="325"/>
      <c r="BQ19" s="325"/>
      <c r="BR19" s="325"/>
      <c r="BS19" s="325"/>
      <c r="BT19" s="325"/>
      <c r="BU19" s="325"/>
      <c r="BV19" s="325"/>
      <c r="BW19" s="325"/>
      <c r="BX19" s="325"/>
      <c r="BY19" s="325"/>
      <c r="BZ19" s="325"/>
      <c r="CA19" s="325"/>
      <c r="CB19" s="325"/>
      <c r="CC19" s="325"/>
      <c r="CD19" s="325"/>
      <c r="CE19" s="325"/>
      <c r="CF19" s="325"/>
      <c r="CG19" s="325"/>
      <c r="CH19" s="325"/>
      <c r="CI19" s="325"/>
    </row>
    <row r="20" spans="2:87" ht="30" customHeight="1" x14ac:dyDescent="0.25">
      <c r="B20" s="72">
        <v>1</v>
      </c>
      <c r="C20" s="318" t="s">
        <v>386</v>
      </c>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8"/>
      <c r="CF20" s="318"/>
      <c r="CG20" s="318"/>
      <c r="CH20" s="318"/>
      <c r="CI20" s="318"/>
    </row>
    <row r="21" spans="2:87" ht="30" customHeight="1" x14ac:dyDescent="0.25">
      <c r="B21" s="72">
        <v>2</v>
      </c>
      <c r="C21" s="318" t="s">
        <v>387</v>
      </c>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8"/>
      <c r="CC21" s="318"/>
      <c r="CD21" s="318"/>
      <c r="CE21" s="318"/>
      <c r="CF21" s="318"/>
      <c r="CG21" s="318"/>
      <c r="CH21" s="318"/>
      <c r="CI21" s="318"/>
    </row>
    <row r="22" spans="2:87" ht="30" customHeight="1" x14ac:dyDescent="0.25">
      <c r="B22" s="73">
        <f>B21+1</f>
        <v>3</v>
      </c>
      <c r="C22" s="318" t="s">
        <v>388</v>
      </c>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8"/>
      <c r="CC22" s="318"/>
      <c r="CD22" s="318"/>
      <c r="CE22" s="318"/>
      <c r="CF22" s="318"/>
      <c r="CG22" s="318"/>
      <c r="CH22" s="318"/>
      <c r="CI22" s="318"/>
    </row>
    <row r="23" spans="2:87" ht="30" customHeight="1" x14ac:dyDescent="0.25">
      <c r="B23" s="73">
        <f t="shared" ref="B23:B46" si="8">B22+1</f>
        <v>4</v>
      </c>
      <c r="C23" s="318" t="s">
        <v>389</v>
      </c>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8"/>
      <c r="CC23" s="318"/>
      <c r="CD23" s="318"/>
      <c r="CE23" s="318"/>
      <c r="CF23" s="318"/>
      <c r="CG23" s="318"/>
      <c r="CH23" s="318"/>
      <c r="CI23" s="318"/>
    </row>
    <row r="24" spans="2:87" ht="30" customHeight="1" x14ac:dyDescent="0.25">
      <c r="B24" s="73">
        <f t="shared" si="8"/>
        <v>5</v>
      </c>
      <c r="C24" s="318" t="s">
        <v>390</v>
      </c>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8"/>
      <c r="CC24" s="318"/>
      <c r="CD24" s="318"/>
      <c r="CE24" s="318"/>
      <c r="CF24" s="318"/>
      <c r="CG24" s="318"/>
      <c r="CH24" s="318"/>
      <c r="CI24" s="318"/>
    </row>
    <row r="25" spans="2:87" ht="30" customHeight="1" x14ac:dyDescent="0.25">
      <c r="B25" s="73">
        <f t="shared" si="8"/>
        <v>6</v>
      </c>
      <c r="C25" s="318" t="s">
        <v>391</v>
      </c>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c r="BC25" s="318"/>
      <c r="BD25" s="318"/>
      <c r="BE25" s="318"/>
      <c r="BF25" s="318"/>
      <c r="BG25" s="318"/>
      <c r="BH25" s="318"/>
      <c r="BI25" s="318"/>
      <c r="BJ25" s="318"/>
      <c r="BK25" s="318"/>
      <c r="BL25" s="318"/>
      <c r="BM25" s="318"/>
      <c r="BN25" s="318"/>
      <c r="BO25" s="318"/>
      <c r="BP25" s="318"/>
      <c r="BQ25" s="318"/>
      <c r="BR25" s="318"/>
      <c r="BS25" s="318"/>
      <c r="BT25" s="318"/>
      <c r="BU25" s="318"/>
      <c r="BV25" s="318"/>
      <c r="BW25" s="318"/>
      <c r="BX25" s="318"/>
      <c r="BY25" s="318"/>
      <c r="BZ25" s="318"/>
      <c r="CA25" s="318"/>
      <c r="CB25" s="318"/>
      <c r="CC25" s="318"/>
      <c r="CD25" s="318"/>
      <c r="CE25" s="318"/>
      <c r="CF25" s="318"/>
      <c r="CG25" s="318"/>
      <c r="CH25" s="318"/>
      <c r="CI25" s="318"/>
    </row>
    <row r="26" spans="2:87" ht="30" customHeight="1" x14ac:dyDescent="0.25">
      <c r="B26" s="73">
        <f t="shared" si="8"/>
        <v>7</v>
      </c>
      <c r="C26" s="318" t="s">
        <v>392</v>
      </c>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c r="AX26" s="318"/>
      <c r="AY26" s="318"/>
      <c r="AZ26" s="318"/>
      <c r="BA26" s="318"/>
      <c r="BB26" s="318"/>
      <c r="BC26" s="318"/>
      <c r="BD26" s="318"/>
      <c r="BE26" s="318"/>
      <c r="BF26" s="318"/>
      <c r="BG26" s="318"/>
      <c r="BH26" s="318"/>
      <c r="BI26" s="318"/>
      <c r="BJ26" s="318"/>
      <c r="BK26" s="318"/>
      <c r="BL26" s="318"/>
      <c r="BM26" s="318"/>
      <c r="BN26" s="318"/>
      <c r="BO26" s="318"/>
      <c r="BP26" s="318"/>
      <c r="BQ26" s="318"/>
      <c r="BR26" s="318"/>
      <c r="BS26" s="318"/>
      <c r="BT26" s="318"/>
      <c r="BU26" s="318"/>
      <c r="BV26" s="318"/>
      <c r="BW26" s="318"/>
      <c r="BX26" s="318"/>
      <c r="BY26" s="318"/>
      <c r="BZ26" s="318"/>
      <c r="CA26" s="318"/>
      <c r="CB26" s="318"/>
      <c r="CC26" s="318"/>
      <c r="CD26" s="318"/>
      <c r="CE26" s="318"/>
      <c r="CF26" s="318"/>
      <c r="CG26" s="318"/>
      <c r="CH26" s="318"/>
      <c r="CI26" s="318"/>
    </row>
    <row r="27" spans="2:87" ht="30" customHeight="1" x14ac:dyDescent="0.25">
      <c r="B27" s="73">
        <f t="shared" si="8"/>
        <v>8</v>
      </c>
      <c r="C27" s="318" t="s">
        <v>393</v>
      </c>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row>
    <row r="28" spans="2:87" ht="30" customHeight="1" x14ac:dyDescent="0.25">
      <c r="B28" s="73">
        <f t="shared" si="8"/>
        <v>9</v>
      </c>
      <c r="C28" s="318" t="s">
        <v>394</v>
      </c>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c r="BI28" s="318"/>
      <c r="BJ28" s="318"/>
      <c r="BK28" s="318"/>
      <c r="BL28" s="318"/>
      <c r="BM28" s="318"/>
      <c r="BN28" s="318"/>
      <c r="BO28" s="318"/>
      <c r="BP28" s="318"/>
      <c r="BQ28" s="318"/>
      <c r="BR28" s="318"/>
      <c r="BS28" s="318"/>
      <c r="BT28" s="318"/>
      <c r="BU28" s="318"/>
      <c r="BV28" s="318"/>
      <c r="BW28" s="318"/>
      <c r="BX28" s="318"/>
      <c r="BY28" s="318"/>
      <c r="BZ28" s="318"/>
      <c r="CA28" s="318"/>
      <c r="CB28" s="318"/>
      <c r="CC28" s="318"/>
      <c r="CD28" s="318"/>
      <c r="CE28" s="318"/>
      <c r="CF28" s="318"/>
      <c r="CG28" s="318"/>
      <c r="CH28" s="318"/>
      <c r="CI28" s="318"/>
    </row>
    <row r="29" spans="2:87" ht="30" customHeight="1" x14ac:dyDescent="0.25">
      <c r="B29" s="73">
        <f t="shared" si="8"/>
        <v>10</v>
      </c>
      <c r="C29" s="318" t="s">
        <v>395</v>
      </c>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318"/>
      <c r="AZ29" s="318"/>
      <c r="BA29" s="318"/>
      <c r="BB29" s="318"/>
      <c r="BC29" s="318"/>
      <c r="BD29" s="318"/>
      <c r="BE29" s="318"/>
      <c r="BF29" s="318"/>
      <c r="BG29" s="318"/>
      <c r="BH29" s="318"/>
      <c r="BI29" s="318"/>
      <c r="BJ29" s="318"/>
      <c r="BK29" s="318"/>
      <c r="BL29" s="318"/>
      <c r="BM29" s="318"/>
      <c r="BN29" s="318"/>
      <c r="BO29" s="318"/>
      <c r="BP29" s="318"/>
      <c r="BQ29" s="318"/>
      <c r="BR29" s="318"/>
      <c r="BS29" s="318"/>
      <c r="BT29" s="318"/>
      <c r="BU29" s="318"/>
      <c r="BV29" s="318"/>
      <c r="BW29" s="318"/>
      <c r="BX29" s="318"/>
      <c r="BY29" s="318"/>
      <c r="BZ29" s="318"/>
      <c r="CA29" s="318"/>
      <c r="CB29" s="318"/>
      <c r="CC29" s="318"/>
      <c r="CD29" s="318"/>
      <c r="CE29" s="318"/>
      <c r="CF29" s="318"/>
      <c r="CG29" s="318"/>
      <c r="CH29" s="318"/>
      <c r="CI29" s="318"/>
    </row>
    <row r="30" spans="2:87" ht="30" customHeight="1" x14ac:dyDescent="0.25">
      <c r="B30" s="73">
        <f t="shared" si="8"/>
        <v>11</v>
      </c>
      <c r="C30" s="318" t="s">
        <v>396</v>
      </c>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8"/>
      <c r="BE30" s="318"/>
      <c r="BF30" s="318"/>
      <c r="BG30" s="318"/>
      <c r="BH30" s="318"/>
      <c r="BI30" s="318"/>
      <c r="BJ30" s="318"/>
      <c r="BK30" s="318"/>
      <c r="BL30" s="318"/>
      <c r="BM30" s="318"/>
      <c r="BN30" s="318"/>
      <c r="BO30" s="318"/>
      <c r="BP30" s="318"/>
      <c r="BQ30" s="318"/>
      <c r="BR30" s="318"/>
      <c r="BS30" s="318"/>
      <c r="BT30" s="318"/>
      <c r="BU30" s="318"/>
      <c r="BV30" s="318"/>
      <c r="BW30" s="318"/>
      <c r="BX30" s="318"/>
      <c r="BY30" s="318"/>
      <c r="BZ30" s="318"/>
      <c r="CA30" s="318"/>
      <c r="CB30" s="318"/>
      <c r="CC30" s="318"/>
      <c r="CD30" s="318"/>
      <c r="CE30" s="318"/>
      <c r="CF30" s="318"/>
      <c r="CG30" s="318"/>
      <c r="CH30" s="318"/>
      <c r="CI30" s="318"/>
    </row>
    <row r="31" spans="2:87" ht="30" customHeight="1" x14ac:dyDescent="0.25">
      <c r="B31" s="73">
        <f t="shared" si="8"/>
        <v>12</v>
      </c>
      <c r="C31" s="318" t="s">
        <v>397</v>
      </c>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c r="BI31" s="318"/>
      <c r="BJ31" s="318"/>
      <c r="BK31" s="318"/>
      <c r="BL31" s="318"/>
      <c r="BM31" s="318"/>
      <c r="BN31" s="318"/>
      <c r="BO31" s="318"/>
      <c r="BP31" s="318"/>
      <c r="BQ31" s="318"/>
      <c r="BR31" s="318"/>
      <c r="BS31" s="318"/>
      <c r="BT31" s="318"/>
      <c r="BU31" s="318"/>
      <c r="BV31" s="318"/>
      <c r="BW31" s="318"/>
      <c r="BX31" s="318"/>
      <c r="BY31" s="318"/>
      <c r="BZ31" s="318"/>
      <c r="CA31" s="318"/>
      <c r="CB31" s="318"/>
      <c r="CC31" s="318"/>
      <c r="CD31" s="318"/>
      <c r="CE31" s="318"/>
      <c r="CF31" s="318"/>
      <c r="CG31" s="318"/>
      <c r="CH31" s="318"/>
      <c r="CI31" s="318"/>
    </row>
    <row r="32" spans="2:87" ht="30" customHeight="1" x14ac:dyDescent="0.25">
      <c r="B32" s="73">
        <f t="shared" si="8"/>
        <v>13</v>
      </c>
      <c r="C32" s="318" t="s">
        <v>398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row>
    <row r="33" spans="2:87" ht="30" customHeight="1" x14ac:dyDescent="0.25">
      <c r="B33" s="73">
        <f t="shared" si="8"/>
        <v>14</v>
      </c>
      <c r="C33" s="318" t="s">
        <v>399</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c r="BI33" s="318"/>
      <c r="BJ33" s="318"/>
      <c r="BK33" s="318"/>
      <c r="BL33" s="318"/>
      <c r="BM33" s="318"/>
      <c r="BN33" s="318"/>
      <c r="BO33" s="318"/>
      <c r="BP33" s="318"/>
      <c r="BQ33" s="318"/>
      <c r="BR33" s="318"/>
      <c r="BS33" s="318"/>
      <c r="BT33" s="318"/>
      <c r="BU33" s="318"/>
      <c r="BV33" s="318"/>
      <c r="BW33" s="318"/>
      <c r="BX33" s="318"/>
      <c r="BY33" s="318"/>
      <c r="BZ33" s="318"/>
      <c r="CA33" s="318"/>
      <c r="CB33" s="318"/>
      <c r="CC33" s="318"/>
      <c r="CD33" s="318"/>
      <c r="CE33" s="318"/>
      <c r="CF33" s="318"/>
      <c r="CG33" s="318"/>
      <c r="CH33" s="318"/>
      <c r="CI33" s="318"/>
    </row>
    <row r="34" spans="2:87" ht="30" customHeight="1" x14ac:dyDescent="0.25">
      <c r="B34" s="73">
        <f t="shared" si="8"/>
        <v>15</v>
      </c>
      <c r="C34" s="318" t="s">
        <v>400</v>
      </c>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c r="CD34" s="318"/>
      <c r="CE34" s="318"/>
      <c r="CF34" s="318"/>
      <c r="CG34" s="318"/>
      <c r="CH34" s="318"/>
      <c r="CI34" s="318"/>
    </row>
    <row r="35" spans="2:87" ht="30" customHeight="1" x14ac:dyDescent="0.25">
      <c r="B35" s="73">
        <f t="shared" si="8"/>
        <v>16</v>
      </c>
      <c r="C35" s="318" t="s">
        <v>401</v>
      </c>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8"/>
      <c r="BV35" s="318"/>
      <c r="BW35" s="318"/>
      <c r="BX35" s="318"/>
      <c r="BY35" s="318"/>
      <c r="BZ35" s="318"/>
      <c r="CA35" s="318"/>
      <c r="CB35" s="318"/>
      <c r="CC35" s="318"/>
      <c r="CD35" s="318"/>
      <c r="CE35" s="318"/>
      <c r="CF35" s="318"/>
      <c r="CG35" s="318"/>
      <c r="CH35" s="318"/>
      <c r="CI35" s="318"/>
    </row>
    <row r="36" spans="2:87" ht="30" customHeight="1" x14ac:dyDescent="0.25">
      <c r="B36" s="73">
        <f t="shared" si="8"/>
        <v>17</v>
      </c>
      <c r="C36" s="318" t="s">
        <v>402</v>
      </c>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8"/>
      <c r="BR36" s="318"/>
      <c r="BS36" s="318"/>
      <c r="BT36" s="318"/>
      <c r="BU36" s="318"/>
      <c r="BV36" s="318"/>
      <c r="BW36" s="318"/>
      <c r="BX36" s="318"/>
      <c r="BY36" s="318"/>
      <c r="BZ36" s="318"/>
      <c r="CA36" s="318"/>
      <c r="CB36" s="318"/>
      <c r="CC36" s="318"/>
      <c r="CD36" s="318"/>
      <c r="CE36" s="318"/>
      <c r="CF36" s="318"/>
      <c r="CG36" s="318"/>
      <c r="CH36" s="318"/>
      <c r="CI36" s="318"/>
    </row>
    <row r="37" spans="2:87" ht="30" customHeight="1" x14ac:dyDescent="0.25">
      <c r="B37" s="73">
        <f t="shared" si="8"/>
        <v>18</v>
      </c>
      <c r="C37" s="318" t="s">
        <v>403</v>
      </c>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8"/>
      <c r="BV37" s="318"/>
      <c r="BW37" s="318"/>
      <c r="BX37" s="318"/>
      <c r="BY37" s="318"/>
      <c r="BZ37" s="318"/>
      <c r="CA37" s="318"/>
      <c r="CB37" s="318"/>
      <c r="CC37" s="318"/>
      <c r="CD37" s="318"/>
      <c r="CE37" s="318"/>
      <c r="CF37" s="318"/>
      <c r="CG37" s="318"/>
      <c r="CH37" s="318"/>
      <c r="CI37" s="318"/>
    </row>
    <row r="38" spans="2:87" ht="30" customHeight="1" x14ac:dyDescent="0.25">
      <c r="B38" s="73">
        <f t="shared" si="8"/>
        <v>19</v>
      </c>
      <c r="C38" s="318" t="s">
        <v>404</v>
      </c>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c r="CD38" s="318"/>
      <c r="CE38" s="318"/>
      <c r="CF38" s="318"/>
      <c r="CG38" s="318"/>
      <c r="CH38" s="318"/>
      <c r="CI38" s="318"/>
    </row>
    <row r="39" spans="2:87" ht="30" customHeight="1" x14ac:dyDescent="0.25">
      <c r="B39" s="73">
        <f t="shared" si="8"/>
        <v>20</v>
      </c>
      <c r="C39" s="318" t="s">
        <v>405</v>
      </c>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row>
    <row r="40" spans="2:87" ht="30" customHeight="1" x14ac:dyDescent="0.25">
      <c r="B40" s="73">
        <f t="shared" si="8"/>
        <v>21</v>
      </c>
      <c r="C40" s="318" t="s">
        <v>406</v>
      </c>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8"/>
      <c r="BR40" s="318"/>
      <c r="BS40" s="318"/>
      <c r="BT40" s="318"/>
      <c r="BU40" s="318"/>
      <c r="BV40" s="318"/>
      <c r="BW40" s="318"/>
      <c r="BX40" s="318"/>
      <c r="BY40" s="318"/>
      <c r="BZ40" s="318"/>
      <c r="CA40" s="318"/>
      <c r="CB40" s="318"/>
      <c r="CC40" s="318"/>
      <c r="CD40" s="318"/>
      <c r="CE40" s="318"/>
      <c r="CF40" s="318"/>
      <c r="CG40" s="318"/>
      <c r="CH40" s="318"/>
      <c r="CI40" s="318"/>
    </row>
    <row r="41" spans="2:87" ht="30" customHeight="1" x14ac:dyDescent="0.25">
      <c r="B41" s="73">
        <f t="shared" si="8"/>
        <v>22</v>
      </c>
      <c r="C41" s="318" t="s">
        <v>407</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C41" s="318"/>
      <c r="CD41" s="318"/>
      <c r="CE41" s="318"/>
      <c r="CF41" s="318"/>
      <c r="CG41" s="318"/>
      <c r="CH41" s="318"/>
      <c r="CI41" s="318"/>
    </row>
    <row r="42" spans="2:87" ht="30" customHeight="1" x14ac:dyDescent="0.25">
      <c r="B42" s="73">
        <f t="shared" si="8"/>
        <v>23</v>
      </c>
      <c r="C42" s="318" t="s">
        <v>408</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8"/>
      <c r="CF42" s="318"/>
      <c r="CG42" s="318"/>
      <c r="CH42" s="318"/>
      <c r="CI42" s="318"/>
    </row>
    <row r="43" spans="2:87" ht="30" customHeight="1" x14ac:dyDescent="0.25">
      <c r="B43" s="73">
        <f t="shared" si="8"/>
        <v>24</v>
      </c>
      <c r="C43" s="318" t="s">
        <v>409</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row>
    <row r="44" spans="2:87" ht="30" customHeight="1" x14ac:dyDescent="0.25">
      <c r="B44" s="73">
        <f t="shared" si="8"/>
        <v>25</v>
      </c>
      <c r="C44" s="318" t="s">
        <v>410</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row>
    <row r="45" spans="2:87" ht="30" customHeight="1" x14ac:dyDescent="0.25">
      <c r="B45" s="73">
        <f t="shared" si="8"/>
        <v>26</v>
      </c>
      <c r="C45" s="318" t="s">
        <v>411</v>
      </c>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row>
    <row r="46" spans="2:87" ht="30" customHeight="1" x14ac:dyDescent="0.25">
      <c r="B46" s="73">
        <f t="shared" si="8"/>
        <v>27</v>
      </c>
      <c r="C46" s="318" t="s">
        <v>412</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20:CI20"/>
    <mergeCell ref="C21:CI21"/>
    <mergeCell ref="C22:CI22"/>
    <mergeCell ref="I3:K3"/>
    <mergeCell ref="I5:K5"/>
    <mergeCell ref="L3:N3"/>
    <mergeCell ref="L5:N5"/>
    <mergeCell ref="O3:Q3"/>
    <mergeCell ref="O5:Q5"/>
    <mergeCell ref="R3:T3"/>
    <mergeCell ref="C19:CI19"/>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4:CI34"/>
    <mergeCell ref="C23:CI23"/>
    <mergeCell ref="C24:CI24"/>
    <mergeCell ref="C25:CI25"/>
    <mergeCell ref="C26:CI26"/>
    <mergeCell ref="C27:CI27"/>
    <mergeCell ref="C28:CI28"/>
    <mergeCell ref="C29:CI29"/>
    <mergeCell ref="C30:CI30"/>
    <mergeCell ref="C31:CI31"/>
    <mergeCell ref="C32:CI32"/>
    <mergeCell ref="C33:CI33"/>
    <mergeCell ref="C46:CI46"/>
    <mergeCell ref="C35:CI35"/>
    <mergeCell ref="C36:CI36"/>
    <mergeCell ref="C37:CI37"/>
    <mergeCell ref="C38:CI38"/>
    <mergeCell ref="C39:CI39"/>
    <mergeCell ref="C40:CI40"/>
    <mergeCell ref="C41:CI41"/>
    <mergeCell ref="C42:CI42"/>
    <mergeCell ref="C43:CI43"/>
    <mergeCell ref="C44:CI44"/>
    <mergeCell ref="C45:CI4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J60"/>
  <sheetViews>
    <sheetView zoomScaleNormal="100" workbookViewId="0">
      <pane xSplit="1" topLeftCell="B1" activePane="topRight" state="frozen"/>
      <selection activeCell="D16" sqref="D16:M16"/>
      <selection pane="topRight" activeCell="E2" sqref="E2:E26"/>
    </sheetView>
  </sheetViews>
  <sheetFormatPr defaultColWidth="36.85546875" defaultRowHeight="12.75" customHeight="1" x14ac:dyDescent="0.25"/>
  <cols>
    <col min="1" max="1" width="18.5703125" style="132" customWidth="1"/>
    <col min="2" max="9" width="31.42578125" style="131" customWidth="1"/>
    <col min="10" max="26" width="36.85546875" style="131" customWidth="1"/>
    <col min="27" max="27" width="37" style="131" customWidth="1"/>
    <col min="28" max="34" width="36.85546875" style="131" customWidth="1"/>
    <col min="35" max="43" width="36.85546875" style="132" customWidth="1"/>
    <col min="44" max="44" width="37.140625" style="132" customWidth="1"/>
    <col min="45" max="46" width="36.85546875" style="132" customWidth="1"/>
    <col min="47" max="47" width="36.5703125" style="132" customWidth="1"/>
    <col min="48" max="49" width="36.85546875" style="132" customWidth="1"/>
    <col min="50" max="50" width="36.5703125" style="132" customWidth="1"/>
    <col min="51" max="51" width="37" style="132" customWidth="1"/>
    <col min="52" max="70" width="36.85546875" style="132" customWidth="1"/>
    <col min="71" max="71" width="37" style="132" customWidth="1"/>
    <col min="72" max="89" width="36.85546875" style="132" customWidth="1"/>
    <col min="90" max="90" width="36.5703125" style="132" customWidth="1"/>
    <col min="91" max="103" width="36.85546875" style="132" customWidth="1"/>
    <col min="104" max="104" width="36.5703125" style="132" customWidth="1"/>
    <col min="105" max="107" width="36.85546875" style="132" customWidth="1"/>
    <col min="108" max="108" width="36.5703125" style="132" customWidth="1"/>
    <col min="109" max="116" width="36.85546875" style="132" customWidth="1"/>
    <col min="117" max="117" width="36.5703125" style="132" customWidth="1"/>
    <col min="118" max="255" width="36.85546875" style="132"/>
    <col min="256" max="256" width="18.5703125" style="132" customWidth="1"/>
    <col min="257" max="265" width="31.42578125" style="132" customWidth="1"/>
    <col min="266" max="282" width="36.85546875" style="132" customWidth="1"/>
    <col min="283" max="283" width="37" style="132" customWidth="1"/>
    <col min="284" max="299" width="36.85546875" style="132" customWidth="1"/>
    <col min="300" max="300" width="37.140625" style="132" customWidth="1"/>
    <col min="301" max="302" width="36.85546875" style="132" customWidth="1"/>
    <col min="303" max="303" width="36.5703125" style="132" customWidth="1"/>
    <col min="304" max="305" width="36.85546875" style="132" customWidth="1"/>
    <col min="306" max="306" width="36.5703125" style="132" customWidth="1"/>
    <col min="307" max="307" width="37" style="132" customWidth="1"/>
    <col min="308" max="326" width="36.85546875" style="132" customWidth="1"/>
    <col min="327" max="327" width="37" style="132" customWidth="1"/>
    <col min="328" max="345" width="36.85546875" style="132" customWidth="1"/>
    <col min="346" max="346" width="36.5703125" style="132" customWidth="1"/>
    <col min="347" max="359" width="36.85546875" style="132" customWidth="1"/>
    <col min="360" max="360" width="36.5703125" style="132" customWidth="1"/>
    <col min="361" max="363" width="36.85546875" style="132" customWidth="1"/>
    <col min="364" max="364" width="36.5703125" style="132" customWidth="1"/>
    <col min="365" max="372" width="36.85546875" style="132" customWidth="1"/>
    <col min="373" max="373" width="36.5703125" style="132" customWidth="1"/>
    <col min="374" max="511" width="36.85546875" style="132"/>
    <col min="512" max="512" width="18.5703125" style="132" customWidth="1"/>
    <col min="513" max="521" width="31.42578125" style="132" customWidth="1"/>
    <col min="522" max="538" width="36.85546875" style="132" customWidth="1"/>
    <col min="539" max="539" width="37" style="132" customWidth="1"/>
    <col min="540" max="555" width="36.85546875" style="132" customWidth="1"/>
    <col min="556" max="556" width="37.140625" style="132" customWidth="1"/>
    <col min="557" max="558" width="36.85546875" style="132" customWidth="1"/>
    <col min="559" max="559" width="36.5703125" style="132" customWidth="1"/>
    <col min="560" max="561" width="36.85546875" style="132" customWidth="1"/>
    <col min="562" max="562" width="36.5703125" style="132" customWidth="1"/>
    <col min="563" max="563" width="37" style="132" customWidth="1"/>
    <col min="564" max="582" width="36.85546875" style="132" customWidth="1"/>
    <col min="583" max="583" width="37" style="132" customWidth="1"/>
    <col min="584" max="601" width="36.85546875" style="132" customWidth="1"/>
    <col min="602" max="602" width="36.5703125" style="132" customWidth="1"/>
    <col min="603" max="615" width="36.85546875" style="132" customWidth="1"/>
    <col min="616" max="616" width="36.5703125" style="132" customWidth="1"/>
    <col min="617" max="619" width="36.85546875" style="132" customWidth="1"/>
    <col min="620" max="620" width="36.5703125" style="132" customWidth="1"/>
    <col min="621" max="628" width="36.85546875" style="132" customWidth="1"/>
    <col min="629" max="629" width="36.5703125" style="132" customWidth="1"/>
    <col min="630" max="767" width="36.85546875" style="132"/>
    <col min="768" max="768" width="18.5703125" style="132" customWidth="1"/>
    <col min="769" max="777" width="31.42578125" style="132" customWidth="1"/>
    <col min="778" max="794" width="36.85546875" style="132" customWidth="1"/>
    <col min="795" max="795" width="37" style="132" customWidth="1"/>
    <col min="796" max="811" width="36.85546875" style="132" customWidth="1"/>
    <col min="812" max="812" width="37.140625" style="132" customWidth="1"/>
    <col min="813" max="814" width="36.85546875" style="132" customWidth="1"/>
    <col min="815" max="815" width="36.5703125" style="132" customWidth="1"/>
    <col min="816" max="817" width="36.85546875" style="132" customWidth="1"/>
    <col min="818" max="818" width="36.5703125" style="132" customWidth="1"/>
    <col min="819" max="819" width="37" style="132" customWidth="1"/>
    <col min="820" max="838" width="36.85546875" style="132" customWidth="1"/>
    <col min="839" max="839" width="37" style="132" customWidth="1"/>
    <col min="840" max="857" width="36.85546875" style="132" customWidth="1"/>
    <col min="858" max="858" width="36.5703125" style="132" customWidth="1"/>
    <col min="859" max="871" width="36.85546875" style="132" customWidth="1"/>
    <col min="872" max="872" width="36.5703125" style="132" customWidth="1"/>
    <col min="873" max="875" width="36.85546875" style="132" customWidth="1"/>
    <col min="876" max="876" width="36.5703125" style="132" customWidth="1"/>
    <col min="877" max="884" width="36.85546875" style="132" customWidth="1"/>
    <col min="885" max="885" width="36.5703125" style="132" customWidth="1"/>
    <col min="886" max="1023" width="36.85546875" style="132"/>
    <col min="1024" max="1024" width="18.5703125" style="132" customWidth="1"/>
    <col min="1025" max="1033" width="31.42578125" style="132" customWidth="1"/>
    <col min="1034" max="1050" width="36.85546875" style="132" customWidth="1"/>
    <col min="1051" max="1051" width="37" style="132" customWidth="1"/>
    <col min="1052" max="1067" width="36.85546875" style="132" customWidth="1"/>
    <col min="1068" max="1068" width="37.140625" style="132" customWidth="1"/>
    <col min="1069" max="1070" width="36.85546875" style="132" customWidth="1"/>
    <col min="1071" max="1071" width="36.5703125" style="132" customWidth="1"/>
    <col min="1072" max="1073" width="36.85546875" style="132" customWidth="1"/>
    <col min="1074" max="1074" width="36.5703125" style="132" customWidth="1"/>
    <col min="1075" max="1075" width="37" style="132" customWidth="1"/>
    <col min="1076" max="1094" width="36.85546875" style="132" customWidth="1"/>
    <col min="1095" max="1095" width="37" style="132" customWidth="1"/>
    <col min="1096" max="1113" width="36.85546875" style="132" customWidth="1"/>
    <col min="1114" max="1114" width="36.5703125" style="132" customWidth="1"/>
    <col min="1115" max="1127" width="36.85546875" style="132" customWidth="1"/>
    <col min="1128" max="1128" width="36.5703125" style="132" customWidth="1"/>
    <col min="1129" max="1131" width="36.85546875" style="132" customWidth="1"/>
    <col min="1132" max="1132" width="36.5703125" style="132" customWidth="1"/>
    <col min="1133" max="1140" width="36.85546875" style="132" customWidth="1"/>
    <col min="1141" max="1141" width="36.5703125" style="132" customWidth="1"/>
    <col min="1142" max="1279" width="36.85546875" style="132"/>
    <col min="1280" max="1280" width="18.5703125" style="132" customWidth="1"/>
    <col min="1281" max="1289" width="31.42578125" style="132" customWidth="1"/>
    <col min="1290" max="1306" width="36.85546875" style="132" customWidth="1"/>
    <col min="1307" max="1307" width="37" style="132" customWidth="1"/>
    <col min="1308" max="1323" width="36.85546875" style="132" customWidth="1"/>
    <col min="1324" max="1324" width="37.140625" style="132" customWidth="1"/>
    <col min="1325" max="1326" width="36.85546875" style="132" customWidth="1"/>
    <col min="1327" max="1327" width="36.5703125" style="132" customWidth="1"/>
    <col min="1328" max="1329" width="36.85546875" style="132" customWidth="1"/>
    <col min="1330" max="1330" width="36.5703125" style="132" customWidth="1"/>
    <col min="1331" max="1331" width="37" style="132" customWidth="1"/>
    <col min="1332" max="1350" width="36.85546875" style="132" customWidth="1"/>
    <col min="1351" max="1351" width="37" style="132" customWidth="1"/>
    <col min="1352" max="1369" width="36.85546875" style="132" customWidth="1"/>
    <col min="1370" max="1370" width="36.5703125" style="132" customWidth="1"/>
    <col min="1371" max="1383" width="36.85546875" style="132" customWidth="1"/>
    <col min="1384" max="1384" width="36.5703125" style="132" customWidth="1"/>
    <col min="1385" max="1387" width="36.85546875" style="132" customWidth="1"/>
    <col min="1388" max="1388" width="36.5703125" style="132" customWidth="1"/>
    <col min="1389" max="1396" width="36.85546875" style="132" customWidth="1"/>
    <col min="1397" max="1397" width="36.5703125" style="132" customWidth="1"/>
    <col min="1398" max="1535" width="36.85546875" style="132"/>
    <col min="1536" max="1536" width="18.5703125" style="132" customWidth="1"/>
    <col min="1537" max="1545" width="31.42578125" style="132" customWidth="1"/>
    <col min="1546" max="1562" width="36.85546875" style="132" customWidth="1"/>
    <col min="1563" max="1563" width="37" style="132" customWidth="1"/>
    <col min="1564" max="1579" width="36.85546875" style="132" customWidth="1"/>
    <col min="1580" max="1580" width="37.140625" style="132" customWidth="1"/>
    <col min="1581" max="1582" width="36.85546875" style="132" customWidth="1"/>
    <col min="1583" max="1583" width="36.5703125" style="132" customWidth="1"/>
    <col min="1584" max="1585" width="36.85546875" style="132" customWidth="1"/>
    <col min="1586" max="1586" width="36.5703125" style="132" customWidth="1"/>
    <col min="1587" max="1587" width="37" style="132" customWidth="1"/>
    <col min="1588" max="1606" width="36.85546875" style="132" customWidth="1"/>
    <col min="1607" max="1607" width="37" style="132" customWidth="1"/>
    <col min="1608" max="1625" width="36.85546875" style="132" customWidth="1"/>
    <col min="1626" max="1626" width="36.5703125" style="132" customWidth="1"/>
    <col min="1627" max="1639" width="36.85546875" style="132" customWidth="1"/>
    <col min="1640" max="1640" width="36.5703125" style="132" customWidth="1"/>
    <col min="1641" max="1643" width="36.85546875" style="132" customWidth="1"/>
    <col min="1644" max="1644" width="36.5703125" style="132" customWidth="1"/>
    <col min="1645" max="1652" width="36.85546875" style="132" customWidth="1"/>
    <col min="1653" max="1653" width="36.5703125" style="132" customWidth="1"/>
    <col min="1654" max="1791" width="36.85546875" style="132"/>
    <col min="1792" max="1792" width="18.5703125" style="132" customWidth="1"/>
    <col min="1793" max="1801" width="31.42578125" style="132" customWidth="1"/>
    <col min="1802" max="1818" width="36.85546875" style="132" customWidth="1"/>
    <col min="1819" max="1819" width="37" style="132" customWidth="1"/>
    <col min="1820" max="1835" width="36.85546875" style="132" customWidth="1"/>
    <col min="1836" max="1836" width="37.140625" style="132" customWidth="1"/>
    <col min="1837" max="1838" width="36.85546875" style="132" customWidth="1"/>
    <col min="1839" max="1839" width="36.5703125" style="132" customWidth="1"/>
    <col min="1840" max="1841" width="36.85546875" style="132" customWidth="1"/>
    <col min="1842" max="1842" width="36.5703125" style="132" customWidth="1"/>
    <col min="1843" max="1843" width="37" style="132" customWidth="1"/>
    <col min="1844" max="1862" width="36.85546875" style="132" customWidth="1"/>
    <col min="1863" max="1863" width="37" style="132" customWidth="1"/>
    <col min="1864" max="1881" width="36.85546875" style="132" customWidth="1"/>
    <col min="1882" max="1882" width="36.5703125" style="132" customWidth="1"/>
    <col min="1883" max="1895" width="36.85546875" style="132" customWidth="1"/>
    <col min="1896" max="1896" width="36.5703125" style="132" customWidth="1"/>
    <col min="1897" max="1899" width="36.85546875" style="132" customWidth="1"/>
    <col min="1900" max="1900" width="36.5703125" style="132" customWidth="1"/>
    <col min="1901" max="1908" width="36.85546875" style="132" customWidth="1"/>
    <col min="1909" max="1909" width="36.5703125" style="132" customWidth="1"/>
    <col min="1910" max="2047" width="36.85546875" style="132"/>
    <col min="2048" max="2048" width="18.5703125" style="132" customWidth="1"/>
    <col min="2049" max="2057" width="31.42578125" style="132" customWidth="1"/>
    <col min="2058" max="2074" width="36.85546875" style="132" customWidth="1"/>
    <col min="2075" max="2075" width="37" style="132" customWidth="1"/>
    <col min="2076" max="2091" width="36.85546875" style="132" customWidth="1"/>
    <col min="2092" max="2092" width="37.140625" style="132" customWidth="1"/>
    <col min="2093" max="2094" width="36.85546875" style="132" customWidth="1"/>
    <col min="2095" max="2095" width="36.5703125" style="132" customWidth="1"/>
    <col min="2096" max="2097" width="36.85546875" style="132" customWidth="1"/>
    <col min="2098" max="2098" width="36.5703125" style="132" customWidth="1"/>
    <col min="2099" max="2099" width="37" style="132" customWidth="1"/>
    <col min="2100" max="2118" width="36.85546875" style="132" customWidth="1"/>
    <col min="2119" max="2119" width="37" style="132" customWidth="1"/>
    <col min="2120" max="2137" width="36.85546875" style="132" customWidth="1"/>
    <col min="2138" max="2138" width="36.5703125" style="132" customWidth="1"/>
    <col min="2139" max="2151" width="36.85546875" style="132" customWidth="1"/>
    <col min="2152" max="2152" width="36.5703125" style="132" customWidth="1"/>
    <col min="2153" max="2155" width="36.85546875" style="132" customWidth="1"/>
    <col min="2156" max="2156" width="36.5703125" style="132" customWidth="1"/>
    <col min="2157" max="2164" width="36.85546875" style="132" customWidth="1"/>
    <col min="2165" max="2165" width="36.5703125" style="132" customWidth="1"/>
    <col min="2166" max="2303" width="36.85546875" style="132"/>
    <col min="2304" max="2304" width="18.5703125" style="132" customWidth="1"/>
    <col min="2305" max="2313" width="31.42578125" style="132" customWidth="1"/>
    <col min="2314" max="2330" width="36.85546875" style="132" customWidth="1"/>
    <col min="2331" max="2331" width="37" style="132" customWidth="1"/>
    <col min="2332" max="2347" width="36.85546875" style="132" customWidth="1"/>
    <col min="2348" max="2348" width="37.140625" style="132" customWidth="1"/>
    <col min="2349" max="2350" width="36.85546875" style="132" customWidth="1"/>
    <col min="2351" max="2351" width="36.5703125" style="132" customWidth="1"/>
    <col min="2352" max="2353" width="36.85546875" style="132" customWidth="1"/>
    <col min="2354" max="2354" width="36.5703125" style="132" customWidth="1"/>
    <col min="2355" max="2355" width="37" style="132" customWidth="1"/>
    <col min="2356" max="2374" width="36.85546875" style="132" customWidth="1"/>
    <col min="2375" max="2375" width="37" style="132" customWidth="1"/>
    <col min="2376" max="2393" width="36.85546875" style="132" customWidth="1"/>
    <col min="2394" max="2394" width="36.5703125" style="132" customWidth="1"/>
    <col min="2395" max="2407" width="36.85546875" style="132" customWidth="1"/>
    <col min="2408" max="2408" width="36.5703125" style="132" customWidth="1"/>
    <col min="2409" max="2411" width="36.85546875" style="132" customWidth="1"/>
    <col min="2412" max="2412" width="36.5703125" style="132" customWidth="1"/>
    <col min="2413" max="2420" width="36.85546875" style="132" customWidth="1"/>
    <col min="2421" max="2421" width="36.5703125" style="132" customWidth="1"/>
    <col min="2422" max="2559" width="36.85546875" style="132"/>
    <col min="2560" max="2560" width="18.5703125" style="132" customWidth="1"/>
    <col min="2561" max="2569" width="31.42578125" style="132" customWidth="1"/>
    <col min="2570" max="2586" width="36.85546875" style="132" customWidth="1"/>
    <col min="2587" max="2587" width="37" style="132" customWidth="1"/>
    <col min="2588" max="2603" width="36.85546875" style="132" customWidth="1"/>
    <col min="2604" max="2604" width="37.140625" style="132" customWidth="1"/>
    <col min="2605" max="2606" width="36.85546875" style="132" customWidth="1"/>
    <col min="2607" max="2607" width="36.5703125" style="132" customWidth="1"/>
    <col min="2608" max="2609" width="36.85546875" style="132" customWidth="1"/>
    <col min="2610" max="2610" width="36.5703125" style="132" customWidth="1"/>
    <col min="2611" max="2611" width="37" style="132" customWidth="1"/>
    <col min="2612" max="2630" width="36.85546875" style="132" customWidth="1"/>
    <col min="2631" max="2631" width="37" style="132" customWidth="1"/>
    <col min="2632" max="2649" width="36.85546875" style="132" customWidth="1"/>
    <col min="2650" max="2650" width="36.5703125" style="132" customWidth="1"/>
    <col min="2651" max="2663" width="36.85546875" style="132" customWidth="1"/>
    <col min="2664" max="2664" width="36.5703125" style="132" customWidth="1"/>
    <col min="2665" max="2667" width="36.85546875" style="132" customWidth="1"/>
    <col min="2668" max="2668" width="36.5703125" style="132" customWidth="1"/>
    <col min="2669" max="2676" width="36.85546875" style="132" customWidth="1"/>
    <col min="2677" max="2677" width="36.5703125" style="132" customWidth="1"/>
    <col min="2678" max="2815" width="36.85546875" style="132"/>
    <col min="2816" max="2816" width="18.5703125" style="132" customWidth="1"/>
    <col min="2817" max="2825" width="31.42578125" style="132" customWidth="1"/>
    <col min="2826" max="2842" width="36.85546875" style="132" customWidth="1"/>
    <col min="2843" max="2843" width="37" style="132" customWidth="1"/>
    <col min="2844" max="2859" width="36.85546875" style="132" customWidth="1"/>
    <col min="2860" max="2860" width="37.140625" style="132" customWidth="1"/>
    <col min="2861" max="2862" width="36.85546875" style="132" customWidth="1"/>
    <col min="2863" max="2863" width="36.5703125" style="132" customWidth="1"/>
    <col min="2864" max="2865" width="36.85546875" style="132" customWidth="1"/>
    <col min="2866" max="2866" width="36.5703125" style="132" customWidth="1"/>
    <col min="2867" max="2867" width="37" style="132" customWidth="1"/>
    <col min="2868" max="2886" width="36.85546875" style="132" customWidth="1"/>
    <col min="2887" max="2887" width="37" style="132" customWidth="1"/>
    <col min="2888" max="2905" width="36.85546875" style="132" customWidth="1"/>
    <col min="2906" max="2906" width="36.5703125" style="132" customWidth="1"/>
    <col min="2907" max="2919" width="36.85546875" style="132" customWidth="1"/>
    <col min="2920" max="2920" width="36.5703125" style="132" customWidth="1"/>
    <col min="2921" max="2923" width="36.85546875" style="132" customWidth="1"/>
    <col min="2924" max="2924" width="36.5703125" style="132" customWidth="1"/>
    <col min="2925" max="2932" width="36.85546875" style="132" customWidth="1"/>
    <col min="2933" max="2933" width="36.5703125" style="132" customWidth="1"/>
    <col min="2934" max="3071" width="36.85546875" style="132"/>
    <col min="3072" max="3072" width="18.5703125" style="132" customWidth="1"/>
    <col min="3073" max="3081" width="31.42578125" style="132" customWidth="1"/>
    <col min="3082" max="3098" width="36.85546875" style="132" customWidth="1"/>
    <col min="3099" max="3099" width="37" style="132" customWidth="1"/>
    <col min="3100" max="3115" width="36.85546875" style="132" customWidth="1"/>
    <col min="3116" max="3116" width="37.140625" style="132" customWidth="1"/>
    <col min="3117" max="3118" width="36.85546875" style="132" customWidth="1"/>
    <col min="3119" max="3119" width="36.5703125" style="132" customWidth="1"/>
    <col min="3120" max="3121" width="36.85546875" style="132" customWidth="1"/>
    <col min="3122" max="3122" width="36.5703125" style="132" customWidth="1"/>
    <col min="3123" max="3123" width="37" style="132" customWidth="1"/>
    <col min="3124" max="3142" width="36.85546875" style="132" customWidth="1"/>
    <col min="3143" max="3143" width="37" style="132" customWidth="1"/>
    <col min="3144" max="3161" width="36.85546875" style="132" customWidth="1"/>
    <col min="3162" max="3162" width="36.5703125" style="132" customWidth="1"/>
    <col min="3163" max="3175" width="36.85546875" style="132" customWidth="1"/>
    <col min="3176" max="3176" width="36.5703125" style="132" customWidth="1"/>
    <col min="3177" max="3179" width="36.85546875" style="132" customWidth="1"/>
    <col min="3180" max="3180" width="36.5703125" style="132" customWidth="1"/>
    <col min="3181" max="3188" width="36.85546875" style="132" customWidth="1"/>
    <col min="3189" max="3189" width="36.5703125" style="132" customWidth="1"/>
    <col min="3190" max="3327" width="36.85546875" style="132"/>
    <col min="3328" max="3328" width="18.5703125" style="132" customWidth="1"/>
    <col min="3329" max="3337" width="31.42578125" style="132" customWidth="1"/>
    <col min="3338" max="3354" width="36.85546875" style="132" customWidth="1"/>
    <col min="3355" max="3355" width="37" style="132" customWidth="1"/>
    <col min="3356" max="3371" width="36.85546875" style="132" customWidth="1"/>
    <col min="3372" max="3372" width="37.140625" style="132" customWidth="1"/>
    <col min="3373" max="3374" width="36.85546875" style="132" customWidth="1"/>
    <col min="3375" max="3375" width="36.5703125" style="132" customWidth="1"/>
    <col min="3376" max="3377" width="36.85546875" style="132" customWidth="1"/>
    <col min="3378" max="3378" width="36.5703125" style="132" customWidth="1"/>
    <col min="3379" max="3379" width="37" style="132" customWidth="1"/>
    <col min="3380" max="3398" width="36.85546875" style="132" customWidth="1"/>
    <col min="3399" max="3399" width="37" style="132" customWidth="1"/>
    <col min="3400" max="3417" width="36.85546875" style="132" customWidth="1"/>
    <col min="3418" max="3418" width="36.5703125" style="132" customWidth="1"/>
    <col min="3419" max="3431" width="36.85546875" style="132" customWidth="1"/>
    <col min="3432" max="3432" width="36.5703125" style="132" customWidth="1"/>
    <col min="3433" max="3435" width="36.85546875" style="132" customWidth="1"/>
    <col min="3436" max="3436" width="36.5703125" style="132" customWidth="1"/>
    <col min="3437" max="3444" width="36.85546875" style="132" customWidth="1"/>
    <col min="3445" max="3445" width="36.5703125" style="132" customWidth="1"/>
    <col min="3446" max="3583" width="36.85546875" style="132"/>
    <col min="3584" max="3584" width="18.5703125" style="132" customWidth="1"/>
    <col min="3585" max="3593" width="31.42578125" style="132" customWidth="1"/>
    <col min="3594" max="3610" width="36.85546875" style="132" customWidth="1"/>
    <col min="3611" max="3611" width="37" style="132" customWidth="1"/>
    <col min="3612" max="3627" width="36.85546875" style="132" customWidth="1"/>
    <col min="3628" max="3628" width="37.140625" style="132" customWidth="1"/>
    <col min="3629" max="3630" width="36.85546875" style="132" customWidth="1"/>
    <col min="3631" max="3631" width="36.5703125" style="132" customWidth="1"/>
    <col min="3632" max="3633" width="36.85546875" style="132" customWidth="1"/>
    <col min="3634" max="3634" width="36.5703125" style="132" customWidth="1"/>
    <col min="3635" max="3635" width="37" style="132" customWidth="1"/>
    <col min="3636" max="3654" width="36.85546875" style="132" customWidth="1"/>
    <col min="3655" max="3655" width="37" style="132" customWidth="1"/>
    <col min="3656" max="3673" width="36.85546875" style="132" customWidth="1"/>
    <col min="3674" max="3674" width="36.5703125" style="132" customWidth="1"/>
    <col min="3675" max="3687" width="36.85546875" style="132" customWidth="1"/>
    <col min="3688" max="3688" width="36.5703125" style="132" customWidth="1"/>
    <col min="3689" max="3691" width="36.85546875" style="132" customWidth="1"/>
    <col min="3692" max="3692" width="36.5703125" style="132" customWidth="1"/>
    <col min="3693" max="3700" width="36.85546875" style="132" customWidth="1"/>
    <col min="3701" max="3701" width="36.5703125" style="132" customWidth="1"/>
    <col min="3702" max="3839" width="36.85546875" style="132"/>
    <col min="3840" max="3840" width="18.5703125" style="132" customWidth="1"/>
    <col min="3841" max="3849" width="31.42578125" style="132" customWidth="1"/>
    <col min="3850" max="3866" width="36.85546875" style="132" customWidth="1"/>
    <col min="3867" max="3867" width="37" style="132" customWidth="1"/>
    <col min="3868" max="3883" width="36.85546875" style="132" customWidth="1"/>
    <col min="3884" max="3884" width="37.140625" style="132" customWidth="1"/>
    <col min="3885" max="3886" width="36.85546875" style="132" customWidth="1"/>
    <col min="3887" max="3887" width="36.5703125" style="132" customWidth="1"/>
    <col min="3888" max="3889" width="36.85546875" style="132" customWidth="1"/>
    <col min="3890" max="3890" width="36.5703125" style="132" customWidth="1"/>
    <col min="3891" max="3891" width="37" style="132" customWidth="1"/>
    <col min="3892" max="3910" width="36.85546875" style="132" customWidth="1"/>
    <col min="3911" max="3911" width="37" style="132" customWidth="1"/>
    <col min="3912" max="3929" width="36.85546875" style="132" customWidth="1"/>
    <col min="3930" max="3930" width="36.5703125" style="132" customWidth="1"/>
    <col min="3931" max="3943" width="36.85546875" style="132" customWidth="1"/>
    <col min="3944" max="3944" width="36.5703125" style="132" customWidth="1"/>
    <col min="3945" max="3947" width="36.85546875" style="132" customWidth="1"/>
    <col min="3948" max="3948" width="36.5703125" style="132" customWidth="1"/>
    <col min="3949" max="3956" width="36.85546875" style="132" customWidth="1"/>
    <col min="3957" max="3957" width="36.5703125" style="132" customWidth="1"/>
    <col min="3958" max="4095" width="36.85546875" style="132"/>
    <col min="4096" max="4096" width="18.5703125" style="132" customWidth="1"/>
    <col min="4097" max="4105" width="31.42578125" style="132" customWidth="1"/>
    <col min="4106" max="4122" width="36.85546875" style="132" customWidth="1"/>
    <col min="4123" max="4123" width="37" style="132" customWidth="1"/>
    <col min="4124" max="4139" width="36.85546875" style="132" customWidth="1"/>
    <col min="4140" max="4140" width="37.140625" style="132" customWidth="1"/>
    <col min="4141" max="4142" width="36.85546875" style="132" customWidth="1"/>
    <col min="4143" max="4143" width="36.5703125" style="132" customWidth="1"/>
    <col min="4144" max="4145" width="36.85546875" style="132" customWidth="1"/>
    <col min="4146" max="4146" width="36.5703125" style="132" customWidth="1"/>
    <col min="4147" max="4147" width="37" style="132" customWidth="1"/>
    <col min="4148" max="4166" width="36.85546875" style="132" customWidth="1"/>
    <col min="4167" max="4167" width="37" style="132" customWidth="1"/>
    <col min="4168" max="4185" width="36.85546875" style="132" customWidth="1"/>
    <col min="4186" max="4186" width="36.5703125" style="132" customWidth="1"/>
    <col min="4187" max="4199" width="36.85546875" style="132" customWidth="1"/>
    <col min="4200" max="4200" width="36.5703125" style="132" customWidth="1"/>
    <col min="4201" max="4203" width="36.85546875" style="132" customWidth="1"/>
    <col min="4204" max="4204" width="36.5703125" style="132" customWidth="1"/>
    <col min="4205" max="4212" width="36.85546875" style="132" customWidth="1"/>
    <col min="4213" max="4213" width="36.5703125" style="132" customWidth="1"/>
    <col min="4214" max="4351" width="36.85546875" style="132"/>
    <col min="4352" max="4352" width="18.5703125" style="132" customWidth="1"/>
    <col min="4353" max="4361" width="31.42578125" style="132" customWidth="1"/>
    <col min="4362" max="4378" width="36.85546875" style="132" customWidth="1"/>
    <col min="4379" max="4379" width="37" style="132" customWidth="1"/>
    <col min="4380" max="4395" width="36.85546875" style="132" customWidth="1"/>
    <col min="4396" max="4396" width="37.140625" style="132" customWidth="1"/>
    <col min="4397" max="4398" width="36.85546875" style="132" customWidth="1"/>
    <col min="4399" max="4399" width="36.5703125" style="132" customWidth="1"/>
    <col min="4400" max="4401" width="36.85546875" style="132" customWidth="1"/>
    <col min="4402" max="4402" width="36.5703125" style="132" customWidth="1"/>
    <col min="4403" max="4403" width="37" style="132" customWidth="1"/>
    <col min="4404" max="4422" width="36.85546875" style="132" customWidth="1"/>
    <col min="4423" max="4423" width="37" style="132" customWidth="1"/>
    <col min="4424" max="4441" width="36.85546875" style="132" customWidth="1"/>
    <col min="4442" max="4442" width="36.5703125" style="132" customWidth="1"/>
    <col min="4443" max="4455" width="36.85546875" style="132" customWidth="1"/>
    <col min="4456" max="4456" width="36.5703125" style="132" customWidth="1"/>
    <col min="4457" max="4459" width="36.85546875" style="132" customWidth="1"/>
    <col min="4460" max="4460" width="36.5703125" style="132" customWidth="1"/>
    <col min="4461" max="4468" width="36.85546875" style="132" customWidth="1"/>
    <col min="4469" max="4469" width="36.5703125" style="132" customWidth="1"/>
    <col min="4470" max="4607" width="36.85546875" style="132"/>
    <col min="4608" max="4608" width="18.5703125" style="132" customWidth="1"/>
    <col min="4609" max="4617" width="31.42578125" style="132" customWidth="1"/>
    <col min="4618" max="4634" width="36.85546875" style="132" customWidth="1"/>
    <col min="4635" max="4635" width="37" style="132" customWidth="1"/>
    <col min="4636" max="4651" width="36.85546875" style="132" customWidth="1"/>
    <col min="4652" max="4652" width="37.140625" style="132" customWidth="1"/>
    <col min="4653" max="4654" width="36.85546875" style="132" customWidth="1"/>
    <col min="4655" max="4655" width="36.5703125" style="132" customWidth="1"/>
    <col min="4656" max="4657" width="36.85546875" style="132" customWidth="1"/>
    <col min="4658" max="4658" width="36.5703125" style="132" customWidth="1"/>
    <col min="4659" max="4659" width="37" style="132" customWidth="1"/>
    <col min="4660" max="4678" width="36.85546875" style="132" customWidth="1"/>
    <col min="4679" max="4679" width="37" style="132" customWidth="1"/>
    <col min="4680" max="4697" width="36.85546875" style="132" customWidth="1"/>
    <col min="4698" max="4698" width="36.5703125" style="132" customWidth="1"/>
    <col min="4699" max="4711" width="36.85546875" style="132" customWidth="1"/>
    <col min="4712" max="4712" width="36.5703125" style="132" customWidth="1"/>
    <col min="4713" max="4715" width="36.85546875" style="132" customWidth="1"/>
    <col min="4716" max="4716" width="36.5703125" style="132" customWidth="1"/>
    <col min="4717" max="4724" width="36.85546875" style="132" customWidth="1"/>
    <col min="4725" max="4725" width="36.5703125" style="132" customWidth="1"/>
    <col min="4726" max="4863" width="36.85546875" style="132"/>
    <col min="4864" max="4864" width="18.5703125" style="132" customWidth="1"/>
    <col min="4865" max="4873" width="31.42578125" style="132" customWidth="1"/>
    <col min="4874" max="4890" width="36.85546875" style="132" customWidth="1"/>
    <col min="4891" max="4891" width="37" style="132" customWidth="1"/>
    <col min="4892" max="4907" width="36.85546875" style="132" customWidth="1"/>
    <col min="4908" max="4908" width="37.140625" style="132" customWidth="1"/>
    <col min="4909" max="4910" width="36.85546875" style="132" customWidth="1"/>
    <col min="4911" max="4911" width="36.5703125" style="132" customWidth="1"/>
    <col min="4912" max="4913" width="36.85546875" style="132" customWidth="1"/>
    <col min="4914" max="4914" width="36.5703125" style="132" customWidth="1"/>
    <col min="4915" max="4915" width="37" style="132" customWidth="1"/>
    <col min="4916" max="4934" width="36.85546875" style="132" customWidth="1"/>
    <col min="4935" max="4935" width="37" style="132" customWidth="1"/>
    <col min="4936" max="4953" width="36.85546875" style="132" customWidth="1"/>
    <col min="4954" max="4954" width="36.5703125" style="132" customWidth="1"/>
    <col min="4955" max="4967" width="36.85546875" style="132" customWidth="1"/>
    <col min="4968" max="4968" width="36.5703125" style="132" customWidth="1"/>
    <col min="4969" max="4971" width="36.85546875" style="132" customWidth="1"/>
    <col min="4972" max="4972" width="36.5703125" style="132" customWidth="1"/>
    <col min="4973" max="4980" width="36.85546875" style="132" customWidth="1"/>
    <col min="4981" max="4981" width="36.5703125" style="132" customWidth="1"/>
    <col min="4982" max="5119" width="36.85546875" style="132"/>
    <col min="5120" max="5120" width="18.5703125" style="132" customWidth="1"/>
    <col min="5121" max="5129" width="31.42578125" style="132" customWidth="1"/>
    <col min="5130" max="5146" width="36.85546875" style="132" customWidth="1"/>
    <col min="5147" max="5147" width="37" style="132" customWidth="1"/>
    <col min="5148" max="5163" width="36.85546875" style="132" customWidth="1"/>
    <col min="5164" max="5164" width="37.140625" style="132" customWidth="1"/>
    <col min="5165" max="5166" width="36.85546875" style="132" customWidth="1"/>
    <col min="5167" max="5167" width="36.5703125" style="132" customWidth="1"/>
    <col min="5168" max="5169" width="36.85546875" style="132" customWidth="1"/>
    <col min="5170" max="5170" width="36.5703125" style="132" customWidth="1"/>
    <col min="5171" max="5171" width="37" style="132" customWidth="1"/>
    <col min="5172" max="5190" width="36.85546875" style="132" customWidth="1"/>
    <col min="5191" max="5191" width="37" style="132" customWidth="1"/>
    <col min="5192" max="5209" width="36.85546875" style="132" customWidth="1"/>
    <col min="5210" max="5210" width="36.5703125" style="132" customWidth="1"/>
    <col min="5211" max="5223" width="36.85546875" style="132" customWidth="1"/>
    <col min="5224" max="5224" width="36.5703125" style="132" customWidth="1"/>
    <col min="5225" max="5227" width="36.85546875" style="132" customWidth="1"/>
    <col min="5228" max="5228" width="36.5703125" style="132" customWidth="1"/>
    <col min="5229" max="5236" width="36.85546875" style="132" customWidth="1"/>
    <col min="5237" max="5237" width="36.5703125" style="132" customWidth="1"/>
    <col min="5238" max="5375" width="36.85546875" style="132"/>
    <col min="5376" max="5376" width="18.5703125" style="132" customWidth="1"/>
    <col min="5377" max="5385" width="31.42578125" style="132" customWidth="1"/>
    <col min="5386" max="5402" width="36.85546875" style="132" customWidth="1"/>
    <col min="5403" max="5403" width="37" style="132" customWidth="1"/>
    <col min="5404" max="5419" width="36.85546875" style="132" customWidth="1"/>
    <col min="5420" max="5420" width="37.140625" style="132" customWidth="1"/>
    <col min="5421" max="5422" width="36.85546875" style="132" customWidth="1"/>
    <col min="5423" max="5423" width="36.5703125" style="132" customWidth="1"/>
    <col min="5424" max="5425" width="36.85546875" style="132" customWidth="1"/>
    <col min="5426" max="5426" width="36.5703125" style="132" customWidth="1"/>
    <col min="5427" max="5427" width="37" style="132" customWidth="1"/>
    <col min="5428" max="5446" width="36.85546875" style="132" customWidth="1"/>
    <col min="5447" max="5447" width="37" style="132" customWidth="1"/>
    <col min="5448" max="5465" width="36.85546875" style="132" customWidth="1"/>
    <col min="5466" max="5466" width="36.5703125" style="132" customWidth="1"/>
    <col min="5467" max="5479" width="36.85546875" style="132" customWidth="1"/>
    <col min="5480" max="5480" width="36.5703125" style="132" customWidth="1"/>
    <col min="5481" max="5483" width="36.85546875" style="132" customWidth="1"/>
    <col min="5484" max="5484" width="36.5703125" style="132" customWidth="1"/>
    <col min="5485" max="5492" width="36.85546875" style="132" customWidth="1"/>
    <col min="5493" max="5493" width="36.5703125" style="132" customWidth="1"/>
    <col min="5494" max="5631" width="36.85546875" style="132"/>
    <col min="5632" max="5632" width="18.5703125" style="132" customWidth="1"/>
    <col min="5633" max="5641" width="31.42578125" style="132" customWidth="1"/>
    <col min="5642" max="5658" width="36.85546875" style="132" customWidth="1"/>
    <col min="5659" max="5659" width="37" style="132" customWidth="1"/>
    <col min="5660" max="5675" width="36.85546875" style="132" customWidth="1"/>
    <col min="5676" max="5676" width="37.140625" style="132" customWidth="1"/>
    <col min="5677" max="5678" width="36.85546875" style="132" customWidth="1"/>
    <col min="5679" max="5679" width="36.5703125" style="132" customWidth="1"/>
    <col min="5680" max="5681" width="36.85546875" style="132" customWidth="1"/>
    <col min="5682" max="5682" width="36.5703125" style="132" customWidth="1"/>
    <col min="5683" max="5683" width="37" style="132" customWidth="1"/>
    <col min="5684" max="5702" width="36.85546875" style="132" customWidth="1"/>
    <col min="5703" max="5703" width="37" style="132" customWidth="1"/>
    <col min="5704" max="5721" width="36.85546875" style="132" customWidth="1"/>
    <col min="5722" max="5722" width="36.5703125" style="132" customWidth="1"/>
    <col min="5723" max="5735" width="36.85546875" style="132" customWidth="1"/>
    <col min="5736" max="5736" width="36.5703125" style="132" customWidth="1"/>
    <col min="5737" max="5739" width="36.85546875" style="132" customWidth="1"/>
    <col min="5740" max="5740" width="36.5703125" style="132" customWidth="1"/>
    <col min="5741" max="5748" width="36.85546875" style="132" customWidth="1"/>
    <col min="5749" max="5749" width="36.5703125" style="132" customWidth="1"/>
    <col min="5750" max="5887" width="36.85546875" style="132"/>
    <col min="5888" max="5888" width="18.5703125" style="132" customWidth="1"/>
    <col min="5889" max="5897" width="31.42578125" style="132" customWidth="1"/>
    <col min="5898" max="5914" width="36.85546875" style="132" customWidth="1"/>
    <col min="5915" max="5915" width="37" style="132" customWidth="1"/>
    <col min="5916" max="5931" width="36.85546875" style="132" customWidth="1"/>
    <col min="5932" max="5932" width="37.140625" style="132" customWidth="1"/>
    <col min="5933" max="5934" width="36.85546875" style="132" customWidth="1"/>
    <col min="5935" max="5935" width="36.5703125" style="132" customWidth="1"/>
    <col min="5936" max="5937" width="36.85546875" style="132" customWidth="1"/>
    <col min="5938" max="5938" width="36.5703125" style="132" customWidth="1"/>
    <col min="5939" max="5939" width="37" style="132" customWidth="1"/>
    <col min="5940" max="5958" width="36.85546875" style="132" customWidth="1"/>
    <col min="5959" max="5959" width="37" style="132" customWidth="1"/>
    <col min="5960" max="5977" width="36.85546875" style="132" customWidth="1"/>
    <col min="5978" max="5978" width="36.5703125" style="132" customWidth="1"/>
    <col min="5979" max="5991" width="36.85546875" style="132" customWidth="1"/>
    <col min="5992" max="5992" width="36.5703125" style="132" customWidth="1"/>
    <col min="5993" max="5995" width="36.85546875" style="132" customWidth="1"/>
    <col min="5996" max="5996" width="36.5703125" style="132" customWidth="1"/>
    <col min="5997" max="6004" width="36.85546875" style="132" customWidth="1"/>
    <col min="6005" max="6005" width="36.5703125" style="132" customWidth="1"/>
    <col min="6006" max="6143" width="36.85546875" style="132"/>
    <col min="6144" max="6144" width="18.5703125" style="132" customWidth="1"/>
    <col min="6145" max="6153" width="31.42578125" style="132" customWidth="1"/>
    <col min="6154" max="6170" width="36.85546875" style="132" customWidth="1"/>
    <col min="6171" max="6171" width="37" style="132" customWidth="1"/>
    <col min="6172" max="6187" width="36.85546875" style="132" customWidth="1"/>
    <col min="6188" max="6188" width="37.140625" style="132" customWidth="1"/>
    <col min="6189" max="6190" width="36.85546875" style="132" customWidth="1"/>
    <col min="6191" max="6191" width="36.5703125" style="132" customWidth="1"/>
    <col min="6192" max="6193" width="36.85546875" style="132" customWidth="1"/>
    <col min="6194" max="6194" width="36.5703125" style="132" customWidth="1"/>
    <col min="6195" max="6195" width="37" style="132" customWidth="1"/>
    <col min="6196" max="6214" width="36.85546875" style="132" customWidth="1"/>
    <col min="6215" max="6215" width="37" style="132" customWidth="1"/>
    <col min="6216" max="6233" width="36.85546875" style="132" customWidth="1"/>
    <col min="6234" max="6234" width="36.5703125" style="132" customWidth="1"/>
    <col min="6235" max="6247" width="36.85546875" style="132" customWidth="1"/>
    <col min="6248" max="6248" width="36.5703125" style="132" customWidth="1"/>
    <col min="6249" max="6251" width="36.85546875" style="132" customWidth="1"/>
    <col min="6252" max="6252" width="36.5703125" style="132" customWidth="1"/>
    <col min="6253" max="6260" width="36.85546875" style="132" customWidth="1"/>
    <col min="6261" max="6261" width="36.5703125" style="132" customWidth="1"/>
    <col min="6262" max="6399" width="36.85546875" style="132"/>
    <col min="6400" max="6400" width="18.5703125" style="132" customWidth="1"/>
    <col min="6401" max="6409" width="31.42578125" style="132" customWidth="1"/>
    <col min="6410" max="6426" width="36.85546875" style="132" customWidth="1"/>
    <col min="6427" max="6427" width="37" style="132" customWidth="1"/>
    <col min="6428" max="6443" width="36.85546875" style="132" customWidth="1"/>
    <col min="6444" max="6444" width="37.140625" style="132" customWidth="1"/>
    <col min="6445" max="6446" width="36.85546875" style="132" customWidth="1"/>
    <col min="6447" max="6447" width="36.5703125" style="132" customWidth="1"/>
    <col min="6448" max="6449" width="36.85546875" style="132" customWidth="1"/>
    <col min="6450" max="6450" width="36.5703125" style="132" customWidth="1"/>
    <col min="6451" max="6451" width="37" style="132" customWidth="1"/>
    <col min="6452" max="6470" width="36.85546875" style="132" customWidth="1"/>
    <col min="6471" max="6471" width="37" style="132" customWidth="1"/>
    <col min="6472" max="6489" width="36.85546875" style="132" customWidth="1"/>
    <col min="6490" max="6490" width="36.5703125" style="132" customWidth="1"/>
    <col min="6491" max="6503" width="36.85546875" style="132" customWidth="1"/>
    <col min="6504" max="6504" width="36.5703125" style="132" customWidth="1"/>
    <col min="6505" max="6507" width="36.85546875" style="132" customWidth="1"/>
    <col min="6508" max="6508" width="36.5703125" style="132" customWidth="1"/>
    <col min="6509" max="6516" width="36.85546875" style="132" customWidth="1"/>
    <col min="6517" max="6517" width="36.5703125" style="132" customWidth="1"/>
    <col min="6518" max="6655" width="36.85546875" style="132"/>
    <col min="6656" max="6656" width="18.5703125" style="132" customWidth="1"/>
    <col min="6657" max="6665" width="31.42578125" style="132" customWidth="1"/>
    <col min="6666" max="6682" width="36.85546875" style="132" customWidth="1"/>
    <col min="6683" max="6683" width="37" style="132" customWidth="1"/>
    <col min="6684" max="6699" width="36.85546875" style="132" customWidth="1"/>
    <col min="6700" max="6700" width="37.140625" style="132" customWidth="1"/>
    <col min="6701" max="6702" width="36.85546875" style="132" customWidth="1"/>
    <col min="6703" max="6703" width="36.5703125" style="132" customWidth="1"/>
    <col min="6704" max="6705" width="36.85546875" style="132" customWidth="1"/>
    <col min="6706" max="6706" width="36.5703125" style="132" customWidth="1"/>
    <col min="6707" max="6707" width="37" style="132" customWidth="1"/>
    <col min="6708" max="6726" width="36.85546875" style="132" customWidth="1"/>
    <col min="6727" max="6727" width="37" style="132" customWidth="1"/>
    <col min="6728" max="6745" width="36.85546875" style="132" customWidth="1"/>
    <col min="6746" max="6746" width="36.5703125" style="132" customWidth="1"/>
    <col min="6747" max="6759" width="36.85546875" style="132" customWidth="1"/>
    <col min="6760" max="6760" width="36.5703125" style="132" customWidth="1"/>
    <col min="6761" max="6763" width="36.85546875" style="132" customWidth="1"/>
    <col min="6764" max="6764" width="36.5703125" style="132" customWidth="1"/>
    <col min="6765" max="6772" width="36.85546875" style="132" customWidth="1"/>
    <col min="6773" max="6773" width="36.5703125" style="132" customWidth="1"/>
    <col min="6774" max="6911" width="36.85546875" style="132"/>
    <col min="6912" max="6912" width="18.5703125" style="132" customWidth="1"/>
    <col min="6913" max="6921" width="31.42578125" style="132" customWidth="1"/>
    <col min="6922" max="6938" width="36.85546875" style="132" customWidth="1"/>
    <col min="6939" max="6939" width="37" style="132" customWidth="1"/>
    <col min="6940" max="6955" width="36.85546875" style="132" customWidth="1"/>
    <col min="6956" max="6956" width="37.140625" style="132" customWidth="1"/>
    <col min="6957" max="6958" width="36.85546875" style="132" customWidth="1"/>
    <col min="6959" max="6959" width="36.5703125" style="132" customWidth="1"/>
    <col min="6960" max="6961" width="36.85546875" style="132" customWidth="1"/>
    <col min="6962" max="6962" width="36.5703125" style="132" customWidth="1"/>
    <col min="6963" max="6963" width="37" style="132" customWidth="1"/>
    <col min="6964" max="6982" width="36.85546875" style="132" customWidth="1"/>
    <col min="6983" max="6983" width="37" style="132" customWidth="1"/>
    <col min="6984" max="7001" width="36.85546875" style="132" customWidth="1"/>
    <col min="7002" max="7002" width="36.5703125" style="132" customWidth="1"/>
    <col min="7003" max="7015" width="36.85546875" style="132" customWidth="1"/>
    <col min="7016" max="7016" width="36.5703125" style="132" customWidth="1"/>
    <col min="7017" max="7019" width="36.85546875" style="132" customWidth="1"/>
    <col min="7020" max="7020" width="36.5703125" style="132" customWidth="1"/>
    <col min="7021" max="7028" width="36.85546875" style="132" customWidth="1"/>
    <col min="7029" max="7029" width="36.5703125" style="132" customWidth="1"/>
    <col min="7030" max="7167" width="36.85546875" style="132"/>
    <col min="7168" max="7168" width="18.5703125" style="132" customWidth="1"/>
    <col min="7169" max="7177" width="31.42578125" style="132" customWidth="1"/>
    <col min="7178" max="7194" width="36.85546875" style="132" customWidth="1"/>
    <col min="7195" max="7195" width="37" style="132" customWidth="1"/>
    <col min="7196" max="7211" width="36.85546875" style="132" customWidth="1"/>
    <col min="7212" max="7212" width="37.140625" style="132" customWidth="1"/>
    <col min="7213" max="7214" width="36.85546875" style="132" customWidth="1"/>
    <col min="7215" max="7215" width="36.5703125" style="132" customWidth="1"/>
    <col min="7216" max="7217" width="36.85546875" style="132" customWidth="1"/>
    <col min="7218" max="7218" width="36.5703125" style="132" customWidth="1"/>
    <col min="7219" max="7219" width="37" style="132" customWidth="1"/>
    <col min="7220" max="7238" width="36.85546875" style="132" customWidth="1"/>
    <col min="7239" max="7239" width="37" style="132" customWidth="1"/>
    <col min="7240" max="7257" width="36.85546875" style="132" customWidth="1"/>
    <col min="7258" max="7258" width="36.5703125" style="132" customWidth="1"/>
    <col min="7259" max="7271" width="36.85546875" style="132" customWidth="1"/>
    <col min="7272" max="7272" width="36.5703125" style="132" customWidth="1"/>
    <col min="7273" max="7275" width="36.85546875" style="132" customWidth="1"/>
    <col min="7276" max="7276" width="36.5703125" style="132" customWidth="1"/>
    <col min="7277" max="7284" width="36.85546875" style="132" customWidth="1"/>
    <col min="7285" max="7285" width="36.5703125" style="132" customWidth="1"/>
    <col min="7286" max="7423" width="36.85546875" style="132"/>
    <col min="7424" max="7424" width="18.5703125" style="132" customWidth="1"/>
    <col min="7425" max="7433" width="31.42578125" style="132" customWidth="1"/>
    <col min="7434" max="7450" width="36.85546875" style="132" customWidth="1"/>
    <col min="7451" max="7451" width="37" style="132" customWidth="1"/>
    <col min="7452" max="7467" width="36.85546875" style="132" customWidth="1"/>
    <col min="7468" max="7468" width="37.140625" style="132" customWidth="1"/>
    <col min="7469" max="7470" width="36.85546875" style="132" customWidth="1"/>
    <col min="7471" max="7471" width="36.5703125" style="132" customWidth="1"/>
    <col min="7472" max="7473" width="36.85546875" style="132" customWidth="1"/>
    <col min="7474" max="7474" width="36.5703125" style="132" customWidth="1"/>
    <col min="7475" max="7475" width="37" style="132" customWidth="1"/>
    <col min="7476" max="7494" width="36.85546875" style="132" customWidth="1"/>
    <col min="7495" max="7495" width="37" style="132" customWidth="1"/>
    <col min="7496" max="7513" width="36.85546875" style="132" customWidth="1"/>
    <col min="7514" max="7514" width="36.5703125" style="132" customWidth="1"/>
    <col min="7515" max="7527" width="36.85546875" style="132" customWidth="1"/>
    <col min="7528" max="7528" width="36.5703125" style="132" customWidth="1"/>
    <col min="7529" max="7531" width="36.85546875" style="132" customWidth="1"/>
    <col min="7532" max="7532" width="36.5703125" style="132" customWidth="1"/>
    <col min="7533" max="7540" width="36.85546875" style="132" customWidth="1"/>
    <col min="7541" max="7541" width="36.5703125" style="132" customWidth="1"/>
    <col min="7542" max="7679" width="36.85546875" style="132"/>
    <col min="7680" max="7680" width="18.5703125" style="132" customWidth="1"/>
    <col min="7681" max="7689" width="31.42578125" style="132" customWidth="1"/>
    <col min="7690" max="7706" width="36.85546875" style="132" customWidth="1"/>
    <col min="7707" max="7707" width="37" style="132" customWidth="1"/>
    <col min="7708" max="7723" width="36.85546875" style="132" customWidth="1"/>
    <col min="7724" max="7724" width="37.140625" style="132" customWidth="1"/>
    <col min="7725" max="7726" width="36.85546875" style="132" customWidth="1"/>
    <col min="7727" max="7727" width="36.5703125" style="132" customWidth="1"/>
    <col min="7728" max="7729" width="36.85546875" style="132" customWidth="1"/>
    <col min="7730" max="7730" width="36.5703125" style="132" customWidth="1"/>
    <col min="7731" max="7731" width="37" style="132" customWidth="1"/>
    <col min="7732" max="7750" width="36.85546875" style="132" customWidth="1"/>
    <col min="7751" max="7751" width="37" style="132" customWidth="1"/>
    <col min="7752" max="7769" width="36.85546875" style="132" customWidth="1"/>
    <col min="7770" max="7770" width="36.5703125" style="132" customWidth="1"/>
    <col min="7771" max="7783" width="36.85546875" style="132" customWidth="1"/>
    <col min="7784" max="7784" width="36.5703125" style="132" customWidth="1"/>
    <col min="7785" max="7787" width="36.85546875" style="132" customWidth="1"/>
    <col min="7788" max="7788" width="36.5703125" style="132" customWidth="1"/>
    <col min="7789" max="7796" width="36.85546875" style="132" customWidth="1"/>
    <col min="7797" max="7797" width="36.5703125" style="132" customWidth="1"/>
    <col min="7798" max="7935" width="36.85546875" style="132"/>
    <col min="7936" max="7936" width="18.5703125" style="132" customWidth="1"/>
    <col min="7937" max="7945" width="31.42578125" style="132" customWidth="1"/>
    <col min="7946" max="7962" width="36.85546875" style="132" customWidth="1"/>
    <col min="7963" max="7963" width="37" style="132" customWidth="1"/>
    <col min="7964" max="7979" width="36.85546875" style="132" customWidth="1"/>
    <col min="7980" max="7980" width="37.140625" style="132" customWidth="1"/>
    <col min="7981" max="7982" width="36.85546875" style="132" customWidth="1"/>
    <col min="7983" max="7983" width="36.5703125" style="132" customWidth="1"/>
    <col min="7984" max="7985" width="36.85546875" style="132" customWidth="1"/>
    <col min="7986" max="7986" width="36.5703125" style="132" customWidth="1"/>
    <col min="7987" max="7987" width="37" style="132" customWidth="1"/>
    <col min="7988" max="8006" width="36.85546875" style="132" customWidth="1"/>
    <col min="8007" max="8007" width="37" style="132" customWidth="1"/>
    <col min="8008" max="8025" width="36.85546875" style="132" customWidth="1"/>
    <col min="8026" max="8026" width="36.5703125" style="132" customWidth="1"/>
    <col min="8027" max="8039" width="36.85546875" style="132" customWidth="1"/>
    <col min="8040" max="8040" width="36.5703125" style="132" customWidth="1"/>
    <col min="8041" max="8043" width="36.85546875" style="132" customWidth="1"/>
    <col min="8044" max="8044" width="36.5703125" style="132" customWidth="1"/>
    <col min="8045" max="8052" width="36.85546875" style="132" customWidth="1"/>
    <col min="8053" max="8053" width="36.5703125" style="132" customWidth="1"/>
    <col min="8054" max="8191" width="36.85546875" style="132"/>
    <col min="8192" max="8192" width="18.5703125" style="132" customWidth="1"/>
    <col min="8193" max="8201" width="31.42578125" style="132" customWidth="1"/>
    <col min="8202" max="8218" width="36.85546875" style="132" customWidth="1"/>
    <col min="8219" max="8219" width="37" style="132" customWidth="1"/>
    <col min="8220" max="8235" width="36.85546875" style="132" customWidth="1"/>
    <col min="8236" max="8236" width="37.140625" style="132" customWidth="1"/>
    <col min="8237" max="8238" width="36.85546875" style="132" customWidth="1"/>
    <col min="8239" max="8239" width="36.5703125" style="132" customWidth="1"/>
    <col min="8240" max="8241" width="36.85546875" style="132" customWidth="1"/>
    <col min="8242" max="8242" width="36.5703125" style="132" customWidth="1"/>
    <col min="8243" max="8243" width="37" style="132" customWidth="1"/>
    <col min="8244" max="8262" width="36.85546875" style="132" customWidth="1"/>
    <col min="8263" max="8263" width="37" style="132" customWidth="1"/>
    <col min="8264" max="8281" width="36.85546875" style="132" customWidth="1"/>
    <col min="8282" max="8282" width="36.5703125" style="132" customWidth="1"/>
    <col min="8283" max="8295" width="36.85546875" style="132" customWidth="1"/>
    <col min="8296" max="8296" width="36.5703125" style="132" customWidth="1"/>
    <col min="8297" max="8299" width="36.85546875" style="132" customWidth="1"/>
    <col min="8300" max="8300" width="36.5703125" style="132" customWidth="1"/>
    <col min="8301" max="8308" width="36.85546875" style="132" customWidth="1"/>
    <col min="8309" max="8309" width="36.5703125" style="132" customWidth="1"/>
    <col min="8310" max="8447" width="36.85546875" style="132"/>
    <col min="8448" max="8448" width="18.5703125" style="132" customWidth="1"/>
    <col min="8449" max="8457" width="31.42578125" style="132" customWidth="1"/>
    <col min="8458" max="8474" width="36.85546875" style="132" customWidth="1"/>
    <col min="8475" max="8475" width="37" style="132" customWidth="1"/>
    <col min="8476" max="8491" width="36.85546875" style="132" customWidth="1"/>
    <col min="8492" max="8492" width="37.140625" style="132" customWidth="1"/>
    <col min="8493" max="8494" width="36.85546875" style="132" customWidth="1"/>
    <col min="8495" max="8495" width="36.5703125" style="132" customWidth="1"/>
    <col min="8496" max="8497" width="36.85546875" style="132" customWidth="1"/>
    <col min="8498" max="8498" width="36.5703125" style="132" customWidth="1"/>
    <col min="8499" max="8499" width="37" style="132" customWidth="1"/>
    <col min="8500" max="8518" width="36.85546875" style="132" customWidth="1"/>
    <col min="8519" max="8519" width="37" style="132" customWidth="1"/>
    <col min="8520" max="8537" width="36.85546875" style="132" customWidth="1"/>
    <col min="8538" max="8538" width="36.5703125" style="132" customWidth="1"/>
    <col min="8539" max="8551" width="36.85546875" style="132" customWidth="1"/>
    <col min="8552" max="8552" width="36.5703125" style="132" customWidth="1"/>
    <col min="8553" max="8555" width="36.85546875" style="132" customWidth="1"/>
    <col min="8556" max="8556" width="36.5703125" style="132" customWidth="1"/>
    <col min="8557" max="8564" width="36.85546875" style="132" customWidth="1"/>
    <col min="8565" max="8565" width="36.5703125" style="132" customWidth="1"/>
    <col min="8566" max="8703" width="36.85546875" style="132"/>
    <col min="8704" max="8704" width="18.5703125" style="132" customWidth="1"/>
    <col min="8705" max="8713" width="31.42578125" style="132" customWidth="1"/>
    <col min="8714" max="8730" width="36.85546875" style="132" customWidth="1"/>
    <col min="8731" max="8731" width="37" style="132" customWidth="1"/>
    <col min="8732" max="8747" width="36.85546875" style="132" customWidth="1"/>
    <col min="8748" max="8748" width="37.140625" style="132" customWidth="1"/>
    <col min="8749" max="8750" width="36.85546875" style="132" customWidth="1"/>
    <col min="8751" max="8751" width="36.5703125" style="132" customWidth="1"/>
    <col min="8752" max="8753" width="36.85546875" style="132" customWidth="1"/>
    <col min="8754" max="8754" width="36.5703125" style="132" customWidth="1"/>
    <col min="8755" max="8755" width="37" style="132" customWidth="1"/>
    <col min="8756" max="8774" width="36.85546875" style="132" customWidth="1"/>
    <col min="8775" max="8775" width="37" style="132" customWidth="1"/>
    <col min="8776" max="8793" width="36.85546875" style="132" customWidth="1"/>
    <col min="8794" max="8794" width="36.5703125" style="132" customWidth="1"/>
    <col min="8795" max="8807" width="36.85546875" style="132" customWidth="1"/>
    <col min="8808" max="8808" width="36.5703125" style="132" customWidth="1"/>
    <col min="8809" max="8811" width="36.85546875" style="132" customWidth="1"/>
    <col min="8812" max="8812" width="36.5703125" style="132" customWidth="1"/>
    <col min="8813" max="8820" width="36.85546875" style="132" customWidth="1"/>
    <col min="8821" max="8821" width="36.5703125" style="132" customWidth="1"/>
    <col min="8822" max="8959" width="36.85546875" style="132"/>
    <col min="8960" max="8960" width="18.5703125" style="132" customWidth="1"/>
    <col min="8961" max="8969" width="31.42578125" style="132" customWidth="1"/>
    <col min="8970" max="8986" width="36.85546875" style="132" customWidth="1"/>
    <col min="8987" max="8987" width="37" style="132" customWidth="1"/>
    <col min="8988" max="9003" width="36.85546875" style="132" customWidth="1"/>
    <col min="9004" max="9004" width="37.140625" style="132" customWidth="1"/>
    <col min="9005" max="9006" width="36.85546875" style="132" customWidth="1"/>
    <col min="9007" max="9007" width="36.5703125" style="132" customWidth="1"/>
    <col min="9008" max="9009" width="36.85546875" style="132" customWidth="1"/>
    <col min="9010" max="9010" width="36.5703125" style="132" customWidth="1"/>
    <col min="9011" max="9011" width="37" style="132" customWidth="1"/>
    <col min="9012" max="9030" width="36.85546875" style="132" customWidth="1"/>
    <col min="9031" max="9031" width="37" style="132" customWidth="1"/>
    <col min="9032" max="9049" width="36.85546875" style="132" customWidth="1"/>
    <col min="9050" max="9050" width="36.5703125" style="132" customWidth="1"/>
    <col min="9051" max="9063" width="36.85546875" style="132" customWidth="1"/>
    <col min="9064" max="9064" width="36.5703125" style="132" customWidth="1"/>
    <col min="9065" max="9067" width="36.85546875" style="132" customWidth="1"/>
    <col min="9068" max="9068" width="36.5703125" style="132" customWidth="1"/>
    <col min="9069" max="9076" width="36.85546875" style="132" customWidth="1"/>
    <col min="9077" max="9077" width="36.5703125" style="132" customWidth="1"/>
    <col min="9078" max="9215" width="36.85546875" style="132"/>
    <col min="9216" max="9216" width="18.5703125" style="132" customWidth="1"/>
    <col min="9217" max="9225" width="31.42578125" style="132" customWidth="1"/>
    <col min="9226" max="9242" width="36.85546875" style="132" customWidth="1"/>
    <col min="9243" max="9243" width="37" style="132" customWidth="1"/>
    <col min="9244" max="9259" width="36.85546875" style="132" customWidth="1"/>
    <col min="9260" max="9260" width="37.140625" style="132" customWidth="1"/>
    <col min="9261" max="9262" width="36.85546875" style="132" customWidth="1"/>
    <col min="9263" max="9263" width="36.5703125" style="132" customWidth="1"/>
    <col min="9264" max="9265" width="36.85546875" style="132" customWidth="1"/>
    <col min="9266" max="9266" width="36.5703125" style="132" customWidth="1"/>
    <col min="9267" max="9267" width="37" style="132" customWidth="1"/>
    <col min="9268" max="9286" width="36.85546875" style="132" customWidth="1"/>
    <col min="9287" max="9287" width="37" style="132" customWidth="1"/>
    <col min="9288" max="9305" width="36.85546875" style="132" customWidth="1"/>
    <col min="9306" max="9306" width="36.5703125" style="132" customWidth="1"/>
    <col min="9307" max="9319" width="36.85546875" style="132" customWidth="1"/>
    <col min="9320" max="9320" width="36.5703125" style="132" customWidth="1"/>
    <col min="9321" max="9323" width="36.85546875" style="132" customWidth="1"/>
    <col min="9324" max="9324" width="36.5703125" style="132" customWidth="1"/>
    <col min="9325" max="9332" width="36.85546875" style="132" customWidth="1"/>
    <col min="9333" max="9333" width="36.5703125" style="132" customWidth="1"/>
    <col min="9334" max="9471" width="36.85546875" style="132"/>
    <col min="9472" max="9472" width="18.5703125" style="132" customWidth="1"/>
    <col min="9473" max="9481" width="31.42578125" style="132" customWidth="1"/>
    <col min="9482" max="9498" width="36.85546875" style="132" customWidth="1"/>
    <col min="9499" max="9499" width="37" style="132" customWidth="1"/>
    <col min="9500" max="9515" width="36.85546875" style="132" customWidth="1"/>
    <col min="9516" max="9516" width="37.140625" style="132" customWidth="1"/>
    <col min="9517" max="9518" width="36.85546875" style="132" customWidth="1"/>
    <col min="9519" max="9519" width="36.5703125" style="132" customWidth="1"/>
    <col min="9520" max="9521" width="36.85546875" style="132" customWidth="1"/>
    <col min="9522" max="9522" width="36.5703125" style="132" customWidth="1"/>
    <col min="9523" max="9523" width="37" style="132" customWidth="1"/>
    <col min="9524" max="9542" width="36.85546875" style="132" customWidth="1"/>
    <col min="9543" max="9543" width="37" style="132" customWidth="1"/>
    <col min="9544" max="9561" width="36.85546875" style="132" customWidth="1"/>
    <col min="9562" max="9562" width="36.5703125" style="132" customWidth="1"/>
    <col min="9563" max="9575" width="36.85546875" style="132" customWidth="1"/>
    <col min="9576" max="9576" width="36.5703125" style="132" customWidth="1"/>
    <col min="9577" max="9579" width="36.85546875" style="132" customWidth="1"/>
    <col min="9580" max="9580" width="36.5703125" style="132" customWidth="1"/>
    <col min="9581" max="9588" width="36.85546875" style="132" customWidth="1"/>
    <col min="9589" max="9589" width="36.5703125" style="132" customWidth="1"/>
    <col min="9590" max="9727" width="36.85546875" style="132"/>
    <col min="9728" max="9728" width="18.5703125" style="132" customWidth="1"/>
    <col min="9729" max="9737" width="31.42578125" style="132" customWidth="1"/>
    <col min="9738" max="9754" width="36.85546875" style="132" customWidth="1"/>
    <col min="9755" max="9755" width="37" style="132" customWidth="1"/>
    <col min="9756" max="9771" width="36.85546875" style="132" customWidth="1"/>
    <col min="9772" max="9772" width="37.140625" style="132" customWidth="1"/>
    <col min="9773" max="9774" width="36.85546875" style="132" customWidth="1"/>
    <col min="9775" max="9775" width="36.5703125" style="132" customWidth="1"/>
    <col min="9776" max="9777" width="36.85546875" style="132" customWidth="1"/>
    <col min="9778" max="9778" width="36.5703125" style="132" customWidth="1"/>
    <col min="9779" max="9779" width="37" style="132" customWidth="1"/>
    <col min="9780" max="9798" width="36.85546875" style="132" customWidth="1"/>
    <col min="9799" max="9799" width="37" style="132" customWidth="1"/>
    <col min="9800" max="9817" width="36.85546875" style="132" customWidth="1"/>
    <col min="9818" max="9818" width="36.5703125" style="132" customWidth="1"/>
    <col min="9819" max="9831" width="36.85546875" style="132" customWidth="1"/>
    <col min="9832" max="9832" width="36.5703125" style="132" customWidth="1"/>
    <col min="9833" max="9835" width="36.85546875" style="132" customWidth="1"/>
    <col min="9836" max="9836" width="36.5703125" style="132" customWidth="1"/>
    <col min="9837" max="9844" width="36.85546875" style="132" customWidth="1"/>
    <col min="9845" max="9845" width="36.5703125" style="132" customWidth="1"/>
    <col min="9846" max="9983" width="36.85546875" style="132"/>
    <col min="9984" max="9984" width="18.5703125" style="132" customWidth="1"/>
    <col min="9985" max="9993" width="31.42578125" style="132" customWidth="1"/>
    <col min="9994" max="10010" width="36.85546875" style="132" customWidth="1"/>
    <col min="10011" max="10011" width="37" style="132" customWidth="1"/>
    <col min="10012" max="10027" width="36.85546875" style="132" customWidth="1"/>
    <col min="10028" max="10028" width="37.140625" style="132" customWidth="1"/>
    <col min="10029" max="10030" width="36.85546875" style="132" customWidth="1"/>
    <col min="10031" max="10031" width="36.5703125" style="132" customWidth="1"/>
    <col min="10032" max="10033" width="36.85546875" style="132" customWidth="1"/>
    <col min="10034" max="10034" width="36.5703125" style="132" customWidth="1"/>
    <col min="10035" max="10035" width="37" style="132" customWidth="1"/>
    <col min="10036" max="10054" width="36.85546875" style="132" customWidth="1"/>
    <col min="10055" max="10055" width="37" style="132" customWidth="1"/>
    <col min="10056" max="10073" width="36.85546875" style="132" customWidth="1"/>
    <col min="10074" max="10074" width="36.5703125" style="132" customWidth="1"/>
    <col min="10075" max="10087" width="36.85546875" style="132" customWidth="1"/>
    <col min="10088" max="10088" width="36.5703125" style="132" customWidth="1"/>
    <col min="10089" max="10091" width="36.85546875" style="132" customWidth="1"/>
    <col min="10092" max="10092" width="36.5703125" style="132" customWidth="1"/>
    <col min="10093" max="10100" width="36.85546875" style="132" customWidth="1"/>
    <col min="10101" max="10101" width="36.5703125" style="132" customWidth="1"/>
    <col min="10102" max="10239" width="36.85546875" style="132"/>
    <col min="10240" max="10240" width="18.5703125" style="132" customWidth="1"/>
    <col min="10241" max="10249" width="31.42578125" style="132" customWidth="1"/>
    <col min="10250" max="10266" width="36.85546875" style="132" customWidth="1"/>
    <col min="10267" max="10267" width="37" style="132" customWidth="1"/>
    <col min="10268" max="10283" width="36.85546875" style="132" customWidth="1"/>
    <col min="10284" max="10284" width="37.140625" style="132" customWidth="1"/>
    <col min="10285" max="10286" width="36.85546875" style="132" customWidth="1"/>
    <col min="10287" max="10287" width="36.5703125" style="132" customWidth="1"/>
    <col min="10288" max="10289" width="36.85546875" style="132" customWidth="1"/>
    <col min="10290" max="10290" width="36.5703125" style="132" customWidth="1"/>
    <col min="10291" max="10291" width="37" style="132" customWidth="1"/>
    <col min="10292" max="10310" width="36.85546875" style="132" customWidth="1"/>
    <col min="10311" max="10311" width="37" style="132" customWidth="1"/>
    <col min="10312" max="10329" width="36.85546875" style="132" customWidth="1"/>
    <col min="10330" max="10330" width="36.5703125" style="132" customWidth="1"/>
    <col min="10331" max="10343" width="36.85546875" style="132" customWidth="1"/>
    <col min="10344" max="10344" width="36.5703125" style="132" customWidth="1"/>
    <col min="10345" max="10347" width="36.85546875" style="132" customWidth="1"/>
    <col min="10348" max="10348" width="36.5703125" style="132" customWidth="1"/>
    <col min="10349" max="10356" width="36.85546875" style="132" customWidth="1"/>
    <col min="10357" max="10357" width="36.5703125" style="132" customWidth="1"/>
    <col min="10358" max="10495" width="36.85546875" style="132"/>
    <col min="10496" max="10496" width="18.5703125" style="132" customWidth="1"/>
    <col min="10497" max="10505" width="31.42578125" style="132" customWidth="1"/>
    <col min="10506" max="10522" width="36.85546875" style="132" customWidth="1"/>
    <col min="10523" max="10523" width="37" style="132" customWidth="1"/>
    <col min="10524" max="10539" width="36.85546875" style="132" customWidth="1"/>
    <col min="10540" max="10540" width="37.140625" style="132" customWidth="1"/>
    <col min="10541" max="10542" width="36.85546875" style="132" customWidth="1"/>
    <col min="10543" max="10543" width="36.5703125" style="132" customWidth="1"/>
    <col min="10544" max="10545" width="36.85546875" style="132" customWidth="1"/>
    <col min="10546" max="10546" width="36.5703125" style="132" customWidth="1"/>
    <col min="10547" max="10547" width="37" style="132" customWidth="1"/>
    <col min="10548" max="10566" width="36.85546875" style="132" customWidth="1"/>
    <col min="10567" max="10567" width="37" style="132" customWidth="1"/>
    <col min="10568" max="10585" width="36.85546875" style="132" customWidth="1"/>
    <col min="10586" max="10586" width="36.5703125" style="132" customWidth="1"/>
    <col min="10587" max="10599" width="36.85546875" style="132" customWidth="1"/>
    <col min="10600" max="10600" width="36.5703125" style="132" customWidth="1"/>
    <col min="10601" max="10603" width="36.85546875" style="132" customWidth="1"/>
    <col min="10604" max="10604" width="36.5703125" style="132" customWidth="1"/>
    <col min="10605" max="10612" width="36.85546875" style="132" customWidth="1"/>
    <col min="10613" max="10613" width="36.5703125" style="132" customWidth="1"/>
    <col min="10614" max="10751" width="36.85546875" style="132"/>
    <col min="10752" max="10752" width="18.5703125" style="132" customWidth="1"/>
    <col min="10753" max="10761" width="31.42578125" style="132" customWidth="1"/>
    <col min="10762" max="10778" width="36.85546875" style="132" customWidth="1"/>
    <col min="10779" max="10779" width="37" style="132" customWidth="1"/>
    <col min="10780" max="10795" width="36.85546875" style="132" customWidth="1"/>
    <col min="10796" max="10796" width="37.140625" style="132" customWidth="1"/>
    <col min="10797" max="10798" width="36.85546875" style="132" customWidth="1"/>
    <col min="10799" max="10799" width="36.5703125" style="132" customWidth="1"/>
    <col min="10800" max="10801" width="36.85546875" style="132" customWidth="1"/>
    <col min="10802" max="10802" width="36.5703125" style="132" customWidth="1"/>
    <col min="10803" max="10803" width="37" style="132" customWidth="1"/>
    <col min="10804" max="10822" width="36.85546875" style="132" customWidth="1"/>
    <col min="10823" max="10823" width="37" style="132" customWidth="1"/>
    <col min="10824" max="10841" width="36.85546875" style="132" customWidth="1"/>
    <col min="10842" max="10842" width="36.5703125" style="132" customWidth="1"/>
    <col min="10843" max="10855" width="36.85546875" style="132" customWidth="1"/>
    <col min="10856" max="10856" width="36.5703125" style="132" customWidth="1"/>
    <col min="10857" max="10859" width="36.85546875" style="132" customWidth="1"/>
    <col min="10860" max="10860" width="36.5703125" style="132" customWidth="1"/>
    <col min="10861" max="10868" width="36.85546875" style="132" customWidth="1"/>
    <col min="10869" max="10869" width="36.5703125" style="132" customWidth="1"/>
    <col min="10870" max="11007" width="36.85546875" style="132"/>
    <col min="11008" max="11008" width="18.5703125" style="132" customWidth="1"/>
    <col min="11009" max="11017" width="31.42578125" style="132" customWidth="1"/>
    <col min="11018" max="11034" width="36.85546875" style="132" customWidth="1"/>
    <col min="11035" max="11035" width="37" style="132" customWidth="1"/>
    <col min="11036" max="11051" width="36.85546875" style="132" customWidth="1"/>
    <col min="11052" max="11052" width="37.140625" style="132" customWidth="1"/>
    <col min="11053" max="11054" width="36.85546875" style="132" customWidth="1"/>
    <col min="11055" max="11055" width="36.5703125" style="132" customWidth="1"/>
    <col min="11056" max="11057" width="36.85546875" style="132" customWidth="1"/>
    <col min="11058" max="11058" width="36.5703125" style="132" customWidth="1"/>
    <col min="11059" max="11059" width="37" style="132" customWidth="1"/>
    <col min="11060" max="11078" width="36.85546875" style="132" customWidth="1"/>
    <col min="11079" max="11079" width="37" style="132" customWidth="1"/>
    <col min="11080" max="11097" width="36.85546875" style="132" customWidth="1"/>
    <col min="11098" max="11098" width="36.5703125" style="132" customWidth="1"/>
    <col min="11099" max="11111" width="36.85546875" style="132" customWidth="1"/>
    <col min="11112" max="11112" width="36.5703125" style="132" customWidth="1"/>
    <col min="11113" max="11115" width="36.85546875" style="132" customWidth="1"/>
    <col min="11116" max="11116" width="36.5703125" style="132" customWidth="1"/>
    <col min="11117" max="11124" width="36.85546875" style="132" customWidth="1"/>
    <col min="11125" max="11125" width="36.5703125" style="132" customWidth="1"/>
    <col min="11126" max="11263" width="36.85546875" style="132"/>
    <col min="11264" max="11264" width="18.5703125" style="132" customWidth="1"/>
    <col min="11265" max="11273" width="31.42578125" style="132" customWidth="1"/>
    <col min="11274" max="11290" width="36.85546875" style="132" customWidth="1"/>
    <col min="11291" max="11291" width="37" style="132" customWidth="1"/>
    <col min="11292" max="11307" width="36.85546875" style="132" customWidth="1"/>
    <col min="11308" max="11308" width="37.140625" style="132" customWidth="1"/>
    <col min="11309" max="11310" width="36.85546875" style="132" customWidth="1"/>
    <col min="11311" max="11311" width="36.5703125" style="132" customWidth="1"/>
    <col min="11312" max="11313" width="36.85546875" style="132" customWidth="1"/>
    <col min="11314" max="11314" width="36.5703125" style="132" customWidth="1"/>
    <col min="11315" max="11315" width="37" style="132" customWidth="1"/>
    <col min="11316" max="11334" width="36.85546875" style="132" customWidth="1"/>
    <col min="11335" max="11335" width="37" style="132" customWidth="1"/>
    <col min="11336" max="11353" width="36.85546875" style="132" customWidth="1"/>
    <col min="11354" max="11354" width="36.5703125" style="132" customWidth="1"/>
    <col min="11355" max="11367" width="36.85546875" style="132" customWidth="1"/>
    <col min="11368" max="11368" width="36.5703125" style="132" customWidth="1"/>
    <col min="11369" max="11371" width="36.85546875" style="132" customWidth="1"/>
    <col min="11372" max="11372" width="36.5703125" style="132" customWidth="1"/>
    <col min="11373" max="11380" width="36.85546875" style="132" customWidth="1"/>
    <col min="11381" max="11381" width="36.5703125" style="132" customWidth="1"/>
    <col min="11382" max="11519" width="36.85546875" style="132"/>
    <col min="11520" max="11520" width="18.5703125" style="132" customWidth="1"/>
    <col min="11521" max="11529" width="31.42578125" style="132" customWidth="1"/>
    <col min="11530" max="11546" width="36.85546875" style="132" customWidth="1"/>
    <col min="11547" max="11547" width="37" style="132" customWidth="1"/>
    <col min="11548" max="11563" width="36.85546875" style="132" customWidth="1"/>
    <col min="11564" max="11564" width="37.140625" style="132" customWidth="1"/>
    <col min="11565" max="11566" width="36.85546875" style="132" customWidth="1"/>
    <col min="11567" max="11567" width="36.5703125" style="132" customWidth="1"/>
    <col min="11568" max="11569" width="36.85546875" style="132" customWidth="1"/>
    <col min="11570" max="11570" width="36.5703125" style="132" customWidth="1"/>
    <col min="11571" max="11571" width="37" style="132" customWidth="1"/>
    <col min="11572" max="11590" width="36.85546875" style="132" customWidth="1"/>
    <col min="11591" max="11591" width="37" style="132" customWidth="1"/>
    <col min="11592" max="11609" width="36.85546875" style="132" customWidth="1"/>
    <col min="11610" max="11610" width="36.5703125" style="132" customWidth="1"/>
    <col min="11611" max="11623" width="36.85546875" style="132" customWidth="1"/>
    <col min="11624" max="11624" width="36.5703125" style="132" customWidth="1"/>
    <col min="11625" max="11627" width="36.85546875" style="132" customWidth="1"/>
    <col min="11628" max="11628" width="36.5703125" style="132" customWidth="1"/>
    <col min="11629" max="11636" width="36.85546875" style="132" customWidth="1"/>
    <col min="11637" max="11637" width="36.5703125" style="132" customWidth="1"/>
    <col min="11638" max="11775" width="36.85546875" style="132"/>
    <col min="11776" max="11776" width="18.5703125" style="132" customWidth="1"/>
    <col min="11777" max="11785" width="31.42578125" style="132" customWidth="1"/>
    <col min="11786" max="11802" width="36.85546875" style="132" customWidth="1"/>
    <col min="11803" max="11803" width="37" style="132" customWidth="1"/>
    <col min="11804" max="11819" width="36.85546875" style="132" customWidth="1"/>
    <col min="11820" max="11820" width="37.140625" style="132" customWidth="1"/>
    <col min="11821" max="11822" width="36.85546875" style="132" customWidth="1"/>
    <col min="11823" max="11823" width="36.5703125" style="132" customWidth="1"/>
    <col min="11824" max="11825" width="36.85546875" style="132" customWidth="1"/>
    <col min="11826" max="11826" width="36.5703125" style="132" customWidth="1"/>
    <col min="11827" max="11827" width="37" style="132" customWidth="1"/>
    <col min="11828" max="11846" width="36.85546875" style="132" customWidth="1"/>
    <col min="11847" max="11847" width="37" style="132" customWidth="1"/>
    <col min="11848" max="11865" width="36.85546875" style="132" customWidth="1"/>
    <col min="11866" max="11866" width="36.5703125" style="132" customWidth="1"/>
    <col min="11867" max="11879" width="36.85546875" style="132" customWidth="1"/>
    <col min="11880" max="11880" width="36.5703125" style="132" customWidth="1"/>
    <col min="11881" max="11883" width="36.85546875" style="132" customWidth="1"/>
    <col min="11884" max="11884" width="36.5703125" style="132" customWidth="1"/>
    <col min="11885" max="11892" width="36.85546875" style="132" customWidth="1"/>
    <col min="11893" max="11893" width="36.5703125" style="132" customWidth="1"/>
    <col min="11894" max="12031" width="36.85546875" style="132"/>
    <col min="12032" max="12032" width="18.5703125" style="132" customWidth="1"/>
    <col min="12033" max="12041" width="31.42578125" style="132" customWidth="1"/>
    <col min="12042" max="12058" width="36.85546875" style="132" customWidth="1"/>
    <col min="12059" max="12059" width="37" style="132" customWidth="1"/>
    <col min="12060" max="12075" width="36.85546875" style="132" customWidth="1"/>
    <col min="12076" max="12076" width="37.140625" style="132" customWidth="1"/>
    <col min="12077" max="12078" width="36.85546875" style="132" customWidth="1"/>
    <col min="12079" max="12079" width="36.5703125" style="132" customWidth="1"/>
    <col min="12080" max="12081" width="36.85546875" style="132" customWidth="1"/>
    <col min="12082" max="12082" width="36.5703125" style="132" customWidth="1"/>
    <col min="12083" max="12083" width="37" style="132" customWidth="1"/>
    <col min="12084" max="12102" width="36.85546875" style="132" customWidth="1"/>
    <col min="12103" max="12103" width="37" style="132" customWidth="1"/>
    <col min="12104" max="12121" width="36.85546875" style="132" customWidth="1"/>
    <col min="12122" max="12122" width="36.5703125" style="132" customWidth="1"/>
    <col min="12123" max="12135" width="36.85546875" style="132" customWidth="1"/>
    <col min="12136" max="12136" width="36.5703125" style="132" customWidth="1"/>
    <col min="12137" max="12139" width="36.85546875" style="132" customWidth="1"/>
    <col min="12140" max="12140" width="36.5703125" style="132" customWidth="1"/>
    <col min="12141" max="12148" width="36.85546875" style="132" customWidth="1"/>
    <col min="12149" max="12149" width="36.5703125" style="132" customWidth="1"/>
    <col min="12150" max="12287" width="36.85546875" style="132"/>
    <col min="12288" max="12288" width="18.5703125" style="132" customWidth="1"/>
    <col min="12289" max="12297" width="31.42578125" style="132" customWidth="1"/>
    <col min="12298" max="12314" width="36.85546875" style="132" customWidth="1"/>
    <col min="12315" max="12315" width="37" style="132" customWidth="1"/>
    <col min="12316" max="12331" width="36.85546875" style="132" customWidth="1"/>
    <col min="12332" max="12332" width="37.140625" style="132" customWidth="1"/>
    <col min="12333" max="12334" width="36.85546875" style="132" customWidth="1"/>
    <col min="12335" max="12335" width="36.5703125" style="132" customWidth="1"/>
    <col min="12336" max="12337" width="36.85546875" style="132" customWidth="1"/>
    <col min="12338" max="12338" width="36.5703125" style="132" customWidth="1"/>
    <col min="12339" max="12339" width="37" style="132" customWidth="1"/>
    <col min="12340" max="12358" width="36.85546875" style="132" customWidth="1"/>
    <col min="12359" max="12359" width="37" style="132" customWidth="1"/>
    <col min="12360" max="12377" width="36.85546875" style="132" customWidth="1"/>
    <col min="12378" max="12378" width="36.5703125" style="132" customWidth="1"/>
    <col min="12379" max="12391" width="36.85546875" style="132" customWidth="1"/>
    <col min="12392" max="12392" width="36.5703125" style="132" customWidth="1"/>
    <col min="12393" max="12395" width="36.85546875" style="132" customWidth="1"/>
    <col min="12396" max="12396" width="36.5703125" style="132" customWidth="1"/>
    <col min="12397" max="12404" width="36.85546875" style="132" customWidth="1"/>
    <col min="12405" max="12405" width="36.5703125" style="132" customWidth="1"/>
    <col min="12406" max="12543" width="36.85546875" style="132"/>
    <col min="12544" max="12544" width="18.5703125" style="132" customWidth="1"/>
    <col min="12545" max="12553" width="31.42578125" style="132" customWidth="1"/>
    <col min="12554" max="12570" width="36.85546875" style="132" customWidth="1"/>
    <col min="12571" max="12571" width="37" style="132" customWidth="1"/>
    <col min="12572" max="12587" width="36.85546875" style="132" customWidth="1"/>
    <col min="12588" max="12588" width="37.140625" style="132" customWidth="1"/>
    <col min="12589" max="12590" width="36.85546875" style="132" customWidth="1"/>
    <col min="12591" max="12591" width="36.5703125" style="132" customWidth="1"/>
    <col min="12592" max="12593" width="36.85546875" style="132" customWidth="1"/>
    <col min="12594" max="12594" width="36.5703125" style="132" customWidth="1"/>
    <col min="12595" max="12595" width="37" style="132" customWidth="1"/>
    <col min="12596" max="12614" width="36.85546875" style="132" customWidth="1"/>
    <col min="12615" max="12615" width="37" style="132" customWidth="1"/>
    <col min="12616" max="12633" width="36.85546875" style="132" customWidth="1"/>
    <col min="12634" max="12634" width="36.5703125" style="132" customWidth="1"/>
    <col min="12635" max="12647" width="36.85546875" style="132" customWidth="1"/>
    <col min="12648" max="12648" width="36.5703125" style="132" customWidth="1"/>
    <col min="12649" max="12651" width="36.85546875" style="132" customWidth="1"/>
    <col min="12652" max="12652" width="36.5703125" style="132" customWidth="1"/>
    <col min="12653" max="12660" width="36.85546875" style="132" customWidth="1"/>
    <col min="12661" max="12661" width="36.5703125" style="132" customWidth="1"/>
    <col min="12662" max="12799" width="36.85546875" style="132"/>
    <col min="12800" max="12800" width="18.5703125" style="132" customWidth="1"/>
    <col min="12801" max="12809" width="31.42578125" style="132" customWidth="1"/>
    <col min="12810" max="12826" width="36.85546875" style="132" customWidth="1"/>
    <col min="12827" max="12827" width="37" style="132" customWidth="1"/>
    <col min="12828" max="12843" width="36.85546875" style="132" customWidth="1"/>
    <col min="12844" max="12844" width="37.140625" style="132" customWidth="1"/>
    <col min="12845" max="12846" width="36.85546875" style="132" customWidth="1"/>
    <col min="12847" max="12847" width="36.5703125" style="132" customWidth="1"/>
    <col min="12848" max="12849" width="36.85546875" style="132" customWidth="1"/>
    <col min="12850" max="12850" width="36.5703125" style="132" customWidth="1"/>
    <col min="12851" max="12851" width="37" style="132" customWidth="1"/>
    <col min="12852" max="12870" width="36.85546875" style="132" customWidth="1"/>
    <col min="12871" max="12871" width="37" style="132" customWidth="1"/>
    <col min="12872" max="12889" width="36.85546875" style="132" customWidth="1"/>
    <col min="12890" max="12890" width="36.5703125" style="132" customWidth="1"/>
    <col min="12891" max="12903" width="36.85546875" style="132" customWidth="1"/>
    <col min="12904" max="12904" width="36.5703125" style="132" customWidth="1"/>
    <col min="12905" max="12907" width="36.85546875" style="132" customWidth="1"/>
    <col min="12908" max="12908" width="36.5703125" style="132" customWidth="1"/>
    <col min="12909" max="12916" width="36.85546875" style="132" customWidth="1"/>
    <col min="12917" max="12917" width="36.5703125" style="132" customWidth="1"/>
    <col min="12918" max="13055" width="36.85546875" style="132"/>
    <col min="13056" max="13056" width="18.5703125" style="132" customWidth="1"/>
    <col min="13057" max="13065" width="31.42578125" style="132" customWidth="1"/>
    <col min="13066" max="13082" width="36.85546875" style="132" customWidth="1"/>
    <col min="13083" max="13083" width="37" style="132" customWidth="1"/>
    <col min="13084" max="13099" width="36.85546875" style="132" customWidth="1"/>
    <col min="13100" max="13100" width="37.140625" style="132" customWidth="1"/>
    <col min="13101" max="13102" width="36.85546875" style="132" customWidth="1"/>
    <col min="13103" max="13103" width="36.5703125" style="132" customWidth="1"/>
    <col min="13104" max="13105" width="36.85546875" style="132" customWidth="1"/>
    <col min="13106" max="13106" width="36.5703125" style="132" customWidth="1"/>
    <col min="13107" max="13107" width="37" style="132" customWidth="1"/>
    <col min="13108" max="13126" width="36.85546875" style="132" customWidth="1"/>
    <col min="13127" max="13127" width="37" style="132" customWidth="1"/>
    <col min="13128" max="13145" width="36.85546875" style="132" customWidth="1"/>
    <col min="13146" max="13146" width="36.5703125" style="132" customWidth="1"/>
    <col min="13147" max="13159" width="36.85546875" style="132" customWidth="1"/>
    <col min="13160" max="13160" width="36.5703125" style="132" customWidth="1"/>
    <col min="13161" max="13163" width="36.85546875" style="132" customWidth="1"/>
    <col min="13164" max="13164" width="36.5703125" style="132" customWidth="1"/>
    <col min="13165" max="13172" width="36.85546875" style="132" customWidth="1"/>
    <col min="13173" max="13173" width="36.5703125" style="132" customWidth="1"/>
    <col min="13174" max="13311" width="36.85546875" style="132"/>
    <col min="13312" max="13312" width="18.5703125" style="132" customWidth="1"/>
    <col min="13313" max="13321" width="31.42578125" style="132" customWidth="1"/>
    <col min="13322" max="13338" width="36.85546875" style="132" customWidth="1"/>
    <col min="13339" max="13339" width="37" style="132" customWidth="1"/>
    <col min="13340" max="13355" width="36.85546875" style="132" customWidth="1"/>
    <col min="13356" max="13356" width="37.140625" style="132" customWidth="1"/>
    <col min="13357" max="13358" width="36.85546875" style="132" customWidth="1"/>
    <col min="13359" max="13359" width="36.5703125" style="132" customWidth="1"/>
    <col min="13360" max="13361" width="36.85546875" style="132" customWidth="1"/>
    <col min="13362" max="13362" width="36.5703125" style="132" customWidth="1"/>
    <col min="13363" max="13363" width="37" style="132" customWidth="1"/>
    <col min="13364" max="13382" width="36.85546875" style="132" customWidth="1"/>
    <col min="13383" max="13383" width="37" style="132" customWidth="1"/>
    <col min="13384" max="13401" width="36.85546875" style="132" customWidth="1"/>
    <col min="13402" max="13402" width="36.5703125" style="132" customWidth="1"/>
    <col min="13403" max="13415" width="36.85546875" style="132" customWidth="1"/>
    <col min="13416" max="13416" width="36.5703125" style="132" customWidth="1"/>
    <col min="13417" max="13419" width="36.85546875" style="132" customWidth="1"/>
    <col min="13420" max="13420" width="36.5703125" style="132" customWidth="1"/>
    <col min="13421" max="13428" width="36.85546875" style="132" customWidth="1"/>
    <col min="13429" max="13429" width="36.5703125" style="132" customWidth="1"/>
    <col min="13430" max="13567" width="36.85546875" style="132"/>
    <col min="13568" max="13568" width="18.5703125" style="132" customWidth="1"/>
    <col min="13569" max="13577" width="31.42578125" style="132" customWidth="1"/>
    <col min="13578" max="13594" width="36.85546875" style="132" customWidth="1"/>
    <col min="13595" max="13595" width="37" style="132" customWidth="1"/>
    <col min="13596" max="13611" width="36.85546875" style="132" customWidth="1"/>
    <col min="13612" max="13612" width="37.140625" style="132" customWidth="1"/>
    <col min="13613" max="13614" width="36.85546875" style="132" customWidth="1"/>
    <col min="13615" max="13615" width="36.5703125" style="132" customWidth="1"/>
    <col min="13616" max="13617" width="36.85546875" style="132" customWidth="1"/>
    <col min="13618" max="13618" width="36.5703125" style="132" customWidth="1"/>
    <col min="13619" max="13619" width="37" style="132" customWidth="1"/>
    <col min="13620" max="13638" width="36.85546875" style="132" customWidth="1"/>
    <col min="13639" max="13639" width="37" style="132" customWidth="1"/>
    <col min="13640" max="13657" width="36.85546875" style="132" customWidth="1"/>
    <col min="13658" max="13658" width="36.5703125" style="132" customWidth="1"/>
    <col min="13659" max="13671" width="36.85546875" style="132" customWidth="1"/>
    <col min="13672" max="13672" width="36.5703125" style="132" customWidth="1"/>
    <col min="13673" max="13675" width="36.85546875" style="132" customWidth="1"/>
    <col min="13676" max="13676" width="36.5703125" style="132" customWidth="1"/>
    <col min="13677" max="13684" width="36.85546875" style="132" customWidth="1"/>
    <col min="13685" max="13685" width="36.5703125" style="132" customWidth="1"/>
    <col min="13686" max="13823" width="36.85546875" style="132"/>
    <col min="13824" max="13824" width="18.5703125" style="132" customWidth="1"/>
    <col min="13825" max="13833" width="31.42578125" style="132" customWidth="1"/>
    <col min="13834" max="13850" width="36.85546875" style="132" customWidth="1"/>
    <col min="13851" max="13851" width="37" style="132" customWidth="1"/>
    <col min="13852" max="13867" width="36.85546875" style="132" customWidth="1"/>
    <col min="13868" max="13868" width="37.140625" style="132" customWidth="1"/>
    <col min="13869" max="13870" width="36.85546875" style="132" customWidth="1"/>
    <col min="13871" max="13871" width="36.5703125" style="132" customWidth="1"/>
    <col min="13872" max="13873" width="36.85546875" style="132" customWidth="1"/>
    <col min="13874" max="13874" width="36.5703125" style="132" customWidth="1"/>
    <col min="13875" max="13875" width="37" style="132" customWidth="1"/>
    <col min="13876" max="13894" width="36.85546875" style="132" customWidth="1"/>
    <col min="13895" max="13895" width="37" style="132" customWidth="1"/>
    <col min="13896" max="13913" width="36.85546875" style="132" customWidth="1"/>
    <col min="13914" max="13914" width="36.5703125" style="132" customWidth="1"/>
    <col min="13915" max="13927" width="36.85546875" style="132" customWidth="1"/>
    <col min="13928" max="13928" width="36.5703125" style="132" customWidth="1"/>
    <col min="13929" max="13931" width="36.85546875" style="132" customWidth="1"/>
    <col min="13932" max="13932" width="36.5703125" style="132" customWidth="1"/>
    <col min="13933" max="13940" width="36.85546875" style="132" customWidth="1"/>
    <col min="13941" max="13941" width="36.5703125" style="132" customWidth="1"/>
    <col min="13942" max="14079" width="36.85546875" style="132"/>
    <col min="14080" max="14080" width="18.5703125" style="132" customWidth="1"/>
    <col min="14081" max="14089" width="31.42578125" style="132" customWidth="1"/>
    <col min="14090" max="14106" width="36.85546875" style="132" customWidth="1"/>
    <col min="14107" max="14107" width="37" style="132" customWidth="1"/>
    <col min="14108" max="14123" width="36.85546875" style="132" customWidth="1"/>
    <col min="14124" max="14124" width="37.140625" style="132" customWidth="1"/>
    <col min="14125" max="14126" width="36.85546875" style="132" customWidth="1"/>
    <col min="14127" max="14127" width="36.5703125" style="132" customWidth="1"/>
    <col min="14128" max="14129" width="36.85546875" style="132" customWidth="1"/>
    <col min="14130" max="14130" width="36.5703125" style="132" customWidth="1"/>
    <col min="14131" max="14131" width="37" style="132" customWidth="1"/>
    <col min="14132" max="14150" width="36.85546875" style="132" customWidth="1"/>
    <col min="14151" max="14151" width="37" style="132" customWidth="1"/>
    <col min="14152" max="14169" width="36.85546875" style="132" customWidth="1"/>
    <col min="14170" max="14170" width="36.5703125" style="132" customWidth="1"/>
    <col min="14171" max="14183" width="36.85546875" style="132" customWidth="1"/>
    <col min="14184" max="14184" width="36.5703125" style="132" customWidth="1"/>
    <col min="14185" max="14187" width="36.85546875" style="132" customWidth="1"/>
    <col min="14188" max="14188" width="36.5703125" style="132" customWidth="1"/>
    <col min="14189" max="14196" width="36.85546875" style="132" customWidth="1"/>
    <col min="14197" max="14197" width="36.5703125" style="132" customWidth="1"/>
    <col min="14198" max="14335" width="36.85546875" style="132"/>
    <col min="14336" max="14336" width="18.5703125" style="132" customWidth="1"/>
    <col min="14337" max="14345" width="31.42578125" style="132" customWidth="1"/>
    <col min="14346" max="14362" width="36.85546875" style="132" customWidth="1"/>
    <col min="14363" max="14363" width="37" style="132" customWidth="1"/>
    <col min="14364" max="14379" width="36.85546875" style="132" customWidth="1"/>
    <col min="14380" max="14380" width="37.140625" style="132" customWidth="1"/>
    <col min="14381" max="14382" width="36.85546875" style="132" customWidth="1"/>
    <col min="14383" max="14383" width="36.5703125" style="132" customWidth="1"/>
    <col min="14384" max="14385" width="36.85546875" style="132" customWidth="1"/>
    <col min="14386" max="14386" width="36.5703125" style="132" customWidth="1"/>
    <col min="14387" max="14387" width="37" style="132" customWidth="1"/>
    <col min="14388" max="14406" width="36.85546875" style="132" customWidth="1"/>
    <col min="14407" max="14407" width="37" style="132" customWidth="1"/>
    <col min="14408" max="14425" width="36.85546875" style="132" customWidth="1"/>
    <col min="14426" max="14426" width="36.5703125" style="132" customWidth="1"/>
    <col min="14427" max="14439" width="36.85546875" style="132" customWidth="1"/>
    <col min="14440" max="14440" width="36.5703125" style="132" customWidth="1"/>
    <col min="14441" max="14443" width="36.85546875" style="132" customWidth="1"/>
    <col min="14444" max="14444" width="36.5703125" style="132" customWidth="1"/>
    <col min="14445" max="14452" width="36.85546875" style="132" customWidth="1"/>
    <col min="14453" max="14453" width="36.5703125" style="132" customWidth="1"/>
    <col min="14454" max="14591" width="36.85546875" style="132"/>
    <col min="14592" max="14592" width="18.5703125" style="132" customWidth="1"/>
    <col min="14593" max="14601" width="31.42578125" style="132" customWidth="1"/>
    <col min="14602" max="14618" width="36.85546875" style="132" customWidth="1"/>
    <col min="14619" max="14619" width="37" style="132" customWidth="1"/>
    <col min="14620" max="14635" width="36.85546875" style="132" customWidth="1"/>
    <col min="14636" max="14636" width="37.140625" style="132" customWidth="1"/>
    <col min="14637" max="14638" width="36.85546875" style="132" customWidth="1"/>
    <col min="14639" max="14639" width="36.5703125" style="132" customWidth="1"/>
    <col min="14640" max="14641" width="36.85546875" style="132" customWidth="1"/>
    <col min="14642" max="14642" width="36.5703125" style="132" customWidth="1"/>
    <col min="14643" max="14643" width="37" style="132" customWidth="1"/>
    <col min="14644" max="14662" width="36.85546875" style="132" customWidth="1"/>
    <col min="14663" max="14663" width="37" style="132" customWidth="1"/>
    <col min="14664" max="14681" width="36.85546875" style="132" customWidth="1"/>
    <col min="14682" max="14682" width="36.5703125" style="132" customWidth="1"/>
    <col min="14683" max="14695" width="36.85546875" style="132" customWidth="1"/>
    <col min="14696" max="14696" width="36.5703125" style="132" customWidth="1"/>
    <col min="14697" max="14699" width="36.85546875" style="132" customWidth="1"/>
    <col min="14700" max="14700" width="36.5703125" style="132" customWidth="1"/>
    <col min="14701" max="14708" width="36.85546875" style="132" customWidth="1"/>
    <col min="14709" max="14709" width="36.5703125" style="132" customWidth="1"/>
    <col min="14710" max="14847" width="36.85546875" style="132"/>
    <col min="14848" max="14848" width="18.5703125" style="132" customWidth="1"/>
    <col min="14849" max="14857" width="31.42578125" style="132" customWidth="1"/>
    <col min="14858" max="14874" width="36.85546875" style="132" customWidth="1"/>
    <col min="14875" max="14875" width="37" style="132" customWidth="1"/>
    <col min="14876" max="14891" width="36.85546875" style="132" customWidth="1"/>
    <col min="14892" max="14892" width="37.140625" style="132" customWidth="1"/>
    <col min="14893" max="14894" width="36.85546875" style="132" customWidth="1"/>
    <col min="14895" max="14895" width="36.5703125" style="132" customWidth="1"/>
    <col min="14896" max="14897" width="36.85546875" style="132" customWidth="1"/>
    <col min="14898" max="14898" width="36.5703125" style="132" customWidth="1"/>
    <col min="14899" max="14899" width="37" style="132" customWidth="1"/>
    <col min="14900" max="14918" width="36.85546875" style="132" customWidth="1"/>
    <col min="14919" max="14919" width="37" style="132" customWidth="1"/>
    <col min="14920" max="14937" width="36.85546875" style="132" customWidth="1"/>
    <col min="14938" max="14938" width="36.5703125" style="132" customWidth="1"/>
    <col min="14939" max="14951" width="36.85546875" style="132" customWidth="1"/>
    <col min="14952" max="14952" width="36.5703125" style="132" customWidth="1"/>
    <col min="14953" max="14955" width="36.85546875" style="132" customWidth="1"/>
    <col min="14956" max="14956" width="36.5703125" style="132" customWidth="1"/>
    <col min="14957" max="14964" width="36.85546875" style="132" customWidth="1"/>
    <col min="14965" max="14965" width="36.5703125" style="132" customWidth="1"/>
    <col min="14966" max="15103" width="36.85546875" style="132"/>
    <col min="15104" max="15104" width="18.5703125" style="132" customWidth="1"/>
    <col min="15105" max="15113" width="31.42578125" style="132" customWidth="1"/>
    <col min="15114" max="15130" width="36.85546875" style="132" customWidth="1"/>
    <col min="15131" max="15131" width="37" style="132" customWidth="1"/>
    <col min="15132" max="15147" width="36.85546875" style="132" customWidth="1"/>
    <col min="15148" max="15148" width="37.140625" style="132" customWidth="1"/>
    <col min="15149" max="15150" width="36.85546875" style="132" customWidth="1"/>
    <col min="15151" max="15151" width="36.5703125" style="132" customWidth="1"/>
    <col min="15152" max="15153" width="36.85546875" style="132" customWidth="1"/>
    <col min="15154" max="15154" width="36.5703125" style="132" customWidth="1"/>
    <col min="15155" max="15155" width="37" style="132" customWidth="1"/>
    <col min="15156" max="15174" width="36.85546875" style="132" customWidth="1"/>
    <col min="15175" max="15175" width="37" style="132" customWidth="1"/>
    <col min="15176" max="15193" width="36.85546875" style="132" customWidth="1"/>
    <col min="15194" max="15194" width="36.5703125" style="132" customWidth="1"/>
    <col min="15195" max="15207" width="36.85546875" style="132" customWidth="1"/>
    <col min="15208" max="15208" width="36.5703125" style="132" customWidth="1"/>
    <col min="15209" max="15211" width="36.85546875" style="132" customWidth="1"/>
    <col min="15212" max="15212" width="36.5703125" style="132" customWidth="1"/>
    <col min="15213" max="15220" width="36.85546875" style="132" customWidth="1"/>
    <col min="15221" max="15221" width="36.5703125" style="132" customWidth="1"/>
    <col min="15222" max="15359" width="36.85546875" style="132"/>
    <col min="15360" max="15360" width="18.5703125" style="132" customWidth="1"/>
    <col min="15361" max="15369" width="31.42578125" style="132" customWidth="1"/>
    <col min="15370" max="15386" width="36.85546875" style="132" customWidth="1"/>
    <col min="15387" max="15387" width="37" style="132" customWidth="1"/>
    <col min="15388" max="15403" width="36.85546875" style="132" customWidth="1"/>
    <col min="15404" max="15404" width="37.140625" style="132" customWidth="1"/>
    <col min="15405" max="15406" width="36.85546875" style="132" customWidth="1"/>
    <col min="15407" max="15407" width="36.5703125" style="132" customWidth="1"/>
    <col min="15408" max="15409" width="36.85546875" style="132" customWidth="1"/>
    <col min="15410" max="15410" width="36.5703125" style="132" customWidth="1"/>
    <col min="15411" max="15411" width="37" style="132" customWidth="1"/>
    <col min="15412" max="15430" width="36.85546875" style="132" customWidth="1"/>
    <col min="15431" max="15431" width="37" style="132" customWidth="1"/>
    <col min="15432" max="15449" width="36.85546875" style="132" customWidth="1"/>
    <col min="15450" max="15450" width="36.5703125" style="132" customWidth="1"/>
    <col min="15451" max="15463" width="36.85546875" style="132" customWidth="1"/>
    <col min="15464" max="15464" width="36.5703125" style="132" customWidth="1"/>
    <col min="15465" max="15467" width="36.85546875" style="132" customWidth="1"/>
    <col min="15468" max="15468" width="36.5703125" style="132" customWidth="1"/>
    <col min="15469" max="15476" width="36.85546875" style="132" customWidth="1"/>
    <col min="15477" max="15477" width="36.5703125" style="132" customWidth="1"/>
    <col min="15478" max="15615" width="36.85546875" style="132"/>
    <col min="15616" max="15616" width="18.5703125" style="132" customWidth="1"/>
    <col min="15617" max="15625" width="31.42578125" style="132" customWidth="1"/>
    <col min="15626" max="15642" width="36.85546875" style="132" customWidth="1"/>
    <col min="15643" max="15643" width="37" style="132" customWidth="1"/>
    <col min="15644" max="15659" width="36.85546875" style="132" customWidth="1"/>
    <col min="15660" max="15660" width="37.140625" style="132" customWidth="1"/>
    <col min="15661" max="15662" width="36.85546875" style="132" customWidth="1"/>
    <col min="15663" max="15663" width="36.5703125" style="132" customWidth="1"/>
    <col min="15664" max="15665" width="36.85546875" style="132" customWidth="1"/>
    <col min="15666" max="15666" width="36.5703125" style="132" customWidth="1"/>
    <col min="15667" max="15667" width="37" style="132" customWidth="1"/>
    <col min="15668" max="15686" width="36.85546875" style="132" customWidth="1"/>
    <col min="15687" max="15687" width="37" style="132" customWidth="1"/>
    <col min="15688" max="15705" width="36.85546875" style="132" customWidth="1"/>
    <col min="15706" max="15706" width="36.5703125" style="132" customWidth="1"/>
    <col min="15707" max="15719" width="36.85546875" style="132" customWidth="1"/>
    <col min="15720" max="15720" width="36.5703125" style="132" customWidth="1"/>
    <col min="15721" max="15723" width="36.85546875" style="132" customWidth="1"/>
    <col min="15724" max="15724" width="36.5703125" style="132" customWidth="1"/>
    <col min="15725" max="15732" width="36.85546875" style="132" customWidth="1"/>
    <col min="15733" max="15733" width="36.5703125" style="132" customWidth="1"/>
    <col min="15734" max="15871" width="36.85546875" style="132"/>
    <col min="15872" max="15872" width="18.5703125" style="132" customWidth="1"/>
    <col min="15873" max="15881" width="31.42578125" style="132" customWidth="1"/>
    <col min="15882" max="15898" width="36.85546875" style="132" customWidth="1"/>
    <col min="15899" max="15899" width="37" style="132" customWidth="1"/>
    <col min="15900" max="15915" width="36.85546875" style="132" customWidth="1"/>
    <col min="15916" max="15916" width="37.140625" style="132" customWidth="1"/>
    <col min="15917" max="15918" width="36.85546875" style="132" customWidth="1"/>
    <col min="15919" max="15919" width="36.5703125" style="132" customWidth="1"/>
    <col min="15920" max="15921" width="36.85546875" style="132" customWidth="1"/>
    <col min="15922" max="15922" width="36.5703125" style="132" customWidth="1"/>
    <col min="15923" max="15923" width="37" style="132" customWidth="1"/>
    <col min="15924" max="15942" width="36.85546875" style="132" customWidth="1"/>
    <col min="15943" max="15943" width="37" style="132" customWidth="1"/>
    <col min="15944" max="15961" width="36.85546875" style="132" customWidth="1"/>
    <col min="15962" max="15962" width="36.5703125" style="132" customWidth="1"/>
    <col min="15963" max="15975" width="36.85546875" style="132" customWidth="1"/>
    <col min="15976" max="15976" width="36.5703125" style="132" customWidth="1"/>
    <col min="15977" max="15979" width="36.85546875" style="132" customWidth="1"/>
    <col min="15980" max="15980" width="36.5703125" style="132" customWidth="1"/>
    <col min="15981" max="15988" width="36.85546875" style="132" customWidth="1"/>
    <col min="15989" max="15989" width="36.5703125" style="132" customWidth="1"/>
    <col min="15990" max="16127" width="36.85546875" style="132"/>
    <col min="16128" max="16128" width="18.5703125" style="132" customWidth="1"/>
    <col min="16129" max="16137" width="31.42578125" style="132" customWidth="1"/>
    <col min="16138" max="16154" width="36.85546875" style="132" customWidth="1"/>
    <col min="16155" max="16155" width="37" style="132" customWidth="1"/>
    <col min="16156" max="16171" width="36.85546875" style="132" customWidth="1"/>
    <col min="16172" max="16172" width="37.140625" style="132" customWidth="1"/>
    <col min="16173" max="16174" width="36.85546875" style="132" customWidth="1"/>
    <col min="16175" max="16175" width="36.5703125" style="132" customWidth="1"/>
    <col min="16176" max="16177" width="36.85546875" style="132" customWidth="1"/>
    <col min="16178" max="16178" width="36.5703125" style="132" customWidth="1"/>
    <col min="16179" max="16179" width="37" style="132" customWidth="1"/>
    <col min="16180" max="16198" width="36.85546875" style="132" customWidth="1"/>
    <col min="16199" max="16199" width="37" style="132" customWidth="1"/>
    <col min="16200" max="16217" width="36.85546875" style="132" customWidth="1"/>
    <col min="16218" max="16218" width="36.5703125" style="132" customWidth="1"/>
    <col min="16219" max="16231" width="36.85546875" style="132" customWidth="1"/>
    <col min="16232" max="16232" width="36.5703125" style="132" customWidth="1"/>
    <col min="16233" max="16235" width="36.85546875" style="132" customWidth="1"/>
    <col min="16236" max="16236" width="36.5703125" style="132" customWidth="1"/>
    <col min="16237" max="16244" width="36.85546875" style="132" customWidth="1"/>
    <col min="16245" max="16245" width="36.5703125" style="132" customWidth="1"/>
    <col min="16246" max="16384" width="36.85546875" style="132"/>
  </cols>
  <sheetData>
    <row r="1" spans="1:244" s="78" customFormat="1" ht="12.75" customHeight="1" x14ac:dyDescent="0.25">
      <c r="A1" s="74" t="s">
        <v>115</v>
      </c>
      <c r="B1" s="75"/>
      <c r="C1" s="76"/>
      <c r="D1" s="75"/>
      <c r="E1" s="76"/>
      <c r="F1" s="76"/>
      <c r="G1" s="76"/>
      <c r="H1" s="76"/>
      <c r="I1" s="76"/>
      <c r="J1" s="77"/>
      <c r="K1" s="77"/>
      <c r="L1" s="77"/>
      <c r="M1" s="77"/>
      <c r="N1" s="77"/>
      <c r="O1" s="77"/>
      <c r="P1" s="77"/>
      <c r="Q1" s="77"/>
      <c r="R1" s="77"/>
      <c r="S1" s="77"/>
      <c r="T1" s="77"/>
      <c r="U1" s="77"/>
      <c r="V1" s="77"/>
      <c r="W1" s="77"/>
      <c r="X1" s="77"/>
      <c r="Y1" s="77"/>
      <c r="Z1" s="77"/>
      <c r="AA1" s="77"/>
      <c r="AB1" s="77"/>
      <c r="AC1" s="77"/>
      <c r="AD1" s="77"/>
      <c r="AE1" s="77"/>
      <c r="AF1" s="77"/>
      <c r="AG1" s="77"/>
      <c r="AH1" s="77"/>
    </row>
    <row r="2" spans="1:244" s="82" customFormat="1" ht="12.75" customHeight="1" x14ac:dyDescent="0.25">
      <c r="A2" s="79" t="s">
        <v>116</v>
      </c>
      <c r="B2" s="80">
        <v>1</v>
      </c>
      <c r="C2" s="80">
        <v>2</v>
      </c>
      <c r="D2" s="80">
        <v>3</v>
      </c>
      <c r="E2" s="80">
        <v>4</v>
      </c>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c r="AJ2" s="81"/>
      <c r="AK2" s="81" t="str">
        <f t="shared" ref="AK2:CU2" si="0">IF(AK3="","",AJ2+1)</f>
        <v/>
      </c>
      <c r="AL2" s="81" t="str">
        <f t="shared" si="0"/>
        <v/>
      </c>
      <c r="AM2" s="81" t="str">
        <f t="shared" si="0"/>
        <v/>
      </c>
      <c r="AN2" s="81" t="str">
        <f t="shared" si="0"/>
        <v/>
      </c>
      <c r="AO2" s="81" t="str">
        <f t="shared" si="0"/>
        <v/>
      </c>
      <c r="AP2" s="81" t="str">
        <f t="shared" si="0"/>
        <v/>
      </c>
      <c r="AQ2" s="81" t="str">
        <f t="shared" si="0"/>
        <v/>
      </c>
      <c r="AR2" s="81" t="str">
        <f t="shared" si="0"/>
        <v/>
      </c>
      <c r="AS2" s="81" t="str">
        <f t="shared" si="0"/>
        <v/>
      </c>
      <c r="AT2" s="81" t="str">
        <f t="shared" si="0"/>
        <v/>
      </c>
      <c r="AU2" s="81" t="str">
        <f t="shared" si="0"/>
        <v/>
      </c>
      <c r="AV2" s="81" t="str">
        <f t="shared" si="0"/>
        <v/>
      </c>
      <c r="AW2" s="81" t="str">
        <f t="shared" si="0"/>
        <v/>
      </c>
      <c r="AX2" s="81" t="str">
        <f t="shared" si="0"/>
        <v/>
      </c>
      <c r="AY2" s="81" t="str">
        <f t="shared" si="0"/>
        <v/>
      </c>
      <c r="AZ2" s="81" t="str">
        <f t="shared" si="0"/>
        <v/>
      </c>
      <c r="BA2" s="81" t="str">
        <f t="shared" si="0"/>
        <v/>
      </c>
      <c r="BB2" s="81" t="str">
        <f t="shared" si="0"/>
        <v/>
      </c>
      <c r="BC2" s="81" t="str">
        <f t="shared" si="0"/>
        <v/>
      </c>
      <c r="BD2" s="81" t="str">
        <f t="shared" si="0"/>
        <v/>
      </c>
      <c r="BE2" s="81" t="str">
        <f t="shared" si="0"/>
        <v/>
      </c>
      <c r="BF2" s="81" t="str">
        <f t="shared" si="0"/>
        <v/>
      </c>
      <c r="BG2" s="81" t="str">
        <f t="shared" si="0"/>
        <v/>
      </c>
      <c r="BH2" s="81" t="str">
        <f t="shared" si="0"/>
        <v/>
      </c>
      <c r="BI2" s="81" t="str">
        <f t="shared" si="0"/>
        <v/>
      </c>
      <c r="BJ2" s="81" t="str">
        <f t="shared" si="0"/>
        <v/>
      </c>
      <c r="BK2" s="81" t="str">
        <f t="shared" si="0"/>
        <v/>
      </c>
      <c r="BL2" s="81" t="str">
        <f t="shared" si="0"/>
        <v/>
      </c>
      <c r="BM2" s="81" t="str">
        <f t="shared" si="0"/>
        <v/>
      </c>
      <c r="BN2" s="81" t="str">
        <f t="shared" si="0"/>
        <v/>
      </c>
      <c r="BO2" s="81" t="str">
        <f t="shared" si="0"/>
        <v/>
      </c>
      <c r="BP2" s="81" t="str">
        <f t="shared" si="0"/>
        <v/>
      </c>
      <c r="BQ2" s="81" t="str">
        <f t="shared" si="0"/>
        <v/>
      </c>
      <c r="BR2" s="81" t="str">
        <f t="shared" si="0"/>
        <v/>
      </c>
      <c r="BS2" s="81" t="str">
        <f t="shared" si="0"/>
        <v/>
      </c>
      <c r="BT2" s="81" t="str">
        <f t="shared" si="0"/>
        <v/>
      </c>
      <c r="BU2" s="81" t="str">
        <f t="shared" si="0"/>
        <v/>
      </c>
      <c r="BV2" s="81" t="str">
        <f t="shared" si="0"/>
        <v/>
      </c>
      <c r="BW2" s="81" t="str">
        <f t="shared" si="0"/>
        <v/>
      </c>
      <c r="BX2" s="81" t="str">
        <f t="shared" si="0"/>
        <v/>
      </c>
      <c r="BY2" s="81" t="str">
        <f t="shared" si="0"/>
        <v/>
      </c>
      <c r="BZ2" s="81" t="str">
        <f t="shared" si="0"/>
        <v/>
      </c>
      <c r="CA2" s="81" t="str">
        <f t="shared" si="0"/>
        <v/>
      </c>
      <c r="CB2" s="81" t="str">
        <f t="shared" si="0"/>
        <v/>
      </c>
      <c r="CC2" s="81" t="str">
        <f t="shared" si="0"/>
        <v/>
      </c>
      <c r="CD2" s="81" t="str">
        <f t="shared" si="0"/>
        <v/>
      </c>
      <c r="CE2" s="81" t="str">
        <f t="shared" si="0"/>
        <v/>
      </c>
      <c r="CF2" s="81" t="str">
        <f t="shared" si="0"/>
        <v/>
      </c>
      <c r="CG2" s="81" t="str">
        <f t="shared" si="0"/>
        <v/>
      </c>
      <c r="CH2" s="81" t="str">
        <f t="shared" si="0"/>
        <v/>
      </c>
      <c r="CI2" s="81" t="str">
        <f t="shared" si="0"/>
        <v/>
      </c>
      <c r="CJ2" s="81" t="str">
        <f t="shared" si="0"/>
        <v/>
      </c>
      <c r="CK2" s="81" t="str">
        <f t="shared" si="0"/>
        <v/>
      </c>
      <c r="CL2" s="81" t="str">
        <f t="shared" si="0"/>
        <v/>
      </c>
      <c r="CM2" s="81" t="str">
        <f t="shared" si="0"/>
        <v/>
      </c>
      <c r="CN2" s="81" t="str">
        <f t="shared" si="0"/>
        <v/>
      </c>
      <c r="CO2" s="81" t="str">
        <f t="shared" si="0"/>
        <v/>
      </c>
      <c r="CP2" s="81" t="str">
        <f t="shared" si="0"/>
        <v/>
      </c>
      <c r="CQ2" s="81" t="str">
        <f t="shared" si="0"/>
        <v/>
      </c>
      <c r="CR2" s="81" t="str">
        <f t="shared" si="0"/>
        <v/>
      </c>
      <c r="CS2" s="81" t="str">
        <f t="shared" si="0"/>
        <v/>
      </c>
      <c r="CT2" s="81" t="str">
        <f t="shared" si="0"/>
        <v/>
      </c>
      <c r="CU2" s="81" t="str">
        <f t="shared" si="0"/>
        <v/>
      </c>
      <c r="CV2" s="81" t="str">
        <f t="shared" ref="CV2:FG2" si="1">IF(CV3="","",CU2+1)</f>
        <v/>
      </c>
      <c r="CW2" s="81" t="str">
        <f t="shared" si="1"/>
        <v/>
      </c>
      <c r="CX2" s="81" t="str">
        <f t="shared" si="1"/>
        <v/>
      </c>
      <c r="CY2" s="81" t="str">
        <f t="shared" si="1"/>
        <v/>
      </c>
      <c r="CZ2" s="81" t="str">
        <f t="shared" si="1"/>
        <v/>
      </c>
      <c r="DA2" s="81" t="str">
        <f t="shared" si="1"/>
        <v/>
      </c>
      <c r="DB2" s="81" t="str">
        <f t="shared" si="1"/>
        <v/>
      </c>
      <c r="DC2" s="81" t="str">
        <f t="shared" si="1"/>
        <v/>
      </c>
      <c r="DD2" s="81" t="str">
        <f t="shared" si="1"/>
        <v/>
      </c>
      <c r="DE2" s="81" t="str">
        <f t="shared" si="1"/>
        <v/>
      </c>
      <c r="DF2" s="81" t="str">
        <f t="shared" si="1"/>
        <v/>
      </c>
      <c r="DG2" s="81" t="str">
        <f t="shared" si="1"/>
        <v/>
      </c>
      <c r="DH2" s="81" t="str">
        <f t="shared" si="1"/>
        <v/>
      </c>
      <c r="DI2" s="81" t="str">
        <f t="shared" si="1"/>
        <v/>
      </c>
      <c r="DJ2" s="81" t="str">
        <f t="shared" si="1"/>
        <v/>
      </c>
      <c r="DK2" s="81" t="str">
        <f t="shared" si="1"/>
        <v/>
      </c>
      <c r="DL2" s="81" t="str">
        <f t="shared" si="1"/>
        <v/>
      </c>
      <c r="DM2" s="81" t="str">
        <f t="shared" si="1"/>
        <v/>
      </c>
      <c r="DN2" s="81" t="str">
        <f t="shared" si="1"/>
        <v/>
      </c>
      <c r="DO2" s="81" t="str">
        <f t="shared" si="1"/>
        <v/>
      </c>
      <c r="DP2" s="81" t="str">
        <f t="shared" si="1"/>
        <v/>
      </c>
      <c r="DQ2" s="81" t="str">
        <f t="shared" si="1"/>
        <v/>
      </c>
      <c r="DR2" s="81" t="str">
        <f t="shared" si="1"/>
        <v/>
      </c>
      <c r="DS2" s="81" t="str">
        <f t="shared" si="1"/>
        <v/>
      </c>
      <c r="DT2" s="81" t="str">
        <f t="shared" si="1"/>
        <v/>
      </c>
      <c r="DU2" s="81" t="str">
        <f t="shared" si="1"/>
        <v/>
      </c>
      <c r="DV2" s="81" t="str">
        <f t="shared" si="1"/>
        <v/>
      </c>
      <c r="DW2" s="81" t="str">
        <f t="shared" si="1"/>
        <v/>
      </c>
      <c r="DX2" s="81" t="str">
        <f t="shared" si="1"/>
        <v/>
      </c>
      <c r="DY2" s="81" t="str">
        <f t="shared" si="1"/>
        <v/>
      </c>
      <c r="DZ2" s="81" t="str">
        <f t="shared" si="1"/>
        <v/>
      </c>
      <c r="EA2" s="81" t="str">
        <f t="shared" si="1"/>
        <v/>
      </c>
      <c r="EB2" s="81" t="str">
        <f t="shared" si="1"/>
        <v/>
      </c>
      <c r="EC2" s="81" t="str">
        <f t="shared" si="1"/>
        <v/>
      </c>
      <c r="ED2" s="81" t="str">
        <f t="shared" si="1"/>
        <v/>
      </c>
      <c r="EE2" s="81" t="str">
        <f t="shared" si="1"/>
        <v/>
      </c>
      <c r="EF2" s="81" t="str">
        <f t="shared" si="1"/>
        <v/>
      </c>
      <c r="EG2" s="81" t="str">
        <f t="shared" si="1"/>
        <v/>
      </c>
      <c r="EH2" s="81" t="str">
        <f t="shared" si="1"/>
        <v/>
      </c>
      <c r="EI2" s="81" t="str">
        <f t="shared" si="1"/>
        <v/>
      </c>
      <c r="EJ2" s="81" t="str">
        <f t="shared" si="1"/>
        <v/>
      </c>
      <c r="EK2" s="81" t="str">
        <f t="shared" si="1"/>
        <v/>
      </c>
      <c r="EL2" s="81" t="str">
        <f t="shared" si="1"/>
        <v/>
      </c>
      <c r="EM2" s="81" t="str">
        <f t="shared" si="1"/>
        <v/>
      </c>
      <c r="EN2" s="81" t="str">
        <f t="shared" si="1"/>
        <v/>
      </c>
      <c r="EO2" s="81" t="str">
        <f t="shared" si="1"/>
        <v/>
      </c>
      <c r="EP2" s="81" t="str">
        <f t="shared" si="1"/>
        <v/>
      </c>
      <c r="EQ2" s="81" t="str">
        <f t="shared" si="1"/>
        <v/>
      </c>
      <c r="ER2" s="81" t="str">
        <f t="shared" si="1"/>
        <v/>
      </c>
      <c r="ES2" s="81" t="str">
        <f t="shared" si="1"/>
        <v/>
      </c>
      <c r="ET2" s="81" t="str">
        <f t="shared" si="1"/>
        <v/>
      </c>
      <c r="EU2" s="81" t="str">
        <f t="shared" si="1"/>
        <v/>
      </c>
      <c r="EV2" s="81" t="str">
        <f t="shared" si="1"/>
        <v/>
      </c>
      <c r="EW2" s="81" t="str">
        <f t="shared" si="1"/>
        <v/>
      </c>
      <c r="EX2" s="81" t="str">
        <f t="shared" si="1"/>
        <v/>
      </c>
      <c r="EY2" s="81" t="str">
        <f t="shared" si="1"/>
        <v/>
      </c>
      <c r="EZ2" s="81" t="str">
        <f t="shared" si="1"/>
        <v/>
      </c>
      <c r="FA2" s="81" t="str">
        <f t="shared" si="1"/>
        <v/>
      </c>
      <c r="FB2" s="81" t="str">
        <f t="shared" si="1"/>
        <v/>
      </c>
      <c r="FC2" s="81" t="str">
        <f t="shared" si="1"/>
        <v/>
      </c>
      <c r="FD2" s="81" t="str">
        <f t="shared" si="1"/>
        <v/>
      </c>
      <c r="FE2" s="81" t="str">
        <f t="shared" si="1"/>
        <v/>
      </c>
      <c r="FF2" s="81" t="str">
        <f t="shared" si="1"/>
        <v/>
      </c>
      <c r="FG2" s="81" t="str">
        <f t="shared" si="1"/>
        <v/>
      </c>
      <c r="FH2" s="81" t="str">
        <f t="shared" ref="FH2:HS2" si="2">IF(FH3="","",FG2+1)</f>
        <v/>
      </c>
      <c r="FI2" s="81" t="str">
        <f t="shared" si="2"/>
        <v/>
      </c>
      <c r="FJ2" s="81" t="str">
        <f t="shared" si="2"/>
        <v/>
      </c>
      <c r="FK2" s="81" t="str">
        <f t="shared" si="2"/>
        <v/>
      </c>
      <c r="FL2" s="81" t="str">
        <f t="shared" si="2"/>
        <v/>
      </c>
      <c r="FM2" s="81" t="str">
        <f t="shared" si="2"/>
        <v/>
      </c>
      <c r="FN2" s="81" t="str">
        <f t="shared" si="2"/>
        <v/>
      </c>
      <c r="FO2" s="81" t="str">
        <f t="shared" si="2"/>
        <v/>
      </c>
      <c r="FP2" s="81" t="str">
        <f t="shared" si="2"/>
        <v/>
      </c>
      <c r="FQ2" s="81" t="str">
        <f t="shared" si="2"/>
        <v/>
      </c>
      <c r="FR2" s="81" t="str">
        <f t="shared" si="2"/>
        <v/>
      </c>
      <c r="FS2" s="81" t="str">
        <f t="shared" si="2"/>
        <v/>
      </c>
      <c r="FT2" s="81" t="str">
        <f t="shared" si="2"/>
        <v/>
      </c>
      <c r="FU2" s="81" t="str">
        <f t="shared" si="2"/>
        <v/>
      </c>
      <c r="FV2" s="81" t="str">
        <f t="shared" si="2"/>
        <v/>
      </c>
      <c r="FW2" s="81" t="str">
        <f t="shared" si="2"/>
        <v/>
      </c>
      <c r="FX2" s="81" t="str">
        <f t="shared" si="2"/>
        <v/>
      </c>
      <c r="FY2" s="81" t="str">
        <f t="shared" si="2"/>
        <v/>
      </c>
      <c r="FZ2" s="81" t="str">
        <f t="shared" si="2"/>
        <v/>
      </c>
      <c r="GA2" s="81" t="str">
        <f t="shared" si="2"/>
        <v/>
      </c>
      <c r="GB2" s="81" t="str">
        <f t="shared" si="2"/>
        <v/>
      </c>
      <c r="GC2" s="81" t="str">
        <f t="shared" si="2"/>
        <v/>
      </c>
      <c r="GD2" s="81" t="str">
        <f t="shared" si="2"/>
        <v/>
      </c>
      <c r="GE2" s="81" t="str">
        <f t="shared" si="2"/>
        <v/>
      </c>
      <c r="GF2" s="81" t="str">
        <f t="shared" si="2"/>
        <v/>
      </c>
      <c r="GG2" s="81" t="str">
        <f t="shared" si="2"/>
        <v/>
      </c>
      <c r="GH2" s="81" t="str">
        <f t="shared" si="2"/>
        <v/>
      </c>
      <c r="GI2" s="81" t="str">
        <f t="shared" si="2"/>
        <v/>
      </c>
      <c r="GJ2" s="81" t="str">
        <f t="shared" si="2"/>
        <v/>
      </c>
      <c r="GK2" s="81" t="str">
        <f t="shared" si="2"/>
        <v/>
      </c>
      <c r="GL2" s="81" t="str">
        <f t="shared" si="2"/>
        <v/>
      </c>
      <c r="GM2" s="81" t="str">
        <f t="shared" si="2"/>
        <v/>
      </c>
      <c r="GN2" s="81" t="str">
        <f t="shared" si="2"/>
        <v/>
      </c>
      <c r="GO2" s="81" t="str">
        <f t="shared" si="2"/>
        <v/>
      </c>
      <c r="GP2" s="81" t="str">
        <f t="shared" si="2"/>
        <v/>
      </c>
      <c r="GQ2" s="81" t="str">
        <f t="shared" si="2"/>
        <v/>
      </c>
      <c r="GR2" s="81" t="str">
        <f t="shared" si="2"/>
        <v/>
      </c>
      <c r="GS2" s="81" t="str">
        <f t="shared" si="2"/>
        <v/>
      </c>
      <c r="GT2" s="81" t="str">
        <f t="shared" si="2"/>
        <v/>
      </c>
      <c r="GU2" s="81" t="str">
        <f t="shared" si="2"/>
        <v/>
      </c>
      <c r="GV2" s="81" t="str">
        <f t="shared" si="2"/>
        <v/>
      </c>
      <c r="GW2" s="81" t="str">
        <f t="shared" si="2"/>
        <v/>
      </c>
      <c r="GX2" s="81" t="str">
        <f t="shared" si="2"/>
        <v/>
      </c>
      <c r="GY2" s="81" t="str">
        <f t="shared" si="2"/>
        <v/>
      </c>
      <c r="GZ2" s="81" t="str">
        <f t="shared" si="2"/>
        <v/>
      </c>
      <c r="HA2" s="81" t="str">
        <f t="shared" si="2"/>
        <v/>
      </c>
      <c r="HB2" s="81" t="str">
        <f t="shared" si="2"/>
        <v/>
      </c>
      <c r="HC2" s="81" t="str">
        <f t="shared" si="2"/>
        <v/>
      </c>
      <c r="HD2" s="81" t="str">
        <f t="shared" si="2"/>
        <v/>
      </c>
      <c r="HE2" s="81" t="str">
        <f t="shared" si="2"/>
        <v/>
      </c>
      <c r="HF2" s="81" t="str">
        <f t="shared" si="2"/>
        <v/>
      </c>
      <c r="HG2" s="81" t="str">
        <f t="shared" si="2"/>
        <v/>
      </c>
      <c r="HH2" s="81" t="str">
        <f t="shared" si="2"/>
        <v/>
      </c>
      <c r="HI2" s="81" t="str">
        <f t="shared" si="2"/>
        <v/>
      </c>
      <c r="HJ2" s="81" t="str">
        <f t="shared" si="2"/>
        <v/>
      </c>
      <c r="HK2" s="81" t="str">
        <f t="shared" si="2"/>
        <v/>
      </c>
      <c r="HL2" s="81" t="str">
        <f t="shared" si="2"/>
        <v/>
      </c>
      <c r="HM2" s="81" t="str">
        <f t="shared" si="2"/>
        <v/>
      </c>
      <c r="HN2" s="81" t="str">
        <f t="shared" si="2"/>
        <v/>
      </c>
      <c r="HO2" s="81" t="str">
        <f t="shared" si="2"/>
        <v/>
      </c>
      <c r="HP2" s="81" t="str">
        <f t="shared" si="2"/>
        <v/>
      </c>
      <c r="HQ2" s="81" t="str">
        <f t="shared" si="2"/>
        <v/>
      </c>
      <c r="HR2" s="81" t="str">
        <f t="shared" si="2"/>
        <v/>
      </c>
      <c r="HS2" s="81" t="str">
        <f t="shared" si="2"/>
        <v/>
      </c>
      <c r="HT2" s="81" t="str">
        <f t="shared" ref="HT2:IJ2" si="3">IF(HT3="","",HS2+1)</f>
        <v/>
      </c>
      <c r="HU2" s="81" t="str">
        <f t="shared" si="3"/>
        <v/>
      </c>
      <c r="HV2" s="81" t="str">
        <f t="shared" si="3"/>
        <v/>
      </c>
      <c r="HW2" s="81" t="str">
        <f t="shared" si="3"/>
        <v/>
      </c>
      <c r="HX2" s="81" t="str">
        <f t="shared" si="3"/>
        <v/>
      </c>
      <c r="HY2" s="81" t="str">
        <f t="shared" si="3"/>
        <v/>
      </c>
      <c r="HZ2" s="81" t="str">
        <f t="shared" si="3"/>
        <v/>
      </c>
      <c r="IA2" s="81" t="str">
        <f t="shared" si="3"/>
        <v/>
      </c>
      <c r="IB2" s="81" t="str">
        <f t="shared" si="3"/>
        <v/>
      </c>
      <c r="IC2" s="81" t="str">
        <f t="shared" si="3"/>
        <v/>
      </c>
      <c r="ID2" s="81" t="str">
        <f t="shared" si="3"/>
        <v/>
      </c>
      <c r="IE2" s="81" t="str">
        <f t="shared" si="3"/>
        <v/>
      </c>
      <c r="IF2" s="81" t="str">
        <f t="shared" si="3"/>
        <v/>
      </c>
      <c r="IG2" s="81" t="str">
        <f t="shared" si="3"/>
        <v/>
      </c>
      <c r="IH2" s="81" t="str">
        <f t="shared" si="3"/>
        <v/>
      </c>
      <c r="II2" s="81" t="str">
        <f t="shared" si="3"/>
        <v/>
      </c>
      <c r="IJ2" s="81" t="str">
        <f t="shared" si="3"/>
        <v/>
      </c>
    </row>
    <row r="3" spans="1:244" s="87" customFormat="1" x14ac:dyDescent="0.2">
      <c r="A3" s="83" t="s">
        <v>117</v>
      </c>
      <c r="B3" s="84" t="s">
        <v>332</v>
      </c>
      <c r="C3" s="84" t="s">
        <v>352</v>
      </c>
      <c r="D3" s="85" t="s">
        <v>333</v>
      </c>
      <c r="E3" s="136" t="s">
        <v>147</v>
      </c>
      <c r="F3" s="84"/>
      <c r="G3" s="84"/>
      <c r="H3" s="84"/>
      <c r="I3" s="84"/>
      <c r="J3" s="85"/>
      <c r="K3" s="85"/>
      <c r="L3" s="85"/>
      <c r="M3" s="85"/>
      <c r="N3" s="85"/>
      <c r="O3" s="85"/>
      <c r="P3" s="85"/>
      <c r="Q3" s="85"/>
      <c r="R3" s="85"/>
      <c r="S3" s="85"/>
      <c r="T3" s="85"/>
      <c r="U3" s="85"/>
      <c r="V3" s="85"/>
      <c r="W3" s="85"/>
      <c r="X3" s="85"/>
      <c r="Y3" s="85"/>
      <c r="Z3" s="85"/>
      <c r="AA3" s="85"/>
      <c r="AB3" s="85"/>
      <c r="AC3" s="85"/>
      <c r="AD3" s="85"/>
      <c r="AE3" s="85"/>
      <c r="AF3" s="85"/>
      <c r="AG3" s="85"/>
      <c r="AH3" s="85"/>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row>
    <row r="4" spans="1:244" s="87" customFormat="1" x14ac:dyDescent="0.2">
      <c r="A4" s="83" t="s">
        <v>118</v>
      </c>
      <c r="B4" s="84"/>
      <c r="C4" s="243"/>
      <c r="D4" s="84"/>
      <c r="E4" s="86"/>
      <c r="F4" s="84"/>
      <c r="G4" s="84"/>
      <c r="H4" s="84"/>
      <c r="I4" s="84"/>
      <c r="J4" s="85"/>
      <c r="K4" s="84"/>
      <c r="L4" s="84"/>
      <c r="M4" s="84"/>
      <c r="N4" s="85"/>
      <c r="O4" s="85"/>
      <c r="P4" s="84"/>
      <c r="Q4" s="84"/>
      <c r="R4" s="84"/>
      <c r="S4" s="84"/>
      <c r="T4" s="84"/>
      <c r="U4" s="84"/>
      <c r="V4" s="84"/>
      <c r="W4" s="89"/>
      <c r="X4" s="84"/>
      <c r="Y4" s="85"/>
      <c r="Z4" s="84"/>
      <c r="AA4" s="84"/>
      <c r="AB4" s="85"/>
      <c r="AC4" s="85"/>
      <c r="AD4" s="85"/>
      <c r="AE4" s="85"/>
      <c r="AF4" s="85"/>
      <c r="AG4" s="85"/>
      <c r="AH4" s="85"/>
      <c r="AP4" s="90"/>
      <c r="AQ4" s="90"/>
      <c r="AR4" s="90"/>
      <c r="AS4" s="90"/>
      <c r="AT4" s="90"/>
      <c r="AU4" s="90"/>
      <c r="AV4" s="90"/>
      <c r="FZ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row>
    <row r="5" spans="1:244" s="95" customFormat="1" x14ac:dyDescent="0.2">
      <c r="A5" s="91" t="s">
        <v>119</v>
      </c>
      <c r="B5" s="92" t="s">
        <v>326</v>
      </c>
      <c r="C5" s="92" t="s">
        <v>326</v>
      </c>
      <c r="D5" s="92" t="s">
        <v>331</v>
      </c>
      <c r="E5" s="94" t="s">
        <v>361</v>
      </c>
      <c r="F5" s="92"/>
      <c r="G5" s="92"/>
      <c r="H5" s="92"/>
      <c r="I5" s="92"/>
      <c r="J5" s="92"/>
      <c r="K5" s="93"/>
      <c r="L5" s="92"/>
      <c r="M5" s="93"/>
      <c r="N5" s="93"/>
      <c r="O5" s="93"/>
      <c r="P5" s="92"/>
      <c r="Q5" s="93"/>
      <c r="R5" s="92"/>
      <c r="S5" s="93"/>
      <c r="T5" s="92"/>
      <c r="U5" s="93"/>
      <c r="V5" s="92"/>
      <c r="W5" s="93"/>
      <c r="X5" s="92"/>
      <c r="Y5" s="92"/>
      <c r="Z5" s="93"/>
      <c r="AA5" s="93"/>
      <c r="AB5" s="93"/>
      <c r="AC5" s="93"/>
      <c r="AD5" s="93"/>
      <c r="AE5" s="93"/>
      <c r="AF5" s="93"/>
      <c r="AG5" s="93"/>
      <c r="AH5" s="93"/>
      <c r="DN5" s="96"/>
      <c r="GB5" s="97"/>
      <c r="GC5" s="97"/>
      <c r="GD5" s="97"/>
      <c r="GE5" s="97"/>
      <c r="GF5" s="97"/>
      <c r="GG5" s="97"/>
      <c r="GH5" s="97"/>
      <c r="GI5" s="97"/>
      <c r="GJ5" s="97"/>
      <c r="GK5" s="97"/>
      <c r="GL5" s="97"/>
      <c r="GM5" s="97"/>
      <c r="GN5" s="97"/>
      <c r="GO5" s="97"/>
      <c r="GP5" s="97"/>
      <c r="GQ5" s="97"/>
      <c r="GR5" s="97"/>
      <c r="GS5" s="97"/>
      <c r="GT5" s="97"/>
      <c r="GU5" s="97"/>
      <c r="GV5" s="98"/>
      <c r="GW5" s="97"/>
      <c r="GX5" s="97"/>
      <c r="GY5" s="97"/>
      <c r="GZ5" s="97"/>
      <c r="HA5" s="97"/>
    </row>
    <row r="6" spans="1:244" s="95" customFormat="1" x14ac:dyDescent="0.2">
      <c r="A6" s="91" t="s">
        <v>120</v>
      </c>
      <c r="B6" s="92"/>
      <c r="C6" s="92"/>
      <c r="D6" s="93"/>
      <c r="E6" s="94"/>
      <c r="F6" s="92"/>
      <c r="G6" s="92"/>
      <c r="H6" s="92"/>
      <c r="I6" s="92"/>
      <c r="J6" s="93"/>
      <c r="K6" s="93"/>
      <c r="L6" s="93"/>
      <c r="M6" s="93"/>
      <c r="N6" s="93"/>
      <c r="O6" s="93"/>
      <c r="P6" s="93"/>
      <c r="Q6" s="93"/>
      <c r="R6" s="93"/>
      <c r="S6" s="93"/>
      <c r="T6" s="93"/>
      <c r="U6" s="93"/>
      <c r="V6" s="93"/>
      <c r="W6" s="93"/>
      <c r="X6" s="93"/>
      <c r="Y6" s="93"/>
      <c r="Z6" s="93"/>
      <c r="AA6" s="93"/>
      <c r="AB6" s="93"/>
      <c r="AC6" s="93"/>
      <c r="AD6" s="93"/>
      <c r="AE6" s="93"/>
      <c r="AF6" s="93"/>
      <c r="AG6" s="93"/>
      <c r="AH6" s="93"/>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row>
    <row r="7" spans="1:244" s="102" customFormat="1" x14ac:dyDescent="0.2">
      <c r="A7" s="83" t="s">
        <v>121</v>
      </c>
      <c r="B7" s="99" t="s">
        <v>327</v>
      </c>
      <c r="C7" s="99" t="s">
        <v>330</v>
      </c>
      <c r="D7" s="99" t="s">
        <v>330</v>
      </c>
      <c r="E7" s="101" t="s">
        <v>362</v>
      </c>
      <c r="F7" s="99"/>
      <c r="G7" s="99"/>
      <c r="H7" s="99"/>
      <c r="I7" s="99"/>
      <c r="J7" s="100"/>
      <c r="K7" s="100"/>
      <c r="L7" s="99"/>
      <c r="M7" s="100"/>
      <c r="N7" s="100"/>
      <c r="O7" s="100"/>
      <c r="P7" s="99"/>
      <c r="Q7" s="100"/>
      <c r="R7" s="99"/>
      <c r="S7" s="100"/>
      <c r="T7" s="100"/>
      <c r="U7" s="100"/>
      <c r="V7" s="100"/>
      <c r="W7" s="100"/>
      <c r="X7" s="100"/>
      <c r="Y7" s="100"/>
      <c r="Z7" s="100"/>
      <c r="AA7" s="100"/>
      <c r="AB7" s="100"/>
      <c r="AC7" s="100"/>
      <c r="AD7" s="100"/>
      <c r="AE7" s="100"/>
      <c r="AF7" s="100"/>
      <c r="AG7" s="100"/>
      <c r="AH7" s="100"/>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row>
    <row r="8" spans="1:244" s="102" customFormat="1" x14ac:dyDescent="0.2">
      <c r="A8" s="83" t="s">
        <v>122</v>
      </c>
      <c r="B8" s="99"/>
      <c r="C8" s="99"/>
      <c r="D8" s="100"/>
      <c r="E8" s="101"/>
      <c r="F8" s="99"/>
      <c r="G8" s="99"/>
      <c r="H8" s="99"/>
      <c r="I8" s="99"/>
      <c r="J8" s="100"/>
      <c r="K8" s="100"/>
      <c r="L8" s="100"/>
      <c r="M8" s="99"/>
      <c r="N8" s="100"/>
      <c r="O8" s="100"/>
      <c r="P8" s="100"/>
      <c r="Q8" s="100"/>
      <c r="R8" s="99"/>
      <c r="S8" s="100"/>
      <c r="T8" s="100"/>
      <c r="U8" s="100"/>
      <c r="V8" s="100"/>
      <c r="W8" s="100"/>
      <c r="X8" s="100"/>
      <c r="Y8" s="100"/>
      <c r="Z8" s="100"/>
      <c r="AA8" s="100"/>
      <c r="AB8" s="100"/>
      <c r="AC8" s="100"/>
      <c r="AD8" s="100"/>
      <c r="AE8" s="100"/>
      <c r="AF8" s="100"/>
      <c r="AG8" s="100"/>
      <c r="AH8" s="100"/>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row>
    <row r="9" spans="1:244" s="95" customFormat="1" x14ac:dyDescent="0.2">
      <c r="A9" s="91" t="s">
        <v>123</v>
      </c>
      <c r="B9" s="92"/>
      <c r="C9" s="104"/>
      <c r="D9" s="104"/>
      <c r="E9" s="94"/>
      <c r="F9" s="92"/>
      <c r="G9" s="92"/>
      <c r="H9" s="92"/>
      <c r="I9" s="92"/>
      <c r="J9" s="93"/>
      <c r="K9" s="92"/>
      <c r="L9" s="92"/>
      <c r="M9" s="93"/>
      <c r="N9" s="93"/>
      <c r="O9" s="93"/>
      <c r="P9" s="104"/>
      <c r="Q9" s="93"/>
      <c r="R9" s="92"/>
      <c r="S9" s="92"/>
      <c r="T9" s="92"/>
      <c r="U9" s="93"/>
      <c r="V9" s="93"/>
      <c r="W9" s="93"/>
      <c r="X9" s="93"/>
      <c r="Y9" s="93"/>
      <c r="Z9" s="93"/>
      <c r="AA9" s="93"/>
      <c r="AB9" s="93"/>
      <c r="AC9" s="93"/>
      <c r="AD9" s="93"/>
      <c r="AE9" s="93"/>
      <c r="AF9" s="93"/>
      <c r="AG9" s="93"/>
      <c r="AH9" s="93"/>
      <c r="AX9" s="96"/>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row>
    <row r="10" spans="1:244" s="95" customFormat="1" x14ac:dyDescent="0.2">
      <c r="A10" s="91" t="s">
        <v>124</v>
      </c>
      <c r="B10" s="92"/>
      <c r="C10" s="92"/>
      <c r="D10" s="92"/>
      <c r="E10" s="94"/>
      <c r="F10" s="92"/>
      <c r="G10" s="92"/>
      <c r="H10" s="92"/>
      <c r="I10" s="92"/>
      <c r="J10" s="93"/>
      <c r="K10" s="93"/>
      <c r="L10" s="93"/>
      <c r="M10" s="93"/>
      <c r="N10" s="93"/>
      <c r="O10" s="93"/>
      <c r="P10" s="92"/>
      <c r="Q10" s="93"/>
      <c r="R10" s="93"/>
      <c r="S10" s="93"/>
      <c r="T10" s="93"/>
      <c r="U10" s="93"/>
      <c r="V10" s="93"/>
      <c r="W10" s="93"/>
      <c r="X10" s="93"/>
      <c r="Y10" s="93"/>
      <c r="Z10" s="93"/>
      <c r="AA10" s="93"/>
      <c r="AB10" s="93"/>
      <c r="AC10" s="93"/>
      <c r="AD10" s="93"/>
      <c r="AE10" s="93"/>
      <c r="AF10" s="93"/>
      <c r="AG10" s="93"/>
      <c r="AH10" s="93"/>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row>
    <row r="11" spans="1:244" s="102" customFormat="1" x14ac:dyDescent="0.2">
      <c r="A11" s="83" t="s">
        <v>125</v>
      </c>
      <c r="B11" s="99"/>
      <c r="C11" s="99"/>
      <c r="D11" s="100"/>
      <c r="E11" s="101"/>
      <c r="F11" s="99"/>
      <c r="G11" s="99"/>
      <c r="H11" s="99"/>
      <c r="I11" s="99"/>
      <c r="J11" s="100"/>
      <c r="K11" s="100"/>
      <c r="L11" s="100"/>
      <c r="M11" s="100"/>
      <c r="N11" s="100"/>
      <c r="O11" s="100"/>
      <c r="P11" s="100"/>
      <c r="Q11" s="100"/>
      <c r="R11" s="99"/>
      <c r="S11" s="100"/>
      <c r="T11" s="100"/>
      <c r="U11" s="100"/>
      <c r="V11" s="100"/>
      <c r="W11" s="99"/>
      <c r="X11" s="100"/>
      <c r="Y11" s="100"/>
      <c r="Z11" s="100"/>
      <c r="AA11" s="100"/>
      <c r="AB11" s="100"/>
      <c r="AC11" s="100"/>
      <c r="AD11" s="100"/>
      <c r="AE11" s="100"/>
      <c r="AF11" s="100"/>
      <c r="AG11" s="100"/>
      <c r="AH11" s="100"/>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row>
    <row r="12" spans="1:244" s="102" customFormat="1" ht="25.5" x14ac:dyDescent="0.2">
      <c r="A12" s="83" t="s">
        <v>126</v>
      </c>
      <c r="B12" s="99"/>
      <c r="C12" s="99"/>
      <c r="D12" s="100"/>
      <c r="E12" s="101"/>
      <c r="F12" s="99"/>
      <c r="G12" s="99"/>
      <c r="H12" s="99"/>
      <c r="I12" s="99"/>
      <c r="J12" s="100"/>
      <c r="K12" s="100"/>
      <c r="L12" s="100"/>
      <c r="M12" s="100"/>
      <c r="N12" s="100"/>
      <c r="O12" s="100"/>
      <c r="P12" s="100"/>
      <c r="Q12" s="100"/>
      <c r="R12" s="99"/>
      <c r="S12" s="100"/>
      <c r="T12" s="100"/>
      <c r="U12" s="100"/>
      <c r="V12" s="100"/>
      <c r="W12" s="99"/>
      <c r="X12" s="100"/>
      <c r="Y12" s="100"/>
      <c r="Z12" s="100"/>
      <c r="AA12" s="100"/>
      <c r="AB12" s="100"/>
      <c r="AC12" s="100"/>
      <c r="AD12" s="100"/>
      <c r="AE12" s="100"/>
      <c r="AF12" s="100"/>
      <c r="AG12" s="100"/>
      <c r="AH12" s="100"/>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row>
    <row r="13" spans="1:244" s="95" customFormat="1" x14ac:dyDescent="0.2">
      <c r="A13" s="91" t="s">
        <v>127</v>
      </c>
      <c r="B13" s="92"/>
      <c r="C13" s="92"/>
      <c r="D13" s="93"/>
      <c r="E13" s="94"/>
      <c r="F13" s="92"/>
      <c r="G13" s="92"/>
      <c r="H13" s="92"/>
      <c r="I13" s="92"/>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row>
    <row r="14" spans="1:244" s="95" customFormat="1" x14ac:dyDescent="0.2">
      <c r="A14" s="91" t="s">
        <v>128</v>
      </c>
      <c r="B14" s="92"/>
      <c r="C14" s="92"/>
      <c r="D14" s="93"/>
      <c r="E14" s="94"/>
      <c r="F14" s="92"/>
      <c r="G14" s="92"/>
      <c r="H14" s="92"/>
      <c r="I14" s="92"/>
      <c r="J14" s="93"/>
      <c r="K14" s="93"/>
      <c r="L14" s="93"/>
      <c r="M14" s="92"/>
      <c r="N14" s="93"/>
      <c r="O14" s="93"/>
      <c r="P14" s="93"/>
      <c r="Q14" s="93"/>
      <c r="R14" s="93"/>
      <c r="S14" s="93"/>
      <c r="T14" s="93"/>
      <c r="U14" s="93"/>
      <c r="V14" s="93"/>
      <c r="W14" s="93"/>
      <c r="X14" s="93"/>
      <c r="Y14" s="93"/>
      <c r="Z14" s="93"/>
      <c r="AA14" s="93"/>
      <c r="AB14" s="93"/>
      <c r="AC14" s="93"/>
      <c r="AD14" s="93"/>
      <c r="AE14" s="93"/>
      <c r="AF14" s="93"/>
      <c r="AG14" s="93"/>
      <c r="AH14" s="93"/>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row>
    <row r="15" spans="1:244" s="87" customFormat="1" x14ac:dyDescent="0.2">
      <c r="A15" s="83" t="s">
        <v>129</v>
      </c>
      <c r="B15" s="84"/>
      <c r="C15" s="84"/>
      <c r="D15" s="85"/>
      <c r="E15" s="86"/>
      <c r="F15" s="84"/>
      <c r="G15" s="84"/>
      <c r="H15" s="84"/>
      <c r="I15" s="84"/>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row>
    <row r="16" spans="1:244" s="102" customFormat="1" x14ac:dyDescent="0.2">
      <c r="A16" s="83" t="s">
        <v>130</v>
      </c>
      <c r="B16" s="99"/>
      <c r="C16" s="99"/>
      <c r="D16" s="100"/>
      <c r="E16" s="101"/>
      <c r="F16" s="99"/>
      <c r="G16" s="99"/>
      <c r="H16" s="99"/>
      <c r="I16" s="99"/>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CB16" s="87"/>
      <c r="GB16" s="103"/>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row>
    <row r="17" spans="1:209" s="108" customFormat="1" x14ac:dyDescent="0.2">
      <c r="A17" s="91" t="s">
        <v>131</v>
      </c>
      <c r="B17" s="105"/>
      <c r="C17" s="105"/>
      <c r="D17" s="106"/>
      <c r="E17" s="107"/>
      <c r="F17" s="105"/>
      <c r="G17" s="105"/>
      <c r="H17" s="105"/>
      <c r="I17" s="105"/>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row>
    <row r="18" spans="1:209" s="108" customFormat="1" x14ac:dyDescent="0.2">
      <c r="A18" s="91" t="s">
        <v>132</v>
      </c>
      <c r="B18" s="105"/>
      <c r="C18" s="105"/>
      <c r="D18" s="106"/>
      <c r="E18" s="107"/>
      <c r="F18" s="105"/>
      <c r="G18" s="105"/>
      <c r="H18" s="105"/>
      <c r="I18" s="105"/>
      <c r="J18" s="106"/>
      <c r="K18" s="106"/>
      <c r="L18" s="106"/>
      <c r="M18" s="106"/>
      <c r="N18" s="106"/>
      <c r="O18" s="106"/>
      <c r="P18" s="106"/>
      <c r="Q18" s="106"/>
      <c r="R18" s="106"/>
      <c r="S18" s="106"/>
      <c r="T18" s="106"/>
      <c r="U18" s="106"/>
      <c r="V18" s="106"/>
      <c r="W18" s="110"/>
      <c r="X18" s="106"/>
      <c r="Y18" s="106"/>
      <c r="Z18" s="106"/>
      <c r="AA18" s="106"/>
      <c r="AB18" s="106"/>
      <c r="AC18" s="106"/>
      <c r="AD18" s="106"/>
      <c r="AE18" s="106"/>
      <c r="AF18" s="106"/>
      <c r="AG18" s="106"/>
      <c r="AH18" s="106"/>
      <c r="GB18" s="109"/>
      <c r="GC18" s="109"/>
      <c r="GD18" s="109"/>
      <c r="GE18" s="109"/>
      <c r="GF18" s="109"/>
      <c r="GG18" s="109"/>
      <c r="GH18" s="109"/>
      <c r="GI18" s="109"/>
      <c r="GJ18" s="109"/>
      <c r="GK18" s="109"/>
      <c r="GL18" s="109"/>
      <c r="GM18" s="109"/>
      <c r="GN18" s="109"/>
      <c r="GO18" s="109"/>
      <c r="GP18" s="109"/>
      <c r="GQ18" s="109"/>
      <c r="GR18" s="109"/>
      <c r="GS18" s="109"/>
      <c r="GT18" s="109"/>
      <c r="GU18" s="109"/>
      <c r="GV18" s="109"/>
      <c r="GW18" s="109"/>
      <c r="GX18" s="109"/>
      <c r="GY18" s="109"/>
      <c r="GZ18" s="109"/>
      <c r="HA18" s="109"/>
    </row>
    <row r="19" spans="1:209" s="87" customFormat="1" x14ac:dyDescent="0.2">
      <c r="A19" s="83" t="s">
        <v>133</v>
      </c>
      <c r="B19" s="84"/>
      <c r="C19" s="84"/>
      <c r="D19" s="85"/>
      <c r="E19" s="86"/>
      <c r="F19" s="84"/>
      <c r="G19" s="84"/>
      <c r="H19" s="84"/>
      <c r="I19" s="84"/>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row>
    <row r="20" spans="1:209" s="115" customFormat="1" ht="15" x14ac:dyDescent="0.25">
      <c r="A20" s="111" t="s">
        <v>134</v>
      </c>
      <c r="B20" s="112" t="s">
        <v>328</v>
      </c>
      <c r="C20" s="112" t="s">
        <v>353</v>
      </c>
      <c r="D20" s="113"/>
      <c r="E20" s="245" t="s">
        <v>363</v>
      </c>
      <c r="F20" s="112"/>
      <c r="G20" s="112"/>
      <c r="H20" s="112"/>
      <c r="I20" s="112"/>
      <c r="J20" s="113"/>
      <c r="K20" s="113"/>
      <c r="L20" s="114"/>
      <c r="M20" s="113"/>
      <c r="O20" s="116"/>
      <c r="P20" s="113"/>
      <c r="Q20" s="113"/>
      <c r="S20" s="113"/>
      <c r="T20" s="113"/>
      <c r="U20" s="113"/>
      <c r="V20" s="113"/>
      <c r="W20" s="113"/>
      <c r="X20" s="113"/>
      <c r="Y20" s="113"/>
      <c r="Z20" s="116"/>
      <c r="AA20" s="116"/>
      <c r="AB20" s="116"/>
      <c r="AC20" s="116"/>
      <c r="AD20" s="116"/>
      <c r="AE20" s="116"/>
      <c r="AF20" s="116"/>
      <c r="AG20" s="116"/>
      <c r="AH20" s="116"/>
      <c r="AI20" s="116"/>
      <c r="AJ20" s="116"/>
      <c r="AK20" s="116"/>
      <c r="AL20" s="116"/>
      <c r="AM20" s="116"/>
      <c r="AN20" s="116"/>
      <c r="AO20" s="116"/>
      <c r="AP20" s="116"/>
      <c r="AQ20" s="116"/>
      <c r="AR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W20" s="116"/>
      <c r="BX20" s="116"/>
      <c r="BY20" s="116"/>
      <c r="BZ20" s="116"/>
      <c r="CA20" s="116"/>
      <c r="CB20" s="116"/>
      <c r="CC20" s="116"/>
      <c r="CD20" s="116"/>
      <c r="CE20" s="116"/>
      <c r="CF20" s="116"/>
      <c r="CG20" s="116"/>
      <c r="CH20" s="116"/>
      <c r="CJ20" s="116"/>
      <c r="CK20" s="116"/>
      <c r="CM20" s="116"/>
      <c r="CN20" s="116"/>
      <c r="CO20" s="116"/>
      <c r="CP20" s="116"/>
      <c r="CQ20" s="116"/>
      <c r="CR20" s="116"/>
      <c r="CS20" s="116"/>
      <c r="CT20" s="116"/>
      <c r="CV20" s="116"/>
      <c r="CW20" s="116"/>
      <c r="CX20" s="116"/>
      <c r="CY20" s="116"/>
      <c r="CZ20" s="116"/>
      <c r="DA20" s="116"/>
      <c r="DB20" s="116"/>
      <c r="DC20" s="116"/>
      <c r="DD20" s="116"/>
      <c r="DE20" s="116"/>
      <c r="DF20" s="116"/>
      <c r="DG20" s="116"/>
      <c r="DH20" s="116"/>
      <c r="DI20" s="116"/>
      <c r="DJ20" s="116"/>
      <c r="DK20" s="116"/>
      <c r="DL20" s="116"/>
      <c r="DM20" s="116"/>
      <c r="DN20" s="116"/>
      <c r="DO20" s="116"/>
      <c r="DP20" s="116"/>
      <c r="DQ20" s="116"/>
      <c r="DR20" s="116"/>
      <c r="DS20" s="116"/>
      <c r="GB20" s="114"/>
      <c r="GD20" s="114"/>
      <c r="GH20" s="114"/>
      <c r="GI20" s="114"/>
      <c r="GJ20" s="114"/>
      <c r="GL20" s="114"/>
      <c r="GM20" s="114"/>
      <c r="GN20" s="114"/>
      <c r="GO20" s="114"/>
      <c r="GP20" s="114"/>
      <c r="GQ20" s="114"/>
      <c r="GR20" s="114"/>
      <c r="GS20" s="114"/>
      <c r="GT20" s="114"/>
      <c r="GU20" s="114"/>
      <c r="GV20" s="114"/>
      <c r="GW20" s="114"/>
      <c r="GX20" s="114"/>
      <c r="GY20" s="114"/>
      <c r="GZ20" s="114"/>
      <c r="HA20" s="114"/>
    </row>
    <row r="21" spans="1:209" s="99" customFormat="1" ht="25.5" x14ac:dyDescent="0.25">
      <c r="A21" s="117" t="s">
        <v>135</v>
      </c>
      <c r="B21" s="118" t="s">
        <v>329</v>
      </c>
      <c r="C21" s="118" t="s">
        <v>354</v>
      </c>
      <c r="D21" s="119"/>
      <c r="E21" s="120"/>
      <c r="F21" s="118"/>
      <c r="G21" s="118"/>
      <c r="H21" s="118"/>
      <c r="I21" s="118"/>
      <c r="J21" s="119"/>
      <c r="K21" s="119"/>
      <c r="L21" s="121"/>
      <c r="M21" s="119"/>
      <c r="O21" s="122"/>
      <c r="P21" s="119"/>
      <c r="Q21" s="119"/>
      <c r="S21" s="119"/>
      <c r="T21" s="119"/>
      <c r="U21" s="119"/>
      <c r="V21" s="119"/>
      <c r="W21" s="119"/>
      <c r="X21" s="119"/>
      <c r="Y21" s="119"/>
      <c r="Z21" s="122"/>
      <c r="AA21" s="122"/>
      <c r="AB21" s="122"/>
      <c r="AC21" s="122"/>
      <c r="AD21" s="122"/>
      <c r="AE21" s="122"/>
      <c r="AF21" s="122"/>
      <c r="AG21" s="122"/>
      <c r="AH21" s="122"/>
      <c r="AI21" s="122"/>
      <c r="AJ21" s="122"/>
      <c r="AK21" s="122"/>
      <c r="AL21" s="122"/>
      <c r="AM21" s="122"/>
      <c r="AN21" s="122"/>
      <c r="AO21" s="122"/>
      <c r="AP21" s="122"/>
      <c r="AQ21" s="122"/>
      <c r="AR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W21" s="122"/>
      <c r="BX21" s="122"/>
      <c r="BY21" s="122"/>
      <c r="BZ21" s="122"/>
      <c r="CA21" s="122"/>
      <c r="CB21" s="122"/>
      <c r="CC21" s="122"/>
      <c r="CD21" s="122"/>
      <c r="CE21" s="122"/>
      <c r="CF21" s="122"/>
      <c r="CG21" s="122"/>
      <c r="CH21" s="122"/>
      <c r="CJ21" s="122"/>
      <c r="CK21" s="122"/>
      <c r="CM21" s="122"/>
      <c r="CN21" s="122"/>
      <c r="CO21" s="122"/>
      <c r="CP21" s="122"/>
      <c r="CQ21" s="122"/>
      <c r="CR21" s="122"/>
      <c r="CS21" s="122"/>
      <c r="CT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GB21" s="121"/>
      <c r="GD21" s="121"/>
      <c r="GH21" s="121"/>
      <c r="GI21" s="121"/>
      <c r="GJ21" s="121"/>
      <c r="GL21" s="121"/>
      <c r="GM21" s="121"/>
      <c r="GN21" s="121"/>
      <c r="GO21" s="121"/>
      <c r="GP21" s="121"/>
      <c r="GQ21" s="121"/>
      <c r="GR21" s="121"/>
      <c r="GS21" s="121"/>
      <c r="GT21" s="121"/>
      <c r="GU21" s="121"/>
      <c r="GV21" s="121"/>
      <c r="GW21" s="121"/>
      <c r="GX21" s="121"/>
      <c r="GY21" s="121"/>
      <c r="GZ21" s="121"/>
      <c r="HA21" s="121"/>
    </row>
    <row r="22" spans="1:209" s="95" customFormat="1" x14ac:dyDescent="0.2">
      <c r="A22" s="91" t="s">
        <v>136</v>
      </c>
      <c r="B22" s="92"/>
      <c r="C22" s="92"/>
      <c r="D22" s="93"/>
      <c r="E22" s="94"/>
      <c r="F22" s="92"/>
      <c r="G22" s="92"/>
      <c r="H22" s="92"/>
      <c r="I22" s="92"/>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row>
    <row r="23" spans="1:209" s="108" customFormat="1" ht="25.5" x14ac:dyDescent="0.2">
      <c r="A23" s="91" t="s">
        <v>137</v>
      </c>
      <c r="B23" s="105" t="s">
        <v>327</v>
      </c>
      <c r="C23" s="105" t="s">
        <v>327</v>
      </c>
      <c r="D23" s="105" t="s">
        <v>327</v>
      </c>
      <c r="E23" s="107" t="s">
        <v>362</v>
      </c>
      <c r="F23" s="92"/>
      <c r="G23" s="105"/>
      <c r="H23" s="105"/>
      <c r="I23" s="105"/>
      <c r="J23" s="93"/>
      <c r="K23" s="106"/>
      <c r="L23" s="92"/>
      <c r="M23" s="106"/>
      <c r="N23" s="106"/>
      <c r="O23" s="106"/>
      <c r="P23" s="105"/>
      <c r="Q23" s="106"/>
      <c r="R23" s="105"/>
      <c r="S23" s="106"/>
      <c r="T23" s="106"/>
      <c r="U23" s="106"/>
      <c r="V23" s="106"/>
      <c r="W23" s="105"/>
      <c r="X23" s="106"/>
      <c r="Y23" s="106"/>
      <c r="Z23" s="106"/>
      <c r="AA23" s="106"/>
      <c r="AB23" s="106"/>
      <c r="AC23" s="106"/>
      <c r="AD23" s="106"/>
      <c r="AE23" s="106"/>
      <c r="AF23" s="106"/>
      <c r="AG23" s="106"/>
      <c r="AH23" s="106"/>
      <c r="GB23" s="109"/>
      <c r="GC23" s="109"/>
      <c r="GD23" s="109"/>
      <c r="GE23" s="109"/>
      <c r="GF23" s="109"/>
      <c r="GG23" s="109"/>
      <c r="GH23" s="109"/>
      <c r="GI23" s="109"/>
      <c r="GJ23" s="109"/>
      <c r="GK23" s="109"/>
      <c r="GL23" s="109"/>
      <c r="GM23" s="109"/>
      <c r="GN23" s="109"/>
      <c r="GO23" s="109"/>
      <c r="GP23" s="109"/>
      <c r="GQ23" s="109"/>
      <c r="GR23" s="109"/>
      <c r="GS23" s="109"/>
      <c r="GT23" s="109"/>
      <c r="GU23" s="109"/>
      <c r="GV23" s="109"/>
      <c r="GW23" s="109"/>
      <c r="GX23" s="109"/>
      <c r="GY23" s="109"/>
      <c r="GZ23" s="109"/>
      <c r="HA23" s="109"/>
    </row>
    <row r="24" spans="1:209" s="102" customFormat="1" ht="25.5" x14ac:dyDescent="0.2">
      <c r="A24" s="83" t="s">
        <v>138</v>
      </c>
      <c r="B24" s="99"/>
      <c r="C24" s="84"/>
      <c r="D24" s="85"/>
      <c r="E24" s="101"/>
      <c r="F24" s="84"/>
      <c r="G24" s="99"/>
      <c r="H24" s="99"/>
      <c r="I24" s="99"/>
      <c r="J24" s="85"/>
      <c r="K24" s="100"/>
      <c r="L24" s="84"/>
      <c r="M24" s="100"/>
      <c r="N24" s="100"/>
      <c r="O24" s="100"/>
      <c r="P24" s="85"/>
      <c r="Q24" s="100"/>
      <c r="R24" s="84"/>
      <c r="S24" s="100"/>
      <c r="T24" s="100"/>
      <c r="U24" s="100"/>
      <c r="V24" s="100"/>
      <c r="W24" s="100"/>
      <c r="X24" s="100"/>
      <c r="Y24" s="100"/>
      <c r="Z24" s="100"/>
      <c r="AA24" s="100"/>
      <c r="AB24" s="100"/>
      <c r="AC24" s="100"/>
      <c r="AD24" s="100"/>
      <c r="AE24" s="100"/>
      <c r="AF24" s="100"/>
      <c r="AG24" s="100"/>
      <c r="AH24" s="100"/>
      <c r="GB24" s="103"/>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row>
    <row r="25" spans="1:209" s="87" customFormat="1" x14ac:dyDescent="0.2">
      <c r="A25" s="83" t="s">
        <v>139</v>
      </c>
      <c r="B25" s="84"/>
      <c r="C25" s="84"/>
      <c r="D25" s="84"/>
      <c r="E25" s="86"/>
      <c r="F25" s="84"/>
      <c r="G25" s="84"/>
      <c r="H25" s="84"/>
      <c r="I25" s="84"/>
      <c r="J25" s="85"/>
      <c r="K25" s="85"/>
      <c r="L25" s="84"/>
      <c r="M25" s="85"/>
      <c r="N25" s="85"/>
      <c r="O25" s="85"/>
      <c r="P25" s="84"/>
      <c r="Q25" s="85"/>
      <c r="R25" s="84"/>
      <c r="S25" s="85"/>
      <c r="T25" s="85"/>
      <c r="U25" s="85"/>
      <c r="V25" s="85"/>
      <c r="W25" s="85"/>
      <c r="X25" s="85"/>
      <c r="Y25" s="85"/>
      <c r="Z25" s="85"/>
      <c r="AA25" s="85"/>
      <c r="AB25" s="85"/>
      <c r="AC25" s="85"/>
      <c r="AD25" s="85"/>
      <c r="AE25" s="85"/>
      <c r="AF25" s="85"/>
      <c r="AG25" s="85"/>
      <c r="AH25" s="85"/>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row>
    <row r="26" spans="1:209" s="95" customFormat="1" ht="103.5" customHeight="1" x14ac:dyDescent="0.2">
      <c r="A26" s="96" t="s">
        <v>140</v>
      </c>
      <c r="B26" s="92" t="s">
        <v>324</v>
      </c>
      <c r="C26" s="92" t="s">
        <v>355</v>
      </c>
      <c r="D26" s="92" t="s">
        <v>325</v>
      </c>
      <c r="E26" s="123" t="s">
        <v>364</v>
      </c>
      <c r="F26" s="92"/>
      <c r="G26" s="92"/>
      <c r="H26" s="92"/>
      <c r="I26" s="92"/>
      <c r="J26" s="124"/>
      <c r="K26" s="92"/>
      <c r="L26" s="92"/>
      <c r="M26" s="92"/>
      <c r="N26" s="92"/>
      <c r="O26" s="92"/>
      <c r="P26" s="92"/>
      <c r="Q26" s="92"/>
      <c r="R26" s="92"/>
      <c r="S26" s="92"/>
      <c r="T26" s="92"/>
      <c r="U26" s="92"/>
      <c r="V26" s="92"/>
      <c r="W26" s="92"/>
      <c r="X26" s="92"/>
      <c r="Y26" s="92"/>
      <c r="Z26" s="125"/>
      <c r="AA26" s="125"/>
      <c r="AB26" s="125"/>
      <c r="AC26" s="92"/>
      <c r="AD26" s="125"/>
      <c r="AE26" s="125"/>
      <c r="AF26" s="125"/>
      <c r="AG26" s="125"/>
      <c r="AH26" s="125"/>
      <c r="AI26" s="96"/>
      <c r="AJ26" s="126"/>
      <c r="AK26" s="126"/>
      <c r="AL26" s="126"/>
      <c r="AM26" s="126"/>
      <c r="AN26" s="126"/>
      <c r="AO26" s="126"/>
      <c r="AP26" s="126"/>
      <c r="AQ26" s="126"/>
      <c r="AR26" s="126"/>
      <c r="AT26" s="96"/>
      <c r="AU26" s="96"/>
      <c r="AV26" s="96"/>
      <c r="AW26" s="96"/>
      <c r="BK26" s="126"/>
      <c r="DR26" s="96"/>
      <c r="DS26" s="96"/>
      <c r="GB26" s="97"/>
      <c r="GC26" s="97"/>
      <c r="GD26" s="97"/>
      <c r="GE26" s="97"/>
      <c r="GF26" s="97"/>
      <c r="GG26" s="97"/>
      <c r="GH26" s="97"/>
      <c r="GI26" s="97"/>
      <c r="GJ26" s="98"/>
      <c r="GK26" s="97"/>
      <c r="GL26" s="97"/>
      <c r="GM26" s="97"/>
      <c r="GN26" s="97"/>
      <c r="GO26" s="97"/>
      <c r="GP26" s="97"/>
      <c r="GQ26" s="97"/>
      <c r="GR26" s="97"/>
      <c r="GS26" s="97"/>
      <c r="GT26" s="97"/>
      <c r="GU26" s="97"/>
      <c r="GV26" s="97"/>
      <c r="GW26" s="97"/>
      <c r="GX26" s="97"/>
      <c r="GY26" s="97"/>
      <c r="GZ26" s="127"/>
      <c r="HA26" s="127"/>
    </row>
    <row r="27" spans="1:209" s="95" customFormat="1" x14ac:dyDescent="0.25">
      <c r="A27" s="91" t="s">
        <v>141</v>
      </c>
      <c r="B27" s="92"/>
      <c r="C27" s="93"/>
      <c r="D27" s="93"/>
      <c r="E27" s="94"/>
      <c r="F27" s="92"/>
      <c r="G27" s="92"/>
      <c r="H27" s="92"/>
      <c r="I27" s="92"/>
      <c r="J27" s="93"/>
      <c r="K27" s="93"/>
      <c r="L27" s="93"/>
      <c r="M27" s="93"/>
      <c r="N27" s="93"/>
      <c r="O27" s="93"/>
      <c r="P27" s="93"/>
      <c r="Q27" s="93"/>
      <c r="R27" s="92"/>
      <c r="S27" s="93"/>
      <c r="T27" s="93"/>
      <c r="U27" s="93"/>
      <c r="V27" s="93"/>
      <c r="W27" s="92"/>
      <c r="X27" s="93"/>
      <c r="Y27" s="93"/>
      <c r="Z27" s="93"/>
      <c r="AA27" s="93"/>
      <c r="AB27" s="93"/>
      <c r="AC27" s="93"/>
      <c r="AD27" s="93"/>
      <c r="AE27" s="93"/>
      <c r="AF27" s="93"/>
      <c r="AG27" s="93"/>
      <c r="AH27" s="93"/>
    </row>
    <row r="28" spans="1:209" s="128" customFormat="1" ht="12.75" customHeight="1" x14ac:dyDescent="0.25">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209" s="128" customFormat="1" ht="12.75" customHeight="1" x14ac:dyDescent="0.25">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209" s="128" customFormat="1" ht="12.75" customHeight="1" x14ac:dyDescent="0.25">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209" s="128" customFormat="1" ht="12.75" customHeight="1" x14ac:dyDescent="0.25">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209" s="128" customFormat="1" ht="12.75" customHeight="1" x14ac:dyDescent="0.25">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2:34" s="128" customFormat="1" ht="12.75" customHeight="1" x14ac:dyDescent="0.25">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2:34" s="128" customFormat="1" ht="12.75" customHeight="1" x14ac:dyDescent="0.25">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row>
    <row r="35" spans="2:34" s="128" customFormat="1" ht="12.75" customHeight="1" x14ac:dyDescent="0.25">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2:34" s="128" customFormat="1" ht="12.75" customHeight="1" x14ac:dyDescent="0.25">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2:34" s="128" customFormat="1" ht="12.75" customHeight="1" x14ac:dyDescent="0.25">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2:34" s="128" customFormat="1" ht="12.75" customHeight="1" x14ac:dyDescent="0.25">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2:34" s="128" customFormat="1" ht="12.75" customHeight="1" x14ac:dyDescent="0.25">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2:34" s="128" customFormat="1" ht="12.75" customHeight="1" x14ac:dyDescent="0.25">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50" spans="1:34" ht="12.75" customHeight="1" x14ac:dyDescent="0.2">
      <c r="A50" s="130" t="s">
        <v>142</v>
      </c>
    </row>
    <row r="51" spans="1:34" s="133" customFormat="1" ht="12.75" customHeight="1" x14ac:dyDescent="0.25">
      <c r="B51" s="134" t="s">
        <v>143</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row>
    <row r="52" spans="1:34" ht="12.75" customHeight="1" x14ac:dyDescent="0.2">
      <c r="B52" s="135" t="s">
        <v>78</v>
      </c>
    </row>
    <row r="53" spans="1:34" ht="12.75" customHeight="1" x14ac:dyDescent="0.2">
      <c r="B53" s="136" t="s">
        <v>144</v>
      </c>
    </row>
    <row r="54" spans="1:34" ht="12.75" customHeight="1" x14ac:dyDescent="0.2">
      <c r="B54" s="136" t="s">
        <v>145</v>
      </c>
    </row>
    <row r="55" spans="1:34" ht="12.75" customHeight="1" x14ac:dyDescent="0.2">
      <c r="B55" s="136" t="s">
        <v>146</v>
      </c>
    </row>
    <row r="56" spans="1:34" ht="12.75" customHeight="1" x14ac:dyDescent="0.2">
      <c r="B56" s="136" t="s">
        <v>147</v>
      </c>
    </row>
    <row r="57" spans="1:34" ht="12.75" customHeight="1" x14ac:dyDescent="0.2">
      <c r="B57" s="136" t="s">
        <v>148</v>
      </c>
    </row>
    <row r="58" spans="1:34" ht="12.75" customHeight="1" x14ac:dyDescent="0.2">
      <c r="B58" s="136" t="s">
        <v>149</v>
      </c>
    </row>
    <row r="59" spans="1:34" ht="12.75" customHeight="1" x14ac:dyDescent="0.2">
      <c r="B59" s="136" t="s">
        <v>150</v>
      </c>
    </row>
    <row r="60" spans="1:34" ht="12.75" customHeight="1" x14ac:dyDescent="0.2">
      <c r="B60" s="136"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78B50CEC-E948-4483-B96D-9C647F09BAED}">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WVM98305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E19" xr:uid="{96CAA3ED-1363-48BF-BE85-0C4C7F8F4D28}">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49"/>
  <sheetViews>
    <sheetView showWhiteSpace="0" zoomScaleNormal="100" zoomScalePageLayoutView="85" workbookViewId="0">
      <selection activeCell="H15" sqref="H1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6" t="s">
        <v>18</v>
      </c>
      <c r="B1" s="326"/>
      <c r="C1" s="326"/>
      <c r="D1" s="326"/>
      <c r="E1" s="326"/>
      <c r="F1" s="326"/>
      <c r="G1" s="326"/>
      <c r="H1" s="326"/>
      <c r="I1" s="326"/>
      <c r="J1" s="326"/>
      <c r="K1" s="326"/>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7" t="s">
        <v>152</v>
      </c>
      <c r="C2" s="138"/>
      <c r="D2" s="138"/>
      <c r="E2" s="138"/>
      <c r="F2" s="138"/>
      <c r="G2" s="138"/>
      <c r="H2" s="138"/>
    </row>
    <row r="3" spans="1:39" s="136" customFormat="1" ht="40.5" customHeight="1" x14ac:dyDescent="0.2">
      <c r="B3" s="139" t="s">
        <v>153</v>
      </c>
      <c r="C3" s="140" t="s">
        <v>154</v>
      </c>
      <c r="D3" s="140" t="s">
        <v>155</v>
      </c>
      <c r="E3" s="140" t="s">
        <v>86</v>
      </c>
      <c r="F3" s="140" t="s">
        <v>156</v>
      </c>
      <c r="G3" s="140" t="s">
        <v>157</v>
      </c>
      <c r="H3" s="140" t="s">
        <v>158</v>
      </c>
      <c r="I3" s="141" t="s">
        <v>17</v>
      </c>
      <c r="J3" s="140" t="s">
        <v>159</v>
      </c>
      <c r="K3" s="140" t="s">
        <v>160</v>
      </c>
    </row>
    <row r="4" spans="1:39" s="136" customFormat="1" x14ac:dyDescent="0.2">
      <c r="B4" s="47" t="str">
        <f>'Data Summary'!C23</f>
        <v>4_RECIP_CH4</v>
      </c>
      <c r="C4" s="35">
        <f>'Data Summary'!I23</f>
        <v>1</v>
      </c>
      <c r="D4" s="142">
        <v>1</v>
      </c>
      <c r="E4" s="142">
        <v>2</v>
      </c>
      <c r="F4" s="142">
        <v>2</v>
      </c>
      <c r="G4" s="142">
        <v>2</v>
      </c>
      <c r="H4" s="143">
        <v>1</v>
      </c>
      <c r="I4" s="144" t="str">
        <f t="shared" ref="I4:I5" si="0">IF(D4&lt;&gt;"",D4&amp;","&amp;E4&amp;","&amp;F4&amp;","&amp;G4&amp;","&amp;H4,"0,0,0,0,0")</f>
        <v>1,2,2,2,1</v>
      </c>
      <c r="J4" s="145" t="str">
        <f t="shared" ref="J4:J5" si="1">IF(MAX(D4:H4)&gt;=5, "Requirements not met", "Requirements met")</f>
        <v>Requirements met</v>
      </c>
      <c r="K4" s="146" t="str">
        <f t="shared" ref="K4:K5" si="2">IF(MAX(D4:H4)&gt;=5, "Not OK", "OK")</f>
        <v>OK</v>
      </c>
    </row>
    <row r="5" spans="1:39" s="136" customFormat="1" x14ac:dyDescent="0.2">
      <c r="B5" s="47" t="str">
        <f>'Data Summary'!C24</f>
        <v>4_NG_trans</v>
      </c>
      <c r="C5" s="35">
        <f>'Data Summary'!I24</f>
        <v>3</v>
      </c>
      <c r="D5" s="142">
        <v>1</v>
      </c>
      <c r="E5" s="142">
        <v>2</v>
      </c>
      <c r="F5" s="142">
        <v>2</v>
      </c>
      <c r="G5" s="142">
        <v>2</v>
      </c>
      <c r="H5" s="143">
        <v>1</v>
      </c>
      <c r="I5" s="144" t="str">
        <f t="shared" si="0"/>
        <v>1,2,2,2,1</v>
      </c>
      <c r="J5" s="145" t="str">
        <f t="shared" si="1"/>
        <v>Requirements met</v>
      </c>
      <c r="K5" s="146" t="str">
        <f t="shared" si="2"/>
        <v>OK</v>
      </c>
    </row>
    <row r="6" spans="1:39" s="136" customFormat="1" x14ac:dyDescent="0.2">
      <c r="B6" s="47" t="str">
        <f>'Data Summary'!C25</f>
        <v>nat_mCH4</v>
      </c>
      <c r="C6" s="35">
        <f>'Data Summary'!I25</f>
        <v>2</v>
      </c>
      <c r="D6" s="142">
        <v>1</v>
      </c>
      <c r="E6" s="142">
        <v>2</v>
      </c>
      <c r="F6" s="142">
        <v>2</v>
      </c>
      <c r="G6" s="142">
        <v>2</v>
      </c>
      <c r="H6" s="143">
        <v>1</v>
      </c>
      <c r="I6" s="144" t="str">
        <f t="shared" ref="I6" si="3">IF(D6&lt;&gt;"",D6&amp;","&amp;E6&amp;","&amp;F6&amp;","&amp;G6&amp;","&amp;H6,"0,0,0,0,0")</f>
        <v>1,2,2,2,1</v>
      </c>
      <c r="J6" s="145" t="str">
        <f t="shared" ref="J6" si="4">IF(MAX(D6:H6)&gt;=5, "Requirements not met", "Requirements met")</f>
        <v>Requirements met</v>
      </c>
      <c r="K6" s="146" t="str">
        <f t="shared" ref="K6" si="5">IF(MAX(D6:H6)&gt;=5, "Not OK", "OK")</f>
        <v>OK</v>
      </c>
    </row>
    <row r="7" spans="1:39" s="136" customFormat="1" x14ac:dyDescent="0.2">
      <c r="B7" s="47" t="str">
        <f>'Data Summary'!C26</f>
        <v>4_RECIP_power</v>
      </c>
      <c r="C7" s="35">
        <f>'Data Summary'!I26</f>
        <v>1</v>
      </c>
      <c r="D7" s="142">
        <v>1</v>
      </c>
      <c r="E7" s="142">
        <v>2</v>
      </c>
      <c r="F7" s="142">
        <v>2</v>
      </c>
      <c r="G7" s="142">
        <v>2</v>
      </c>
      <c r="H7" s="143">
        <v>1</v>
      </c>
      <c r="I7" s="144" t="str">
        <f t="shared" ref="I7" si="6">IF(D7&lt;&gt;"",D7&amp;","&amp;E7&amp;","&amp;F7&amp;","&amp;G7&amp;","&amp;H7,"0,0,0,0,0")</f>
        <v>1,2,2,2,1</v>
      </c>
      <c r="J7" s="145" t="str">
        <f t="shared" ref="J7" si="7">IF(MAX(D7:H7)&gt;=5, "Requirements not met", "Requirements met")</f>
        <v>Requirements met</v>
      </c>
      <c r="K7" s="146" t="str">
        <f t="shared" ref="K7" si="8">IF(MAX(D7:H7)&gt;=5, "Not OK", "OK")</f>
        <v>OK</v>
      </c>
    </row>
    <row r="8" spans="1:39" s="136" customFormat="1" x14ac:dyDescent="0.2">
      <c r="B8" s="47" t="str">
        <f>'Data Summary'!C27</f>
        <v>4_RECIP_time</v>
      </c>
      <c r="C8" s="35">
        <f>'Data Summary'!I27</f>
        <v>1</v>
      </c>
      <c r="D8" s="142">
        <v>1</v>
      </c>
      <c r="E8" s="142">
        <v>2</v>
      </c>
      <c r="F8" s="142">
        <v>2</v>
      </c>
      <c r="G8" s="142">
        <v>2</v>
      </c>
      <c r="H8" s="143">
        <v>1</v>
      </c>
      <c r="I8" s="144" t="str">
        <f t="shared" ref="I8" si="9">IF(D8&lt;&gt;"",D8&amp;","&amp;E8&amp;","&amp;F8&amp;","&amp;G8&amp;","&amp;H8,"0,0,0,0,0")</f>
        <v>1,2,2,2,1</v>
      </c>
      <c r="J8" s="145" t="str">
        <f t="shared" ref="J8" si="10">IF(MAX(D8:H8)&gt;=5, "Requirements not met", "Requirements met")</f>
        <v>Requirements met</v>
      </c>
      <c r="K8" s="146" t="str">
        <f t="shared" ref="K8" si="11">IF(MAX(D8:H8)&gt;=5, "Not OK", "OK")</f>
        <v>OK</v>
      </c>
    </row>
    <row r="9" spans="1:39" s="136" customFormat="1" x14ac:dyDescent="0.2">
      <c r="B9" s="47" t="str">
        <f>'Data Summary'!C28</f>
        <v>Recip_thermalefficiency</v>
      </c>
      <c r="C9" s="35">
        <f>'Data Summary'!I28</f>
        <v>4</v>
      </c>
      <c r="D9" s="142">
        <v>2</v>
      </c>
      <c r="E9" s="142">
        <v>2</v>
      </c>
      <c r="F9" s="142">
        <v>2</v>
      </c>
      <c r="G9" s="142">
        <v>2</v>
      </c>
      <c r="H9" s="143">
        <v>1</v>
      </c>
      <c r="I9" s="144" t="str">
        <f t="shared" ref="I9" si="12">IF(D9&lt;&gt;"",D9&amp;","&amp;E9&amp;","&amp;F9&amp;","&amp;G9&amp;","&amp;H9,"0,0,0,0,0")</f>
        <v>2,2,2,2,1</v>
      </c>
      <c r="J9" s="145" t="str">
        <f t="shared" ref="J9" si="13">IF(MAX(D9:H9)&gt;=5, "Requirements not met", "Requirements met")</f>
        <v>Requirements met</v>
      </c>
      <c r="K9" s="146" t="str">
        <f t="shared" ref="K9" si="14">IF(MAX(D9:H9)&gt;=5, "Not OK", "OK")</f>
        <v>OK</v>
      </c>
    </row>
    <row r="10" spans="1:39" s="136" customFormat="1" ht="12.75" customHeight="1" x14ac:dyDescent="0.2">
      <c r="B10" s="147" t="s">
        <v>72</v>
      </c>
      <c r="C10" s="148"/>
      <c r="D10" s="148"/>
      <c r="E10" s="148"/>
      <c r="F10" s="148"/>
      <c r="G10" s="148"/>
      <c r="H10" s="148"/>
      <c r="I10" s="149" t="str">
        <f>MAX(D4:D9)&amp;","&amp;MAX(E4:E9)&amp;","&amp;MAX(F4:F9)&amp;","&amp;MAX(G4:G9)&amp;","&amp;MAX(H4:H9)</f>
        <v>2,2,2,2,1</v>
      </c>
      <c r="J10" s="352"/>
      <c r="K10" s="352"/>
    </row>
    <row r="11" spans="1:39" ht="20.25" x14ac:dyDescent="0.3">
      <c r="B11" s="8"/>
      <c r="C11" s="8"/>
      <c r="D11" s="8"/>
      <c r="E11" s="8"/>
      <c r="F11" s="8"/>
      <c r="G11" s="8"/>
      <c r="H11" s="8"/>
      <c r="I11" s="63"/>
      <c r="O11" s="8"/>
      <c r="P11" s="8"/>
      <c r="Q11" s="8"/>
      <c r="R11" s="8"/>
      <c r="S11" s="8"/>
      <c r="T11" s="8"/>
      <c r="U11" s="8"/>
      <c r="V11" s="8"/>
      <c r="W11" s="8"/>
      <c r="X11" s="8"/>
      <c r="Y11" s="8"/>
      <c r="Z11" s="8"/>
      <c r="AA11" s="8"/>
      <c r="AB11" s="8"/>
      <c r="AC11" s="8"/>
      <c r="AD11" s="8"/>
      <c r="AE11" s="8"/>
      <c r="AF11" s="8"/>
      <c r="AG11" s="8"/>
      <c r="AH11" s="8"/>
      <c r="AI11" s="8"/>
      <c r="AJ11" s="8"/>
      <c r="AK11" s="8"/>
      <c r="AL11" s="8"/>
      <c r="AM11" s="8"/>
    </row>
    <row r="12" spans="1:39" ht="20.25" x14ac:dyDescent="0.3">
      <c r="A12" s="137" t="s">
        <v>161</v>
      </c>
      <c r="C12" s="8"/>
      <c r="D12" s="8"/>
      <c r="E12" s="8"/>
      <c r="F12" s="8"/>
      <c r="G12" s="8"/>
      <c r="H12" s="63"/>
      <c r="N12" s="8"/>
      <c r="O12" s="8"/>
      <c r="P12" s="8"/>
      <c r="Q12" s="8"/>
      <c r="R12" s="8"/>
      <c r="S12" s="8"/>
      <c r="T12" s="8"/>
      <c r="U12" s="8"/>
      <c r="V12" s="8"/>
      <c r="W12" s="8"/>
      <c r="X12" s="8"/>
      <c r="Y12" s="8"/>
      <c r="Z12" s="8"/>
      <c r="AA12" s="8"/>
      <c r="AB12" s="8"/>
      <c r="AC12" s="8"/>
      <c r="AD12" s="8"/>
      <c r="AE12" s="8"/>
      <c r="AF12" s="8"/>
      <c r="AG12" s="8"/>
      <c r="AH12" s="8"/>
      <c r="AI12" s="8"/>
      <c r="AJ12" s="8"/>
      <c r="AK12" s="8"/>
      <c r="AL12" s="8"/>
    </row>
    <row r="13" spans="1:39" s="151" customFormat="1" ht="13.5" thickBot="1" x14ac:dyDescent="0.25">
      <c r="A13" s="150" t="s">
        <v>162</v>
      </c>
    </row>
    <row r="14" spans="1:39" ht="17.25" customHeight="1" thickBot="1" x14ac:dyDescent="0.25">
      <c r="B14" s="353" t="s">
        <v>163</v>
      </c>
      <c r="C14" s="355" t="s">
        <v>164</v>
      </c>
      <c r="D14" s="356"/>
      <c r="E14" s="356"/>
      <c r="F14" s="356"/>
      <c r="G14" s="357"/>
    </row>
    <row r="15" spans="1:39" ht="13.5" thickBot="1" x14ac:dyDescent="0.25">
      <c r="B15" s="354"/>
      <c r="C15" s="152">
        <v>1</v>
      </c>
      <c r="D15" s="152">
        <v>2</v>
      </c>
      <c r="E15" s="152">
        <v>3</v>
      </c>
      <c r="F15" s="152">
        <v>4</v>
      </c>
      <c r="G15" s="152">
        <v>5</v>
      </c>
    </row>
    <row r="16" spans="1:39" ht="72.75" thickBot="1" x14ac:dyDescent="0.25">
      <c r="B16" s="358" t="s">
        <v>165</v>
      </c>
      <c r="C16" s="153" t="s">
        <v>166</v>
      </c>
      <c r="D16" s="153" t="s">
        <v>167</v>
      </c>
      <c r="E16" s="153" t="s">
        <v>168</v>
      </c>
      <c r="F16" s="153" t="s">
        <v>169</v>
      </c>
      <c r="G16" s="153" t="s">
        <v>170</v>
      </c>
    </row>
    <row r="17" spans="1:18" ht="24" customHeight="1" thickBot="1" x14ac:dyDescent="0.25">
      <c r="B17" s="359"/>
      <c r="C17" s="361" t="s">
        <v>171</v>
      </c>
      <c r="D17" s="362"/>
      <c r="E17" s="361" t="s">
        <v>172</v>
      </c>
      <c r="F17" s="363"/>
      <c r="G17" s="362"/>
    </row>
    <row r="18" spans="1:18" ht="36.75" thickBot="1" x14ac:dyDescent="0.25">
      <c r="B18" s="360"/>
      <c r="C18" s="154" t="s">
        <v>173</v>
      </c>
      <c r="D18" s="364" t="s">
        <v>174</v>
      </c>
      <c r="E18" s="365"/>
      <c r="F18" s="366" t="s">
        <v>175</v>
      </c>
      <c r="G18" s="367"/>
    </row>
    <row r="19" spans="1:18" ht="60.75" thickBot="1" x14ac:dyDescent="0.25">
      <c r="B19" s="155" t="s">
        <v>86</v>
      </c>
      <c r="C19" s="153" t="s">
        <v>176</v>
      </c>
      <c r="D19" s="153" t="s">
        <v>177</v>
      </c>
      <c r="E19" s="153" t="s">
        <v>178</v>
      </c>
      <c r="F19" s="153" t="s">
        <v>179</v>
      </c>
      <c r="G19" s="153" t="s">
        <v>180</v>
      </c>
    </row>
    <row r="20" spans="1:18" ht="44.25" customHeight="1" thickBot="1" x14ac:dyDescent="0.25">
      <c r="B20" s="155" t="s">
        <v>156</v>
      </c>
      <c r="C20" s="153" t="s">
        <v>181</v>
      </c>
      <c r="D20" s="153" t="s">
        <v>182</v>
      </c>
      <c r="E20" s="153" t="s">
        <v>183</v>
      </c>
      <c r="F20" s="153" t="s">
        <v>184</v>
      </c>
      <c r="G20" s="153" t="s">
        <v>185</v>
      </c>
    </row>
    <row r="21" spans="1:18" ht="44.25" customHeight="1" thickBot="1" x14ac:dyDescent="0.25">
      <c r="B21" s="155" t="s">
        <v>157</v>
      </c>
      <c r="C21" s="153" t="s">
        <v>186</v>
      </c>
      <c r="D21" s="153" t="s">
        <v>187</v>
      </c>
      <c r="E21" s="153" t="s">
        <v>188</v>
      </c>
      <c r="F21" s="153" t="s">
        <v>189</v>
      </c>
      <c r="G21" s="153" t="s">
        <v>190</v>
      </c>
    </row>
    <row r="22" spans="1:18" ht="44.25" customHeight="1" thickBot="1" x14ac:dyDescent="0.25">
      <c r="B22" s="155" t="s">
        <v>191</v>
      </c>
      <c r="C22" s="153" t="s">
        <v>192</v>
      </c>
      <c r="D22" s="361" t="s">
        <v>193</v>
      </c>
      <c r="E22" s="362"/>
      <c r="F22" s="153" t="s">
        <v>194</v>
      </c>
      <c r="G22" s="153" t="s">
        <v>195</v>
      </c>
    </row>
    <row r="23" spans="1:18" x14ac:dyDescent="0.2">
      <c r="B23" s="156"/>
      <c r="C23" s="157"/>
      <c r="D23" s="157"/>
      <c r="E23" s="157"/>
      <c r="F23" s="157"/>
      <c r="G23" s="157"/>
    </row>
    <row r="24" spans="1:18" customFormat="1" ht="15" x14ac:dyDescent="0.25">
      <c r="A24" s="158" t="s">
        <v>196</v>
      </c>
      <c r="C24" s="159"/>
      <c r="D24" s="159"/>
      <c r="E24" s="159"/>
      <c r="F24" s="159"/>
      <c r="G24" s="159"/>
      <c r="H24" s="159"/>
      <c r="I24" s="159"/>
      <c r="J24" s="159"/>
      <c r="K24" s="159"/>
      <c r="L24" s="159"/>
      <c r="M24" s="159"/>
      <c r="N24" s="159"/>
      <c r="O24" s="159"/>
      <c r="P24" s="159"/>
      <c r="Q24" s="159"/>
      <c r="R24" s="159"/>
    </row>
    <row r="25" spans="1:18" customFormat="1" ht="15" x14ac:dyDescent="0.25">
      <c r="B25" s="160" t="s">
        <v>197</v>
      </c>
      <c r="C25" s="161"/>
      <c r="D25" s="161"/>
      <c r="E25" s="161"/>
      <c r="F25" s="161"/>
      <c r="G25" s="161"/>
      <c r="H25" s="162"/>
      <c r="I25" s="159"/>
      <c r="J25" s="159"/>
      <c r="K25" s="159"/>
      <c r="L25" s="159"/>
      <c r="M25" s="159"/>
      <c r="N25" s="159"/>
      <c r="O25" s="159"/>
      <c r="P25" s="159"/>
      <c r="Q25" s="159"/>
      <c r="R25" s="159"/>
    </row>
    <row r="26" spans="1:18" customFormat="1" ht="65.25" customHeight="1" x14ac:dyDescent="0.25">
      <c r="B26" s="163"/>
      <c r="C26" s="333" t="s">
        <v>198</v>
      </c>
      <c r="D26" s="334"/>
      <c r="E26" s="334"/>
      <c r="F26" s="334"/>
      <c r="G26" s="334"/>
      <c r="H26" s="335"/>
      <c r="N26" s="164"/>
      <c r="O26" s="164"/>
      <c r="P26" s="164"/>
      <c r="Q26" s="164"/>
      <c r="R26" s="164"/>
    </row>
    <row r="27" spans="1:18" customFormat="1" ht="15" x14ac:dyDescent="0.25">
      <c r="B27" s="163"/>
      <c r="C27" s="165" t="s">
        <v>199</v>
      </c>
      <c r="D27" s="166"/>
      <c r="E27" s="166"/>
      <c r="F27" s="166"/>
      <c r="G27" s="166"/>
      <c r="H27" s="167"/>
      <c r="I27" s="159"/>
      <c r="J27" s="159"/>
      <c r="K27" s="159"/>
      <c r="L27" s="159"/>
      <c r="M27" s="159"/>
      <c r="N27" s="159"/>
      <c r="O27" s="159"/>
      <c r="P27" s="159"/>
      <c r="Q27" s="159"/>
      <c r="R27" s="159"/>
    </row>
    <row r="28" spans="1:18" customFormat="1" ht="15" x14ac:dyDescent="0.25">
      <c r="B28" s="163"/>
      <c r="C28" s="168" t="s">
        <v>200</v>
      </c>
      <c r="D28" s="169"/>
      <c r="E28" s="169"/>
      <c r="F28" s="169"/>
      <c r="G28" s="169"/>
      <c r="H28" s="170"/>
      <c r="I28" s="159"/>
      <c r="J28" s="159"/>
      <c r="K28" s="159"/>
      <c r="L28" s="159"/>
      <c r="M28" s="159"/>
      <c r="N28" s="159"/>
      <c r="O28" s="159"/>
      <c r="P28" s="159"/>
      <c r="Q28" s="159"/>
      <c r="R28" s="159"/>
    </row>
    <row r="29" spans="1:18" customFormat="1" ht="15" x14ac:dyDescent="0.25">
      <c r="B29" s="163"/>
      <c r="C29" s="168" t="s">
        <v>201</v>
      </c>
      <c r="D29" s="169"/>
      <c r="E29" s="169"/>
      <c r="F29" s="169"/>
      <c r="G29" s="169"/>
      <c r="H29" s="170"/>
      <c r="I29" s="159"/>
      <c r="J29" s="159"/>
      <c r="K29" s="159"/>
      <c r="L29" s="159"/>
      <c r="M29" s="159"/>
      <c r="N29" s="159"/>
      <c r="O29" s="159"/>
      <c r="P29" s="159"/>
      <c r="Q29" s="159"/>
      <c r="R29" s="159"/>
    </row>
    <row r="30" spans="1:18" customFormat="1" ht="15" x14ac:dyDescent="0.25">
      <c r="B30" s="163"/>
      <c r="C30" s="168" t="s">
        <v>202</v>
      </c>
      <c r="D30" s="169"/>
      <c r="E30" s="169"/>
      <c r="F30" s="169"/>
      <c r="G30" s="169"/>
      <c r="H30" s="170"/>
      <c r="I30" s="159"/>
      <c r="J30" s="159"/>
      <c r="K30" s="159"/>
      <c r="L30" s="159"/>
      <c r="M30" s="159"/>
      <c r="N30" s="159"/>
      <c r="O30" s="159"/>
      <c r="P30" s="159"/>
      <c r="Q30" s="159"/>
      <c r="R30" s="159"/>
    </row>
    <row r="31" spans="1:18" customFormat="1" ht="15" x14ac:dyDescent="0.25">
      <c r="B31" s="163"/>
      <c r="C31" s="168" t="s">
        <v>203</v>
      </c>
      <c r="D31" s="169"/>
      <c r="E31" s="169"/>
      <c r="F31" s="169"/>
      <c r="G31" s="169"/>
      <c r="H31" s="170"/>
      <c r="I31" s="159"/>
      <c r="J31" s="159"/>
      <c r="K31" s="159"/>
      <c r="L31" s="159"/>
      <c r="M31" s="159"/>
      <c r="N31" s="159"/>
      <c r="O31" s="159"/>
      <c r="P31" s="159"/>
      <c r="Q31" s="159"/>
      <c r="R31" s="159"/>
    </row>
    <row r="32" spans="1:18" customFormat="1" ht="41.25" customHeight="1" x14ac:dyDescent="0.25">
      <c r="B32" s="163"/>
      <c r="C32" s="349" t="s">
        <v>204</v>
      </c>
      <c r="D32" s="350"/>
      <c r="E32" s="350"/>
      <c r="F32" s="350"/>
      <c r="G32" s="350"/>
      <c r="H32" s="351"/>
      <c r="N32" s="171"/>
      <c r="O32" s="171"/>
      <c r="P32" s="171"/>
      <c r="Q32" s="159"/>
      <c r="R32" s="159"/>
    </row>
    <row r="33" spans="1:18" customFormat="1" ht="38.25" customHeight="1" x14ac:dyDescent="0.25">
      <c r="B33" s="172"/>
      <c r="C33" s="333" t="s">
        <v>205</v>
      </c>
      <c r="D33" s="334"/>
      <c r="E33" s="334"/>
      <c r="F33" s="334"/>
      <c r="G33" s="334"/>
      <c r="H33" s="335"/>
      <c r="N33" s="164"/>
      <c r="O33" s="164"/>
      <c r="P33" s="164"/>
      <c r="Q33" s="164"/>
      <c r="R33" s="159"/>
    </row>
    <row r="34" spans="1:18" customFormat="1" ht="43.5" customHeight="1" x14ac:dyDescent="0.25">
      <c r="B34" s="333" t="s">
        <v>206</v>
      </c>
      <c r="C34" s="334"/>
      <c r="D34" s="334"/>
      <c r="E34" s="334"/>
      <c r="F34" s="334"/>
      <c r="G34" s="334"/>
      <c r="H34" s="335"/>
      <c r="I34" s="159"/>
      <c r="J34" s="159"/>
      <c r="K34" s="159"/>
      <c r="L34" s="159"/>
      <c r="M34" s="159"/>
      <c r="N34" s="159"/>
      <c r="O34" s="159"/>
      <c r="P34" s="159"/>
      <c r="Q34" s="159"/>
      <c r="R34" s="159"/>
    </row>
    <row r="35" spans="1:18" customFormat="1" ht="49.5" customHeight="1" x14ac:dyDescent="0.25">
      <c r="B35" s="333" t="s">
        <v>207</v>
      </c>
      <c r="C35" s="334"/>
      <c r="D35" s="334"/>
      <c r="E35" s="334"/>
      <c r="F35" s="334"/>
      <c r="G35" s="334"/>
      <c r="H35" s="335"/>
      <c r="I35" s="173"/>
    </row>
    <row r="36" spans="1:18" customFormat="1" ht="46.5" customHeight="1" x14ac:dyDescent="0.25">
      <c r="B36" s="333" t="s">
        <v>208</v>
      </c>
      <c r="C36" s="334"/>
      <c r="D36" s="334"/>
      <c r="E36" s="334"/>
      <c r="F36" s="334"/>
      <c r="G36" s="334"/>
      <c r="H36" s="335"/>
      <c r="I36" s="173"/>
    </row>
    <row r="37" spans="1:18" customFormat="1" ht="30" customHeight="1" x14ac:dyDescent="0.25">
      <c r="B37" s="333" t="s">
        <v>209</v>
      </c>
      <c r="C37" s="334"/>
      <c r="D37" s="334"/>
      <c r="E37" s="334"/>
      <c r="F37" s="334"/>
      <c r="G37" s="334"/>
      <c r="H37" s="335"/>
      <c r="I37" s="173"/>
    </row>
    <row r="38" spans="1:18" customFormat="1" ht="15" customHeight="1" x14ac:dyDescent="0.25">
      <c r="A38" s="174" t="s">
        <v>210</v>
      </c>
      <c r="B38" s="174"/>
      <c r="I38" s="175"/>
    </row>
    <row r="39" spans="1:18" customFormat="1" ht="30" customHeight="1" x14ac:dyDescent="0.25">
      <c r="B39" s="336" t="s">
        <v>211</v>
      </c>
      <c r="C39" s="337"/>
      <c r="D39" s="337"/>
      <c r="E39" s="337"/>
      <c r="F39" s="337"/>
      <c r="G39" s="337"/>
      <c r="H39" s="338"/>
    </row>
    <row r="40" spans="1:18" customFormat="1" ht="12.75" customHeight="1" x14ac:dyDescent="0.25">
      <c r="B40" s="339" t="s">
        <v>212</v>
      </c>
      <c r="C40" s="340"/>
      <c r="D40" s="340"/>
      <c r="E40" s="340"/>
      <c r="F40" s="340"/>
      <c r="G40" s="176"/>
      <c r="H40" s="177"/>
    </row>
    <row r="41" spans="1:18" customFormat="1" ht="29.25" customHeight="1" x14ac:dyDescent="0.25">
      <c r="B41" s="341" t="s">
        <v>213</v>
      </c>
      <c r="C41" s="342"/>
      <c r="D41" s="342"/>
      <c r="E41" s="342"/>
      <c r="F41" s="342"/>
      <c r="G41" s="342"/>
      <c r="H41" s="343"/>
    </row>
    <row r="42" spans="1:18" customFormat="1" ht="15" customHeight="1" x14ac:dyDescent="0.25">
      <c r="B42" s="178" t="s">
        <v>214</v>
      </c>
      <c r="C42" s="176"/>
      <c r="D42" s="176"/>
      <c r="E42" s="176"/>
      <c r="F42" s="176"/>
      <c r="G42" s="176"/>
      <c r="H42" s="177"/>
    </row>
    <row r="43" spans="1:18" customFormat="1" ht="30.75" customHeight="1" x14ac:dyDescent="0.25">
      <c r="B43" s="341" t="s">
        <v>215</v>
      </c>
      <c r="C43" s="342"/>
      <c r="D43" s="342"/>
      <c r="E43" s="342"/>
      <c r="F43" s="342"/>
      <c r="G43" s="342"/>
      <c r="H43" s="343"/>
    </row>
    <row r="44" spans="1:18" customFormat="1" ht="12.75" customHeight="1" x14ac:dyDescent="0.25">
      <c r="B44" s="344" t="s">
        <v>216</v>
      </c>
      <c r="C44" s="345"/>
      <c r="D44" s="345"/>
      <c r="E44" s="345"/>
      <c r="F44" s="345"/>
      <c r="G44" s="345"/>
      <c r="H44" s="177"/>
    </row>
    <row r="45" spans="1:18" customFormat="1" ht="35.25" customHeight="1" x14ac:dyDescent="0.25">
      <c r="B45" s="341" t="s">
        <v>217</v>
      </c>
      <c r="C45" s="342"/>
      <c r="D45" s="342"/>
      <c r="E45" s="342"/>
      <c r="F45" s="342"/>
      <c r="G45" s="342"/>
      <c r="H45" s="343"/>
    </row>
    <row r="46" spans="1:18" customFormat="1" ht="24.75" customHeight="1" x14ac:dyDescent="0.25">
      <c r="B46" s="346" t="s">
        <v>218</v>
      </c>
      <c r="C46" s="347"/>
      <c r="D46" s="347"/>
      <c r="E46" s="347"/>
      <c r="F46" s="347"/>
      <c r="G46" s="347"/>
      <c r="H46" s="348"/>
    </row>
    <row r="47" spans="1:18" customFormat="1" ht="27.75" customHeight="1" x14ac:dyDescent="0.25">
      <c r="B47" s="349" t="s">
        <v>219</v>
      </c>
      <c r="C47" s="350"/>
      <c r="D47" s="350"/>
      <c r="E47" s="350"/>
      <c r="F47" s="350"/>
      <c r="G47" s="350"/>
      <c r="H47" s="351"/>
    </row>
    <row r="48" spans="1:18" customFormat="1" ht="21" customHeight="1" x14ac:dyDescent="0.25">
      <c r="B48" s="333" t="s">
        <v>220</v>
      </c>
      <c r="C48" s="334"/>
      <c r="D48" s="334"/>
      <c r="E48" s="334"/>
      <c r="F48" s="334"/>
      <c r="G48" s="334"/>
      <c r="H48" s="335"/>
    </row>
    <row r="49" spans="2:8" customFormat="1" ht="26.25" customHeight="1" x14ac:dyDescent="0.25">
      <c r="B49" s="332" t="s">
        <v>221</v>
      </c>
      <c r="C49" s="332"/>
      <c r="D49" s="332"/>
      <c r="E49" s="332"/>
      <c r="F49" s="332"/>
      <c r="G49" s="332"/>
      <c r="H49" s="332"/>
    </row>
  </sheetData>
  <mergeCells count="27">
    <mergeCell ref="B35:H35"/>
    <mergeCell ref="A1:K1"/>
    <mergeCell ref="J10:K10"/>
    <mergeCell ref="B14:B15"/>
    <mergeCell ref="C14:G14"/>
    <mergeCell ref="B16:B18"/>
    <mergeCell ref="C17:D17"/>
    <mergeCell ref="E17:G17"/>
    <mergeCell ref="D18:E18"/>
    <mergeCell ref="F18:G18"/>
    <mergeCell ref="D22:E22"/>
    <mergeCell ref="C26:H26"/>
    <mergeCell ref="C32:H32"/>
    <mergeCell ref="C33:H33"/>
    <mergeCell ref="B34:H34"/>
    <mergeCell ref="B49:H49"/>
    <mergeCell ref="B36:H36"/>
    <mergeCell ref="B37:H37"/>
    <mergeCell ref="B39:H39"/>
    <mergeCell ref="B40:F40"/>
    <mergeCell ref="B41:H41"/>
    <mergeCell ref="B43:H43"/>
    <mergeCell ref="B44:G44"/>
    <mergeCell ref="B45:H45"/>
    <mergeCell ref="B46:H46"/>
    <mergeCell ref="B47:H47"/>
    <mergeCell ref="B48:H48"/>
  </mergeCells>
  <conditionalFormatting sqref="I10">
    <cfRule type="expression" dxfId="6" priority="43">
      <formula>MAX(#REF!)&gt;=5</formula>
    </cfRule>
  </conditionalFormatting>
  <conditionalFormatting sqref="J4:K4">
    <cfRule type="expression" dxfId="5" priority="11">
      <formula>MAX(D4:H4)&gt;=5</formula>
    </cfRule>
  </conditionalFormatting>
  <conditionalFormatting sqref="J5:K5">
    <cfRule type="expression" dxfId="4" priority="10">
      <formula>MAX(D5:H5)&gt;=5</formula>
    </cfRule>
  </conditionalFormatting>
  <conditionalFormatting sqref="J6:K6">
    <cfRule type="expression" dxfId="3" priority="4">
      <formula>MAX(D6:H6)&gt;=5</formula>
    </cfRule>
  </conditionalFormatting>
  <conditionalFormatting sqref="J7:K7">
    <cfRule type="expression" dxfId="2" priority="3">
      <formula>MAX(D7:H7)&gt;=5</formula>
    </cfRule>
  </conditionalFormatting>
  <conditionalFormatting sqref="J8:K8">
    <cfRule type="expression" dxfId="1" priority="2">
      <formula>MAX(D8:H8)&gt;=5</formula>
    </cfRule>
  </conditionalFormatting>
  <conditionalFormatting sqref="J9:K9">
    <cfRule type="expression" dxfId="0" priority="1">
      <formula>MAX(D9:H9)&gt;=5</formula>
    </cfRule>
  </conditionalFormatting>
  <pageMargins left="0.7" right="0.7" top="0.75" bottom="0.75" header="0.3" footer="0.3"/>
  <pageSetup paperSize="3" orientation="landscape" r:id="rId1"/>
  <headerFooter>
    <oddFooter>Page &amp;P&amp;R&amp;F</oddFoot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E8" sqref="E8"/>
    </sheetView>
  </sheetViews>
  <sheetFormatPr defaultRowHeight="15" x14ac:dyDescent="0.25"/>
  <cols>
    <col min="1" max="1" width="25.85546875" style="195" customWidth="1"/>
    <col min="2" max="3" width="11" style="195" customWidth="1"/>
    <col min="4" max="4" width="22.85546875" style="195" customWidth="1"/>
    <col min="5" max="6" width="11" style="195" customWidth="1"/>
    <col min="7" max="8" width="9.140625" style="195" customWidth="1"/>
    <col min="9" max="9" width="19" style="193"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3" t="s">
        <v>19</v>
      </c>
      <c r="I1" s="179"/>
    </row>
    <row r="2" spans="1:9" s="185" customFormat="1" ht="18" customHeight="1" x14ac:dyDescent="0.25">
      <c r="A2" s="180" t="s">
        <v>19</v>
      </c>
      <c r="B2" s="181" t="s">
        <v>222</v>
      </c>
      <c r="C2" s="182"/>
      <c r="D2" s="183"/>
      <c r="E2" s="183"/>
      <c r="F2" s="183"/>
      <c r="G2" s="183"/>
      <c r="H2" s="183"/>
      <c r="I2" s="184" t="s">
        <v>63</v>
      </c>
    </row>
    <row r="3" spans="1:9" s="185" customFormat="1" x14ac:dyDescent="0.2">
      <c r="A3" s="186" t="s">
        <v>223</v>
      </c>
      <c r="C3" s="187"/>
      <c r="I3" s="188"/>
    </row>
    <row r="4" spans="1:9" s="185" customFormat="1" ht="12.75" x14ac:dyDescent="0.2">
      <c r="A4" s="189" t="s">
        <v>224</v>
      </c>
      <c r="B4" s="189" t="s">
        <v>59</v>
      </c>
      <c r="C4" s="189" t="s">
        <v>71</v>
      </c>
      <c r="D4" s="189" t="s">
        <v>225</v>
      </c>
      <c r="E4" s="190" t="s">
        <v>22</v>
      </c>
      <c r="F4" s="191"/>
      <c r="G4" s="191"/>
      <c r="H4" s="191"/>
      <c r="I4" s="192"/>
    </row>
    <row r="5" spans="1:9" x14ac:dyDescent="0.25">
      <c r="A5"/>
      <c r="B5"/>
      <c r="C5"/>
      <c r="D5"/>
      <c r="E5"/>
      <c r="F5"/>
      <c r="G5"/>
      <c r="H5"/>
    </row>
    <row r="6" spans="1:9" x14ac:dyDescent="0.25">
      <c r="A6" s="19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F8" sqref="F8"/>
    </sheetView>
  </sheetViews>
  <sheetFormatPr defaultColWidth="9.140625" defaultRowHeight="12.75" x14ac:dyDescent="0.2"/>
  <cols>
    <col min="1" max="1" width="9.140625" style="195"/>
    <col min="2" max="2" width="12" style="195" customWidth="1"/>
    <col min="3" max="3" width="9.140625" style="195"/>
    <col min="4" max="4" width="13.42578125" style="195" bestFit="1" customWidth="1"/>
    <col min="5" max="5" width="16.42578125" style="195" bestFit="1" customWidth="1"/>
    <col min="6" max="6" width="23.42578125" style="195" customWidth="1"/>
    <col min="7" max="7" width="11" style="195" bestFit="1" customWidth="1"/>
    <col min="8" max="259" width="9.140625" style="195"/>
    <col min="260" max="260" width="13.42578125" style="195" bestFit="1" customWidth="1"/>
    <col min="261" max="261" width="16.42578125" style="195" bestFit="1" customWidth="1"/>
    <col min="262" max="262" width="23.42578125" style="195" customWidth="1"/>
    <col min="263" max="263" width="11" style="195" bestFit="1" customWidth="1"/>
    <col min="264" max="515" width="9.140625" style="195"/>
    <col min="516" max="516" width="13.42578125" style="195" bestFit="1" customWidth="1"/>
    <col min="517" max="517" width="16.42578125" style="195" bestFit="1" customWidth="1"/>
    <col min="518" max="518" width="23.42578125" style="195" customWidth="1"/>
    <col min="519" max="519" width="11" style="195" bestFit="1" customWidth="1"/>
    <col min="520" max="771" width="9.140625" style="195"/>
    <col min="772" max="772" width="13.42578125" style="195" bestFit="1" customWidth="1"/>
    <col min="773" max="773" width="16.42578125" style="195" bestFit="1" customWidth="1"/>
    <col min="774" max="774" width="23.42578125" style="195" customWidth="1"/>
    <col min="775" max="775" width="11" style="195" bestFit="1" customWidth="1"/>
    <col min="776" max="1027" width="9.140625" style="195"/>
    <col min="1028" max="1028" width="13.42578125" style="195" bestFit="1" customWidth="1"/>
    <col min="1029" max="1029" width="16.42578125" style="195" bestFit="1" customWidth="1"/>
    <col min="1030" max="1030" width="23.42578125" style="195" customWidth="1"/>
    <col min="1031" max="1031" width="11" style="195" bestFit="1" customWidth="1"/>
    <col min="1032" max="1283" width="9.140625" style="195"/>
    <col min="1284" max="1284" width="13.42578125" style="195" bestFit="1" customWidth="1"/>
    <col min="1285" max="1285" width="16.42578125" style="195" bestFit="1" customWidth="1"/>
    <col min="1286" max="1286" width="23.42578125" style="195" customWidth="1"/>
    <col min="1287" max="1287" width="11" style="195" bestFit="1" customWidth="1"/>
    <col min="1288" max="1539" width="9.140625" style="195"/>
    <col min="1540" max="1540" width="13.42578125" style="195" bestFit="1" customWidth="1"/>
    <col min="1541" max="1541" width="16.42578125" style="195" bestFit="1" customWidth="1"/>
    <col min="1542" max="1542" width="23.42578125" style="195" customWidth="1"/>
    <col min="1543" max="1543" width="11" style="195" bestFit="1" customWidth="1"/>
    <col min="1544" max="1795" width="9.140625" style="195"/>
    <col min="1796" max="1796" width="13.42578125" style="195" bestFit="1" customWidth="1"/>
    <col min="1797" max="1797" width="16.42578125" style="195" bestFit="1" customWidth="1"/>
    <col min="1798" max="1798" width="23.42578125" style="195" customWidth="1"/>
    <col min="1799" max="1799" width="11" style="195" bestFit="1" customWidth="1"/>
    <col min="1800" max="2051" width="9.140625" style="195"/>
    <col min="2052" max="2052" width="13.42578125" style="195" bestFit="1" customWidth="1"/>
    <col min="2053" max="2053" width="16.42578125" style="195" bestFit="1" customWidth="1"/>
    <col min="2054" max="2054" width="23.42578125" style="195" customWidth="1"/>
    <col min="2055" max="2055" width="11" style="195" bestFit="1" customWidth="1"/>
    <col min="2056" max="2307" width="9.140625" style="195"/>
    <col min="2308" max="2308" width="13.42578125" style="195" bestFit="1" customWidth="1"/>
    <col min="2309" max="2309" width="16.42578125" style="195" bestFit="1" customWidth="1"/>
    <col min="2310" max="2310" width="23.42578125" style="195" customWidth="1"/>
    <col min="2311" max="2311" width="11" style="195" bestFit="1" customWidth="1"/>
    <col min="2312" max="2563" width="9.140625" style="195"/>
    <col min="2564" max="2564" width="13.42578125" style="195" bestFit="1" customWidth="1"/>
    <col min="2565" max="2565" width="16.42578125" style="195" bestFit="1" customWidth="1"/>
    <col min="2566" max="2566" width="23.42578125" style="195" customWidth="1"/>
    <col min="2567" max="2567" width="11" style="195" bestFit="1" customWidth="1"/>
    <col min="2568" max="2819" width="9.140625" style="195"/>
    <col min="2820" max="2820" width="13.42578125" style="195" bestFit="1" customWidth="1"/>
    <col min="2821" max="2821" width="16.42578125" style="195" bestFit="1" customWidth="1"/>
    <col min="2822" max="2822" width="23.42578125" style="195" customWidth="1"/>
    <col min="2823" max="2823" width="11" style="195" bestFit="1" customWidth="1"/>
    <col min="2824" max="3075" width="9.140625" style="195"/>
    <col min="3076" max="3076" width="13.42578125" style="195" bestFit="1" customWidth="1"/>
    <col min="3077" max="3077" width="16.42578125" style="195" bestFit="1" customWidth="1"/>
    <col min="3078" max="3078" width="23.42578125" style="195" customWidth="1"/>
    <col min="3079" max="3079" width="11" style="195" bestFit="1" customWidth="1"/>
    <col min="3080" max="3331" width="9.140625" style="195"/>
    <col min="3332" max="3332" width="13.42578125" style="195" bestFit="1" customWidth="1"/>
    <col min="3333" max="3333" width="16.42578125" style="195" bestFit="1" customWidth="1"/>
    <col min="3334" max="3334" width="23.42578125" style="195" customWidth="1"/>
    <col min="3335" max="3335" width="11" style="195" bestFit="1" customWidth="1"/>
    <col min="3336" max="3587" width="9.140625" style="195"/>
    <col min="3588" max="3588" width="13.42578125" style="195" bestFit="1" customWidth="1"/>
    <col min="3589" max="3589" width="16.42578125" style="195" bestFit="1" customWidth="1"/>
    <col min="3590" max="3590" width="23.42578125" style="195" customWidth="1"/>
    <col min="3591" max="3591" width="11" style="195" bestFit="1" customWidth="1"/>
    <col min="3592" max="3843" width="9.140625" style="195"/>
    <col min="3844" max="3844" width="13.42578125" style="195" bestFit="1" customWidth="1"/>
    <col min="3845" max="3845" width="16.42578125" style="195" bestFit="1" customWidth="1"/>
    <col min="3846" max="3846" width="23.42578125" style="195" customWidth="1"/>
    <col min="3847" max="3847" width="11" style="195" bestFit="1" customWidth="1"/>
    <col min="3848" max="4099" width="9.140625" style="195"/>
    <col min="4100" max="4100" width="13.42578125" style="195" bestFit="1" customWidth="1"/>
    <col min="4101" max="4101" width="16.42578125" style="195" bestFit="1" customWidth="1"/>
    <col min="4102" max="4102" width="23.42578125" style="195" customWidth="1"/>
    <col min="4103" max="4103" width="11" style="195" bestFit="1" customWidth="1"/>
    <col min="4104" max="4355" width="9.140625" style="195"/>
    <col min="4356" max="4356" width="13.42578125" style="195" bestFit="1" customWidth="1"/>
    <col min="4357" max="4357" width="16.42578125" style="195" bestFit="1" customWidth="1"/>
    <col min="4358" max="4358" width="23.42578125" style="195" customWidth="1"/>
    <col min="4359" max="4359" width="11" style="195" bestFit="1" customWidth="1"/>
    <col min="4360" max="4611" width="9.140625" style="195"/>
    <col min="4612" max="4612" width="13.42578125" style="195" bestFit="1" customWidth="1"/>
    <col min="4613" max="4613" width="16.42578125" style="195" bestFit="1" customWidth="1"/>
    <col min="4614" max="4614" width="23.42578125" style="195" customWidth="1"/>
    <col min="4615" max="4615" width="11" style="195" bestFit="1" customWidth="1"/>
    <col min="4616" max="4867" width="9.140625" style="195"/>
    <col min="4868" max="4868" width="13.42578125" style="195" bestFit="1" customWidth="1"/>
    <col min="4869" max="4869" width="16.42578125" style="195" bestFit="1" customWidth="1"/>
    <col min="4870" max="4870" width="23.42578125" style="195" customWidth="1"/>
    <col min="4871" max="4871" width="11" style="195" bestFit="1" customWidth="1"/>
    <col min="4872" max="5123" width="9.140625" style="195"/>
    <col min="5124" max="5124" width="13.42578125" style="195" bestFit="1" customWidth="1"/>
    <col min="5125" max="5125" width="16.42578125" style="195" bestFit="1" customWidth="1"/>
    <col min="5126" max="5126" width="23.42578125" style="195" customWidth="1"/>
    <col min="5127" max="5127" width="11" style="195" bestFit="1" customWidth="1"/>
    <col min="5128" max="5379" width="9.140625" style="195"/>
    <col min="5380" max="5380" width="13.42578125" style="195" bestFit="1" customWidth="1"/>
    <col min="5381" max="5381" width="16.42578125" style="195" bestFit="1" customWidth="1"/>
    <col min="5382" max="5382" width="23.42578125" style="195" customWidth="1"/>
    <col min="5383" max="5383" width="11" style="195" bestFit="1" customWidth="1"/>
    <col min="5384" max="5635" width="9.140625" style="195"/>
    <col min="5636" max="5636" width="13.42578125" style="195" bestFit="1" customWidth="1"/>
    <col min="5637" max="5637" width="16.42578125" style="195" bestFit="1" customWidth="1"/>
    <col min="5638" max="5638" width="23.42578125" style="195" customWidth="1"/>
    <col min="5639" max="5639" width="11" style="195" bestFit="1" customWidth="1"/>
    <col min="5640" max="5891" width="9.140625" style="195"/>
    <col min="5892" max="5892" width="13.42578125" style="195" bestFit="1" customWidth="1"/>
    <col min="5893" max="5893" width="16.42578125" style="195" bestFit="1" customWidth="1"/>
    <col min="5894" max="5894" width="23.42578125" style="195" customWidth="1"/>
    <col min="5895" max="5895" width="11" style="195" bestFit="1" customWidth="1"/>
    <col min="5896" max="6147" width="9.140625" style="195"/>
    <col min="6148" max="6148" width="13.42578125" style="195" bestFit="1" customWidth="1"/>
    <col min="6149" max="6149" width="16.42578125" style="195" bestFit="1" customWidth="1"/>
    <col min="6150" max="6150" width="23.42578125" style="195" customWidth="1"/>
    <col min="6151" max="6151" width="11" style="195" bestFit="1" customWidth="1"/>
    <col min="6152" max="6403" width="9.140625" style="195"/>
    <col min="6404" max="6404" width="13.42578125" style="195" bestFit="1" customWidth="1"/>
    <col min="6405" max="6405" width="16.42578125" style="195" bestFit="1" customWidth="1"/>
    <col min="6406" max="6406" width="23.42578125" style="195" customWidth="1"/>
    <col min="6407" max="6407" width="11" style="195" bestFit="1" customWidth="1"/>
    <col min="6408" max="6659" width="9.140625" style="195"/>
    <col min="6660" max="6660" width="13.42578125" style="195" bestFit="1" customWidth="1"/>
    <col min="6661" max="6661" width="16.42578125" style="195" bestFit="1" customWidth="1"/>
    <col min="6662" max="6662" width="23.42578125" style="195" customWidth="1"/>
    <col min="6663" max="6663" width="11" style="195" bestFit="1" customWidth="1"/>
    <col min="6664" max="6915" width="9.140625" style="195"/>
    <col min="6916" max="6916" width="13.42578125" style="195" bestFit="1" customWidth="1"/>
    <col min="6917" max="6917" width="16.42578125" style="195" bestFit="1" customWidth="1"/>
    <col min="6918" max="6918" width="23.42578125" style="195" customWidth="1"/>
    <col min="6919" max="6919" width="11" style="195" bestFit="1" customWidth="1"/>
    <col min="6920" max="7171" width="9.140625" style="195"/>
    <col min="7172" max="7172" width="13.42578125" style="195" bestFit="1" customWidth="1"/>
    <col min="7173" max="7173" width="16.42578125" style="195" bestFit="1" customWidth="1"/>
    <col min="7174" max="7174" width="23.42578125" style="195" customWidth="1"/>
    <col min="7175" max="7175" width="11" style="195" bestFit="1" customWidth="1"/>
    <col min="7176" max="7427" width="9.140625" style="195"/>
    <col min="7428" max="7428" width="13.42578125" style="195" bestFit="1" customWidth="1"/>
    <col min="7429" max="7429" width="16.42578125" style="195" bestFit="1" customWidth="1"/>
    <col min="7430" max="7430" width="23.42578125" style="195" customWidth="1"/>
    <col min="7431" max="7431" width="11" style="195" bestFit="1" customWidth="1"/>
    <col min="7432" max="7683" width="9.140625" style="195"/>
    <col min="7684" max="7684" width="13.42578125" style="195" bestFit="1" customWidth="1"/>
    <col min="7685" max="7685" width="16.42578125" style="195" bestFit="1" customWidth="1"/>
    <col min="7686" max="7686" width="23.42578125" style="195" customWidth="1"/>
    <col min="7687" max="7687" width="11" style="195" bestFit="1" customWidth="1"/>
    <col min="7688" max="7939" width="9.140625" style="195"/>
    <col min="7940" max="7940" width="13.42578125" style="195" bestFit="1" customWidth="1"/>
    <col min="7941" max="7941" width="16.42578125" style="195" bestFit="1" customWidth="1"/>
    <col min="7942" max="7942" width="23.42578125" style="195" customWidth="1"/>
    <col min="7943" max="7943" width="11" style="195" bestFit="1" customWidth="1"/>
    <col min="7944" max="8195" width="9.140625" style="195"/>
    <col min="8196" max="8196" width="13.42578125" style="195" bestFit="1" customWidth="1"/>
    <col min="8197" max="8197" width="16.42578125" style="195" bestFit="1" customWidth="1"/>
    <col min="8198" max="8198" width="23.42578125" style="195" customWidth="1"/>
    <col min="8199" max="8199" width="11" style="195" bestFit="1" customWidth="1"/>
    <col min="8200" max="8451" width="9.140625" style="195"/>
    <col min="8452" max="8452" width="13.42578125" style="195" bestFit="1" customWidth="1"/>
    <col min="8453" max="8453" width="16.42578125" style="195" bestFit="1" customWidth="1"/>
    <col min="8454" max="8454" width="23.42578125" style="195" customWidth="1"/>
    <col min="8455" max="8455" width="11" style="195" bestFit="1" customWidth="1"/>
    <col min="8456" max="8707" width="9.140625" style="195"/>
    <col min="8708" max="8708" width="13.42578125" style="195" bestFit="1" customWidth="1"/>
    <col min="8709" max="8709" width="16.42578125" style="195" bestFit="1" customWidth="1"/>
    <col min="8710" max="8710" width="23.42578125" style="195" customWidth="1"/>
    <col min="8711" max="8711" width="11" style="195" bestFit="1" customWidth="1"/>
    <col min="8712" max="8963" width="9.140625" style="195"/>
    <col min="8964" max="8964" width="13.42578125" style="195" bestFit="1" customWidth="1"/>
    <col min="8965" max="8965" width="16.42578125" style="195" bestFit="1" customWidth="1"/>
    <col min="8966" max="8966" width="23.42578125" style="195" customWidth="1"/>
    <col min="8967" max="8967" width="11" style="195" bestFit="1" customWidth="1"/>
    <col min="8968" max="9219" width="9.140625" style="195"/>
    <col min="9220" max="9220" width="13.42578125" style="195" bestFit="1" customWidth="1"/>
    <col min="9221" max="9221" width="16.42578125" style="195" bestFit="1" customWidth="1"/>
    <col min="9222" max="9222" width="23.42578125" style="195" customWidth="1"/>
    <col min="9223" max="9223" width="11" style="195" bestFit="1" customWidth="1"/>
    <col min="9224" max="9475" width="9.140625" style="195"/>
    <col min="9476" max="9476" width="13.42578125" style="195" bestFit="1" customWidth="1"/>
    <col min="9477" max="9477" width="16.42578125" style="195" bestFit="1" customWidth="1"/>
    <col min="9478" max="9478" width="23.42578125" style="195" customWidth="1"/>
    <col min="9479" max="9479" width="11" style="195" bestFit="1" customWidth="1"/>
    <col min="9480" max="9731" width="9.140625" style="195"/>
    <col min="9732" max="9732" width="13.42578125" style="195" bestFit="1" customWidth="1"/>
    <col min="9733" max="9733" width="16.42578125" style="195" bestFit="1" customWidth="1"/>
    <col min="9734" max="9734" width="23.42578125" style="195" customWidth="1"/>
    <col min="9735" max="9735" width="11" style="195" bestFit="1" customWidth="1"/>
    <col min="9736" max="9987" width="9.140625" style="195"/>
    <col min="9988" max="9988" width="13.42578125" style="195" bestFit="1" customWidth="1"/>
    <col min="9989" max="9989" width="16.42578125" style="195" bestFit="1" customWidth="1"/>
    <col min="9990" max="9990" width="23.42578125" style="195" customWidth="1"/>
    <col min="9991" max="9991" width="11" style="195" bestFit="1" customWidth="1"/>
    <col min="9992" max="10243" width="9.140625" style="195"/>
    <col min="10244" max="10244" width="13.42578125" style="195" bestFit="1" customWidth="1"/>
    <col min="10245" max="10245" width="16.42578125" style="195" bestFit="1" customWidth="1"/>
    <col min="10246" max="10246" width="23.42578125" style="195" customWidth="1"/>
    <col min="10247" max="10247" width="11" style="195" bestFit="1" customWidth="1"/>
    <col min="10248" max="10499" width="9.140625" style="195"/>
    <col min="10500" max="10500" width="13.42578125" style="195" bestFit="1" customWidth="1"/>
    <col min="10501" max="10501" width="16.42578125" style="195" bestFit="1" customWidth="1"/>
    <col min="10502" max="10502" width="23.42578125" style="195" customWidth="1"/>
    <col min="10503" max="10503" width="11" style="195" bestFit="1" customWidth="1"/>
    <col min="10504" max="10755" width="9.140625" style="195"/>
    <col min="10756" max="10756" width="13.42578125" style="195" bestFit="1" customWidth="1"/>
    <col min="10757" max="10757" width="16.42578125" style="195" bestFit="1" customWidth="1"/>
    <col min="10758" max="10758" width="23.42578125" style="195" customWidth="1"/>
    <col min="10759" max="10759" width="11" style="195" bestFit="1" customWidth="1"/>
    <col min="10760" max="11011" width="9.140625" style="195"/>
    <col min="11012" max="11012" width="13.42578125" style="195" bestFit="1" customWidth="1"/>
    <col min="11013" max="11013" width="16.42578125" style="195" bestFit="1" customWidth="1"/>
    <col min="11014" max="11014" width="23.42578125" style="195" customWidth="1"/>
    <col min="11015" max="11015" width="11" style="195" bestFit="1" customWidth="1"/>
    <col min="11016" max="11267" width="9.140625" style="195"/>
    <col min="11268" max="11268" width="13.42578125" style="195" bestFit="1" customWidth="1"/>
    <col min="11269" max="11269" width="16.42578125" style="195" bestFit="1" customWidth="1"/>
    <col min="11270" max="11270" width="23.42578125" style="195" customWidth="1"/>
    <col min="11271" max="11271" width="11" style="195" bestFit="1" customWidth="1"/>
    <col min="11272" max="11523" width="9.140625" style="195"/>
    <col min="11524" max="11524" width="13.42578125" style="195" bestFit="1" customWidth="1"/>
    <col min="11525" max="11525" width="16.42578125" style="195" bestFit="1" customWidth="1"/>
    <col min="11526" max="11526" width="23.42578125" style="195" customWidth="1"/>
    <col min="11527" max="11527" width="11" style="195" bestFit="1" customWidth="1"/>
    <col min="11528" max="11779" width="9.140625" style="195"/>
    <col min="11780" max="11780" width="13.42578125" style="195" bestFit="1" customWidth="1"/>
    <col min="11781" max="11781" width="16.42578125" style="195" bestFit="1" customWidth="1"/>
    <col min="11782" max="11782" width="23.42578125" style="195" customWidth="1"/>
    <col min="11783" max="11783" width="11" style="195" bestFit="1" customWidth="1"/>
    <col min="11784" max="12035" width="9.140625" style="195"/>
    <col min="12036" max="12036" width="13.42578125" style="195" bestFit="1" customWidth="1"/>
    <col min="12037" max="12037" width="16.42578125" style="195" bestFit="1" customWidth="1"/>
    <col min="12038" max="12038" width="23.42578125" style="195" customWidth="1"/>
    <col min="12039" max="12039" width="11" style="195" bestFit="1" customWidth="1"/>
    <col min="12040" max="12291" width="9.140625" style="195"/>
    <col min="12292" max="12292" width="13.42578125" style="195" bestFit="1" customWidth="1"/>
    <col min="12293" max="12293" width="16.42578125" style="195" bestFit="1" customWidth="1"/>
    <col min="12294" max="12294" width="23.42578125" style="195" customWidth="1"/>
    <col min="12295" max="12295" width="11" style="195" bestFit="1" customWidth="1"/>
    <col min="12296" max="12547" width="9.140625" style="195"/>
    <col min="12548" max="12548" width="13.42578125" style="195" bestFit="1" customWidth="1"/>
    <col min="12549" max="12549" width="16.42578125" style="195" bestFit="1" customWidth="1"/>
    <col min="12550" max="12550" width="23.42578125" style="195" customWidth="1"/>
    <col min="12551" max="12551" width="11" style="195" bestFit="1" customWidth="1"/>
    <col min="12552" max="12803" width="9.140625" style="195"/>
    <col min="12804" max="12804" width="13.42578125" style="195" bestFit="1" customWidth="1"/>
    <col min="12805" max="12805" width="16.42578125" style="195" bestFit="1" customWidth="1"/>
    <col min="12806" max="12806" width="23.42578125" style="195" customWidth="1"/>
    <col min="12807" max="12807" width="11" style="195" bestFit="1" customWidth="1"/>
    <col min="12808" max="13059" width="9.140625" style="195"/>
    <col min="13060" max="13060" width="13.42578125" style="195" bestFit="1" customWidth="1"/>
    <col min="13061" max="13061" width="16.42578125" style="195" bestFit="1" customWidth="1"/>
    <col min="13062" max="13062" width="23.42578125" style="195" customWidth="1"/>
    <col min="13063" max="13063" width="11" style="195" bestFit="1" customWidth="1"/>
    <col min="13064" max="13315" width="9.140625" style="195"/>
    <col min="13316" max="13316" width="13.42578125" style="195" bestFit="1" customWidth="1"/>
    <col min="13317" max="13317" width="16.42578125" style="195" bestFit="1" customWidth="1"/>
    <col min="13318" max="13318" width="23.42578125" style="195" customWidth="1"/>
    <col min="13319" max="13319" width="11" style="195" bestFit="1" customWidth="1"/>
    <col min="13320" max="13571" width="9.140625" style="195"/>
    <col min="13572" max="13572" width="13.42578125" style="195" bestFit="1" customWidth="1"/>
    <col min="13573" max="13573" width="16.42578125" style="195" bestFit="1" customWidth="1"/>
    <col min="13574" max="13574" width="23.42578125" style="195" customWidth="1"/>
    <col min="13575" max="13575" width="11" style="195" bestFit="1" customWidth="1"/>
    <col min="13576" max="13827" width="9.140625" style="195"/>
    <col min="13828" max="13828" width="13.42578125" style="195" bestFit="1" customWidth="1"/>
    <col min="13829" max="13829" width="16.42578125" style="195" bestFit="1" customWidth="1"/>
    <col min="13830" max="13830" width="23.42578125" style="195" customWidth="1"/>
    <col min="13831" max="13831" width="11" style="195" bestFit="1" customWidth="1"/>
    <col min="13832" max="14083" width="9.140625" style="195"/>
    <col min="14084" max="14084" width="13.42578125" style="195" bestFit="1" customWidth="1"/>
    <col min="14085" max="14085" width="16.42578125" style="195" bestFit="1" customWidth="1"/>
    <col min="14086" max="14086" width="23.42578125" style="195" customWidth="1"/>
    <col min="14087" max="14087" width="11" style="195" bestFit="1" customWidth="1"/>
    <col min="14088" max="14339" width="9.140625" style="195"/>
    <col min="14340" max="14340" width="13.42578125" style="195" bestFit="1" customWidth="1"/>
    <col min="14341" max="14341" width="16.42578125" style="195" bestFit="1" customWidth="1"/>
    <col min="14342" max="14342" width="23.42578125" style="195" customWidth="1"/>
    <col min="14343" max="14343" width="11" style="195" bestFit="1" customWidth="1"/>
    <col min="14344" max="14595" width="9.140625" style="195"/>
    <col min="14596" max="14596" width="13.42578125" style="195" bestFit="1" customWidth="1"/>
    <col min="14597" max="14597" width="16.42578125" style="195" bestFit="1" customWidth="1"/>
    <col min="14598" max="14598" width="23.42578125" style="195" customWidth="1"/>
    <col min="14599" max="14599" width="11" style="195" bestFit="1" customWidth="1"/>
    <col min="14600" max="14851" width="9.140625" style="195"/>
    <col min="14852" max="14852" width="13.42578125" style="195" bestFit="1" customWidth="1"/>
    <col min="14853" max="14853" width="16.42578125" style="195" bestFit="1" customWidth="1"/>
    <col min="14854" max="14854" width="23.42578125" style="195" customWidth="1"/>
    <col min="14855" max="14855" width="11" style="195" bestFit="1" customWidth="1"/>
    <col min="14856" max="15107" width="9.140625" style="195"/>
    <col min="15108" max="15108" width="13.42578125" style="195" bestFit="1" customWidth="1"/>
    <col min="15109" max="15109" width="16.42578125" style="195" bestFit="1" customWidth="1"/>
    <col min="15110" max="15110" width="23.42578125" style="195" customWidth="1"/>
    <col min="15111" max="15111" width="11" style="195" bestFit="1" customWidth="1"/>
    <col min="15112" max="15363" width="9.140625" style="195"/>
    <col min="15364" max="15364" width="13.42578125" style="195" bestFit="1" customWidth="1"/>
    <col min="15365" max="15365" width="16.42578125" style="195" bestFit="1" customWidth="1"/>
    <col min="15366" max="15366" width="23.42578125" style="195" customWidth="1"/>
    <col min="15367" max="15367" width="11" style="195" bestFit="1" customWidth="1"/>
    <col min="15368" max="15619" width="9.140625" style="195"/>
    <col min="15620" max="15620" width="13.42578125" style="195" bestFit="1" customWidth="1"/>
    <col min="15621" max="15621" width="16.42578125" style="195" bestFit="1" customWidth="1"/>
    <col min="15622" max="15622" width="23.42578125" style="195" customWidth="1"/>
    <col min="15623" max="15623" width="11" style="195" bestFit="1" customWidth="1"/>
    <col min="15624" max="15875" width="9.140625" style="195"/>
    <col min="15876" max="15876" width="13.42578125" style="195" bestFit="1" customWidth="1"/>
    <col min="15877" max="15877" width="16.42578125" style="195" bestFit="1" customWidth="1"/>
    <col min="15878" max="15878" width="23.42578125" style="195" customWidth="1"/>
    <col min="15879" max="15879" width="11" style="195" bestFit="1" customWidth="1"/>
    <col min="15880" max="16131" width="9.140625" style="195"/>
    <col min="16132" max="16132" width="13.42578125" style="195" bestFit="1" customWidth="1"/>
    <col min="16133" max="16133" width="16.42578125" style="195" bestFit="1" customWidth="1"/>
    <col min="16134" max="16134" width="23.42578125" style="195" customWidth="1"/>
    <col min="16135" max="16135" width="11" style="195" bestFit="1" customWidth="1"/>
    <col min="16136" max="16384" width="9.140625" style="195"/>
  </cols>
  <sheetData>
    <row r="1" spans="1:38" ht="20.25" x14ac:dyDescent="0.3">
      <c r="A1" s="196"/>
      <c r="B1" s="197"/>
      <c r="C1" s="196"/>
      <c r="D1" s="197"/>
      <c r="E1" s="196"/>
      <c r="F1" s="196"/>
      <c r="G1" s="196"/>
      <c r="H1" s="63" t="s">
        <v>20</v>
      </c>
      <c r="I1" s="198"/>
      <c r="J1" s="198"/>
      <c r="K1" s="198"/>
      <c r="L1" s="198"/>
      <c r="M1" s="198"/>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row>
    <row r="2" spans="1:38" x14ac:dyDescent="0.2">
      <c r="A2" s="198"/>
      <c r="B2" s="368"/>
      <c r="C2" s="368"/>
      <c r="D2" s="368"/>
      <c r="E2" s="368"/>
      <c r="F2" s="199"/>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row>
    <row r="3" spans="1:38" x14ac:dyDescent="0.2">
      <c r="A3" s="198"/>
      <c r="B3" s="369" t="s">
        <v>226</v>
      </c>
      <c r="C3" s="369"/>
      <c r="D3" s="369"/>
      <c r="E3" s="369"/>
      <c r="F3" s="200" t="s">
        <v>63</v>
      </c>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row>
    <row r="4" spans="1:38" x14ac:dyDescent="0.2">
      <c r="A4" s="198"/>
      <c r="B4" s="198" t="s">
        <v>317</v>
      </c>
      <c r="C4" s="198" t="s">
        <v>318</v>
      </c>
      <c r="D4" s="198" t="s">
        <v>319</v>
      </c>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row>
    <row r="5" spans="1:38" x14ac:dyDescent="0.2">
      <c r="A5" s="198"/>
      <c r="B5" s="201" t="s">
        <v>320</v>
      </c>
      <c r="C5" s="195" t="s">
        <v>318</v>
      </c>
      <c r="D5" s="195" t="s">
        <v>321</v>
      </c>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row>
    <row r="6" spans="1:38" x14ac:dyDescent="0.2">
      <c r="A6" s="198"/>
      <c r="B6" s="202" t="s">
        <v>322</v>
      </c>
      <c r="C6" s="195" t="s">
        <v>318</v>
      </c>
      <c r="D6" s="195" t="s">
        <v>323</v>
      </c>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row>
    <row r="7" spans="1:38" x14ac:dyDescent="0.2">
      <c r="A7" s="198"/>
      <c r="B7" s="201" t="s">
        <v>356</v>
      </c>
      <c r="C7" s="195" t="s">
        <v>318</v>
      </c>
      <c r="D7" s="244">
        <f>CONVERT(1,"HPh","BTU")</f>
        <v>2544.4335776440244</v>
      </c>
      <c r="E7" s="195" t="s">
        <v>357</v>
      </c>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row>
    <row r="8" spans="1:38" x14ac:dyDescent="0.2">
      <c r="A8" s="198"/>
      <c r="B8" s="202" t="s">
        <v>358</v>
      </c>
      <c r="C8" s="195" t="s">
        <v>318</v>
      </c>
      <c r="D8" s="195" t="s">
        <v>359</v>
      </c>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row>
    <row r="9" spans="1:38" x14ac:dyDescent="0.2">
      <c r="A9" s="198"/>
      <c r="B9" s="201" t="s">
        <v>322</v>
      </c>
      <c r="C9" s="195" t="s">
        <v>318</v>
      </c>
      <c r="D9" s="195" t="s">
        <v>360</v>
      </c>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row>
    <row r="10" spans="1:38" x14ac:dyDescent="0.2">
      <c r="A10" s="198"/>
      <c r="B10" s="203"/>
      <c r="C10" s="198"/>
      <c r="D10" s="198"/>
      <c r="E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row>
    <row r="11" spans="1:38" x14ac:dyDescent="0.2">
      <c r="A11" s="198"/>
      <c r="B11" s="204"/>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row>
    <row r="12" spans="1:38" x14ac:dyDescent="0.2">
      <c r="A12" s="198"/>
      <c r="B12" s="205"/>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row>
    <row r="13" spans="1:38" x14ac:dyDescent="0.2">
      <c r="A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row>
    <row r="14" spans="1:38" x14ac:dyDescent="0.2">
      <c r="A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row>
    <row r="15" spans="1:38" x14ac:dyDescent="0.2">
      <c r="A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row>
    <row r="16" spans="1:38" x14ac:dyDescent="0.2">
      <c r="A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row>
    <row r="17" spans="1:38" x14ac:dyDescent="0.2">
      <c r="A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row>
    <row r="18" spans="1:38" x14ac:dyDescent="0.2">
      <c r="A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row>
    <row r="19" spans="1:38" x14ac:dyDescent="0.2">
      <c r="A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row>
    <row r="20" spans="1:38" x14ac:dyDescent="0.2">
      <c r="A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row>
    <row r="21" spans="1:38" x14ac:dyDescent="0.2">
      <c r="A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row>
    <row r="22" spans="1:38" x14ac:dyDescent="0.2">
      <c r="A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row>
    <row r="23" spans="1:38" x14ac:dyDescent="0.2">
      <c r="A23" s="198"/>
      <c r="B23" s="198"/>
      <c r="C23" s="198"/>
      <c r="D23" s="198"/>
      <c r="E23" s="198"/>
      <c r="F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row>
    <row r="24" spans="1:38" x14ac:dyDescent="0.2">
      <c r="A24" s="198"/>
      <c r="B24" s="198"/>
      <c r="C24" s="198"/>
      <c r="D24" s="198"/>
      <c r="E24" s="198"/>
      <c r="F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row>
    <row r="25" spans="1:38" x14ac:dyDescent="0.2">
      <c r="A25" s="198"/>
      <c r="B25" s="159"/>
      <c r="C25" s="206"/>
      <c r="D25" s="159"/>
      <c r="E25" s="159"/>
      <c r="F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row>
    <row r="26" spans="1:38" x14ac:dyDescent="0.2">
      <c r="A26" s="198"/>
      <c r="B26" s="207"/>
      <c r="C26" s="208"/>
      <c r="D26" s="159"/>
      <c r="E26" s="159"/>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row>
    <row r="27" spans="1:38" x14ac:dyDescent="0.2">
      <c r="A27" s="198"/>
      <c r="B27" s="207"/>
      <c r="C27" s="208"/>
      <c r="D27" s="159"/>
      <c r="E27" s="159"/>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row>
    <row r="28" spans="1:38" x14ac:dyDescent="0.2">
      <c r="A28" s="198"/>
      <c r="B28" s="207"/>
      <c r="C28" s="208"/>
      <c r="D28" s="159"/>
      <c r="E28" s="159"/>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row>
    <row r="29" spans="1:38" x14ac:dyDescent="0.2">
      <c r="B29" s="207"/>
      <c r="C29" s="198"/>
      <c r="D29" s="198"/>
      <c r="E29" s="198"/>
    </row>
    <row r="30" spans="1:38" x14ac:dyDescent="0.2">
      <c r="B30" s="207"/>
      <c r="C30" s="198"/>
      <c r="D30" s="198"/>
      <c r="E30" s="198"/>
    </row>
    <row r="31" spans="1:38" x14ac:dyDescent="0.2">
      <c r="B31" s="204"/>
      <c r="C31" s="198"/>
      <c r="D31" s="198"/>
      <c r="E31" s="198"/>
    </row>
    <row r="37" spans="10:10" x14ac:dyDescent="0.2">
      <c r="J37" s="209"/>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Q9" sqref="Q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9" t="s">
        <v>227</v>
      </c>
      <c r="D3" s="199" t="s">
        <v>9</v>
      </c>
    </row>
    <row r="4" spans="1:38" ht="15" x14ac:dyDescent="0.2">
      <c r="C4" s="210"/>
      <c r="D4" s="370"/>
      <c r="E4" s="371"/>
      <c r="F4" s="371"/>
      <c r="G4" s="371"/>
      <c r="H4" s="371"/>
      <c r="I4" s="371"/>
      <c r="J4" s="371"/>
      <c r="K4" s="371"/>
      <c r="L4" s="371"/>
    </row>
    <row r="5" spans="1:38" ht="15" x14ac:dyDescent="0.2">
      <c r="C5" s="210"/>
      <c r="D5" s="370"/>
      <c r="E5" s="371"/>
      <c r="F5" s="371"/>
      <c r="G5" s="371"/>
      <c r="H5" s="371"/>
      <c r="I5" s="371"/>
      <c r="J5" s="371"/>
      <c r="K5" s="371"/>
      <c r="L5" s="371"/>
    </row>
    <row r="6" spans="1:38" ht="15" x14ac:dyDescent="0.2">
      <c r="C6" s="210"/>
      <c r="D6" s="370"/>
      <c r="E6" s="371"/>
      <c r="F6" s="371"/>
      <c r="G6" s="371"/>
      <c r="H6" s="371"/>
      <c r="I6" s="371"/>
      <c r="J6" s="371"/>
      <c r="K6" s="371"/>
      <c r="L6" s="371"/>
    </row>
    <row r="7" spans="1:38" ht="15" x14ac:dyDescent="0.2">
      <c r="C7" s="210"/>
      <c r="D7" s="370"/>
      <c r="E7" s="371"/>
      <c r="F7" s="371"/>
      <c r="G7" s="371"/>
      <c r="H7" s="371"/>
      <c r="I7" s="371"/>
      <c r="J7" s="371"/>
      <c r="K7" s="371"/>
      <c r="L7" s="371"/>
    </row>
    <row r="8" spans="1:38" ht="15" x14ac:dyDescent="0.2">
      <c r="C8" s="210"/>
      <c r="D8" s="370"/>
      <c r="E8" s="371"/>
      <c r="F8" s="371"/>
      <c r="G8" s="371"/>
      <c r="H8" s="371"/>
      <c r="I8" s="371"/>
      <c r="J8" s="371"/>
      <c r="K8" s="371"/>
      <c r="L8" s="371"/>
    </row>
    <row r="9" spans="1:38" ht="15" x14ac:dyDescent="0.2">
      <c r="C9" s="210"/>
      <c r="D9" s="370"/>
      <c r="E9" s="371"/>
      <c r="F9" s="371"/>
      <c r="G9" s="371"/>
      <c r="H9" s="371"/>
      <c r="I9" s="371"/>
      <c r="J9" s="371"/>
      <c r="K9" s="371"/>
      <c r="L9" s="371"/>
    </row>
    <row r="10" spans="1:38" ht="15" x14ac:dyDescent="0.2">
      <c r="C10" s="210"/>
      <c r="D10" s="370"/>
      <c r="E10" s="371"/>
      <c r="F10" s="371"/>
      <c r="G10" s="371"/>
      <c r="H10" s="371"/>
      <c r="I10" s="371"/>
      <c r="J10" s="371"/>
      <c r="K10" s="371"/>
      <c r="L10" s="371"/>
    </row>
    <row r="11" spans="1:38" ht="15" x14ac:dyDescent="0.2">
      <c r="C11" s="210"/>
      <c r="D11" s="370"/>
      <c r="E11" s="371"/>
      <c r="F11" s="371"/>
      <c r="G11" s="371"/>
      <c r="H11" s="371"/>
      <c r="I11" s="371"/>
      <c r="J11" s="371"/>
      <c r="K11" s="371"/>
      <c r="L11" s="371"/>
    </row>
    <row r="12" spans="1:38" ht="15" x14ac:dyDescent="0.2">
      <c r="C12" s="210"/>
      <c r="D12" s="370"/>
      <c r="E12" s="371"/>
      <c r="F12" s="371"/>
      <c r="G12" s="371"/>
      <c r="H12" s="371"/>
      <c r="I12" s="371"/>
      <c r="J12" s="371"/>
      <c r="K12" s="371"/>
      <c r="L12" s="371"/>
    </row>
    <row r="13" spans="1:38" ht="15" x14ac:dyDescent="0.2">
      <c r="C13" s="210"/>
      <c r="D13" s="370"/>
      <c r="E13" s="371"/>
      <c r="F13" s="371"/>
      <c r="G13" s="371"/>
      <c r="H13" s="371"/>
      <c r="I13" s="371"/>
      <c r="J13" s="371"/>
      <c r="K13" s="371"/>
      <c r="L13" s="37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E4F4-9A79-49FD-A2AA-863D6C7706C0}">
  <dimension ref="A1"/>
  <sheetViews>
    <sheetView zoomScale="70" zoomScaleNormal="70" workbookViewId="0">
      <selection activeCell="M34" sqref="M3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11A8F-B9DD-49B8-889E-6896A2372E6B}"/>
</file>

<file path=customXml/itemProps2.xml><?xml version="1.0" encoding="utf-8"?>
<ds:datastoreItem xmlns:ds="http://schemas.openxmlformats.org/officeDocument/2006/customXml" ds:itemID="{5E550BAD-E797-4F6A-9788-672BFD484A5A}"/>
</file>

<file path=customXml/itemProps3.xml><?xml version="1.0" encoding="utf-8"?>
<ds:datastoreItem xmlns:ds="http://schemas.openxmlformats.org/officeDocument/2006/customXml" ds:itemID="{D51FC0DB-AA5D-4F89-AFFB-A5226166AB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