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is\Desktop\Srijana\NG Unit Processes\Don's Review\"/>
    </mc:Choice>
  </mc:AlternateContent>
  <bookViews>
    <workbookView xWindow="0" yWindow="0" windowWidth="19200" windowHeight="11370" activeTab="3"/>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0" r:id="rId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3" l="1"/>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 i="3"/>
  <c r="D6" i="3"/>
  <c r="E6" i="3"/>
  <c r="C6" i="3"/>
  <c r="E23" i="2" l="1"/>
  <c r="E94" i="2"/>
  <c r="C6" i="7"/>
  <c r="E93" i="2"/>
  <c r="D4" i="3"/>
  <c r="F93" i="2"/>
  <c r="E24" i="2"/>
  <c r="B10" i="7"/>
  <c r="E29" i="2"/>
  <c r="E4" i="3"/>
  <c r="G93" i="2"/>
  <c r="B86" i="2"/>
  <c r="B97" i="2"/>
  <c r="B96" i="2"/>
  <c r="B95" i="2"/>
  <c r="B94" i="2"/>
  <c r="E26" i="2"/>
  <c r="E27" i="2"/>
  <c r="E31" i="2"/>
  <c r="E34" i="2"/>
  <c r="E35" i="2"/>
  <c r="E38" i="2"/>
  <c r="E39" i="2"/>
  <c r="E42" i="2"/>
  <c r="E43" i="2"/>
  <c r="E46" i="2"/>
  <c r="E47" i="2"/>
  <c r="E50" i="2"/>
  <c r="E51" i="2"/>
  <c r="E54" i="2"/>
  <c r="E55" i="2"/>
  <c r="E58" i="2"/>
  <c r="E59" i="2"/>
  <c r="E62" i="2"/>
  <c r="E63" i="2"/>
  <c r="E66" i="2"/>
  <c r="E67" i="2"/>
  <c r="E70" i="2"/>
  <c r="E71" i="2"/>
  <c r="E74" i="2"/>
  <c r="E75" i="2"/>
  <c r="E78" i="2"/>
  <c r="E79" i="2"/>
  <c r="E88" i="2"/>
  <c r="E89" i="2"/>
  <c r="E92" i="2"/>
  <c r="J66" i="5"/>
  <c r="K66" i="5"/>
  <c r="J67" i="5"/>
  <c r="K67" i="5"/>
  <c r="J68" i="5"/>
  <c r="K68" i="5"/>
  <c r="J69" i="5"/>
  <c r="K69" i="5"/>
  <c r="J70" i="5"/>
  <c r="K70" i="5"/>
  <c r="J71" i="5"/>
  <c r="K71" i="5"/>
  <c r="J72" i="5"/>
  <c r="K72" i="5"/>
  <c r="J73" i="5"/>
  <c r="K73" i="5"/>
  <c r="J74" i="5"/>
  <c r="K74" i="5"/>
  <c r="J75" i="5"/>
  <c r="K75" i="5"/>
  <c r="J76" i="5"/>
  <c r="K76" i="5"/>
  <c r="J77" i="5"/>
  <c r="K77" i="5"/>
  <c r="J78" i="5"/>
  <c r="K78" i="5"/>
  <c r="J79" i="5"/>
  <c r="K79" i="5"/>
  <c r="J80" i="5"/>
  <c r="K80" i="5"/>
  <c r="J81" i="5"/>
  <c r="K81" i="5"/>
  <c r="J82" i="5"/>
  <c r="K82" i="5"/>
  <c r="J83" i="5"/>
  <c r="K83" i="5"/>
  <c r="J84" i="5"/>
  <c r="K84" i="5"/>
  <c r="J85" i="5"/>
  <c r="K85" i="5"/>
  <c r="J86" i="5"/>
  <c r="K86" i="5"/>
  <c r="J87" i="5"/>
  <c r="K87" i="5"/>
  <c r="J88" i="5"/>
  <c r="K88" i="5"/>
  <c r="J89" i="5"/>
  <c r="K89" i="5"/>
  <c r="J90" i="5"/>
  <c r="K90" i="5"/>
  <c r="J91" i="5"/>
  <c r="K91" i="5"/>
  <c r="J92" i="5"/>
  <c r="K92" i="5"/>
  <c r="J93" i="5"/>
  <c r="K93" i="5"/>
  <c r="J94" i="5"/>
  <c r="K94" i="5"/>
  <c r="J95" i="5"/>
  <c r="K95" i="5"/>
  <c r="J96" i="5"/>
  <c r="K96" i="5"/>
  <c r="J97" i="5"/>
  <c r="K97" i="5"/>
  <c r="J98" i="5"/>
  <c r="K98" i="5"/>
  <c r="J99" i="5"/>
  <c r="K99" i="5"/>
  <c r="J100" i="5"/>
  <c r="K100" i="5"/>
  <c r="J101" i="5"/>
  <c r="K101" i="5"/>
  <c r="J102" i="5"/>
  <c r="K102" i="5"/>
  <c r="J103" i="5"/>
  <c r="K103" i="5"/>
  <c r="J104" i="5"/>
  <c r="K104" i="5"/>
  <c r="J105" i="5"/>
  <c r="K105" i="5"/>
  <c r="J106" i="5"/>
  <c r="K106" i="5"/>
  <c r="J107" i="5"/>
  <c r="K107" i="5"/>
  <c r="J108" i="5"/>
  <c r="K108" i="5"/>
  <c r="J109" i="5"/>
  <c r="K109" i="5"/>
  <c r="J110" i="5"/>
  <c r="K110" i="5"/>
  <c r="J111" i="5"/>
  <c r="K111" i="5"/>
  <c r="J112" i="5"/>
  <c r="K112" i="5"/>
  <c r="J113" i="5"/>
  <c r="K113" i="5"/>
  <c r="J114" i="5"/>
  <c r="K114" i="5"/>
  <c r="J115" i="5"/>
  <c r="K115" i="5"/>
  <c r="J116" i="5"/>
  <c r="K116" i="5"/>
  <c r="J117" i="5"/>
  <c r="K117" i="5"/>
  <c r="J118" i="5"/>
  <c r="K118" i="5"/>
  <c r="J119" i="5"/>
  <c r="K119" i="5"/>
  <c r="J120" i="5"/>
  <c r="K120" i="5"/>
  <c r="J121" i="5"/>
  <c r="K121"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B87" i="2"/>
  <c r="B85" i="2"/>
  <c r="B84" i="2"/>
  <c r="B83" i="2"/>
  <c r="B82" i="2"/>
  <c r="H347" i="2"/>
  <c r="H348" i="2"/>
  <c r="H349" i="2"/>
  <c r="H350"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G351" i="2"/>
  <c r="G352"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H222" i="2"/>
  <c r="H223" i="2"/>
  <c r="I126" i="5"/>
  <c r="N5" i="2"/>
  <c r="K4" i="5"/>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8" i="2"/>
  <c r="B89" i="2"/>
  <c r="B90" i="2"/>
  <c r="B91" i="2"/>
  <c r="B92" i="2"/>
  <c r="B93"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213" i="2"/>
  <c r="B214" i="2"/>
  <c r="B215" i="2"/>
  <c r="B216" i="2"/>
  <c r="E25" i="2"/>
  <c r="E28" i="2"/>
  <c r="E30" i="2"/>
  <c r="E32" i="2"/>
  <c r="E33" i="2"/>
  <c r="E36" i="2"/>
  <c r="E37" i="2"/>
  <c r="E40" i="2"/>
  <c r="E41" i="2"/>
  <c r="E44" i="2"/>
  <c r="E45" i="2"/>
  <c r="E48" i="2"/>
  <c r="E49" i="2"/>
  <c r="E52" i="2"/>
  <c r="E53" i="2"/>
  <c r="E56" i="2"/>
  <c r="E57" i="2"/>
  <c r="E60" i="2"/>
  <c r="E61" i="2"/>
  <c r="E64" i="2"/>
  <c r="E65" i="2"/>
  <c r="E68" i="2"/>
  <c r="E69" i="2"/>
  <c r="E72" i="2"/>
  <c r="E73" i="2"/>
  <c r="E76" i="2"/>
  <c r="E77" i="2"/>
  <c r="E80" i="2"/>
  <c r="E81" i="2"/>
  <c r="E90" i="2"/>
  <c r="E91" i="2"/>
  <c r="H257" i="2"/>
  <c r="H258" i="2"/>
  <c r="H259" i="2"/>
  <c r="H260" i="2"/>
  <c r="H261" i="2"/>
  <c r="H262" i="2"/>
  <c r="H263" i="2"/>
  <c r="H264" i="2"/>
  <c r="H265" i="2"/>
  <c r="H266" i="2"/>
  <c r="H267" i="2"/>
  <c r="H268" i="2"/>
  <c r="H269" i="2"/>
  <c r="H270" i="2"/>
  <c r="H271" i="2"/>
  <c r="H272" i="2"/>
  <c r="H273" i="2"/>
  <c r="H274" i="2"/>
  <c r="H275" i="2"/>
  <c r="H276" i="2"/>
  <c r="G11" i="2"/>
  <c r="B23" i="2"/>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AJ2" i="4"/>
  <c r="F5" i="3"/>
  <c r="C5" i="3"/>
  <c r="H294" i="2"/>
  <c r="H293" i="2"/>
  <c r="H292" i="2"/>
  <c r="H291" i="2"/>
  <c r="H290" i="2"/>
  <c r="H289" i="2"/>
  <c r="H288" i="2"/>
  <c r="H287" i="2"/>
  <c r="H286" i="2"/>
  <c r="H285" i="2"/>
  <c r="H284" i="2"/>
  <c r="H283" i="2"/>
  <c r="H282" i="2"/>
  <c r="H281" i="2"/>
  <c r="H280" i="2"/>
  <c r="H279" i="2"/>
  <c r="H278" i="2"/>
  <c r="H277" i="2"/>
  <c r="H256" i="2"/>
  <c r="H255" i="2"/>
  <c r="H254" i="2"/>
  <c r="H253" i="2"/>
  <c r="H252" i="2"/>
  <c r="H251" i="2"/>
  <c r="H250" i="2"/>
  <c r="H249" i="2"/>
  <c r="H248" i="2"/>
  <c r="H247" i="2"/>
  <c r="H246" i="2"/>
  <c r="H245" i="2"/>
  <c r="H244" i="2"/>
  <c r="H243" i="2"/>
  <c r="H242" i="2"/>
  <c r="H241" i="2"/>
  <c r="H240" i="2"/>
  <c r="H239" i="2"/>
  <c r="H238" i="2"/>
  <c r="H237" i="2"/>
  <c r="I230" i="2"/>
  <c r="H230" i="2"/>
  <c r="G230" i="2"/>
  <c r="I229" i="2"/>
  <c r="H229" i="2"/>
  <c r="G229" i="2"/>
  <c r="H228" i="2"/>
  <c r="G228" i="2"/>
  <c r="I228" i="2"/>
  <c r="H227" i="2"/>
  <c r="G227" i="2"/>
  <c r="I227" i="2"/>
  <c r="H226" i="2"/>
  <c r="G226" i="2"/>
  <c r="I226" i="2"/>
  <c r="H225" i="2"/>
  <c r="H224" i="2"/>
  <c r="B28" i="2"/>
  <c r="B27" i="2"/>
  <c r="B26" i="2"/>
  <c r="B25" i="2"/>
  <c r="B24" i="2"/>
  <c r="D4" i="1"/>
  <c r="D3" i="1"/>
  <c r="C25" i="1"/>
  <c r="E10" i="3" l="1"/>
  <c r="G26" i="2" s="1"/>
  <c r="E14" i="3"/>
  <c r="G30" i="2" s="1"/>
  <c r="E18" i="3"/>
  <c r="G34" i="2" s="1"/>
  <c r="E22" i="3"/>
  <c r="G38" i="2" s="1"/>
  <c r="E26" i="3"/>
  <c r="G42" i="2" s="1"/>
  <c r="E30" i="3"/>
  <c r="G46" i="2" s="1"/>
  <c r="E34" i="3"/>
  <c r="G50" i="2" s="1"/>
  <c r="E38" i="3"/>
  <c r="G54" i="2" s="1"/>
  <c r="E42" i="3"/>
  <c r="G58" i="2" s="1"/>
  <c r="E46" i="3"/>
  <c r="G62" i="2" s="1"/>
  <c r="E50" i="3"/>
  <c r="G66" i="2" s="1"/>
  <c r="E54" i="3"/>
  <c r="G70" i="2" s="1"/>
  <c r="E58" i="3"/>
  <c r="G74" i="2" s="1"/>
  <c r="E62" i="3"/>
  <c r="G78" i="2" s="1"/>
  <c r="E66" i="3"/>
  <c r="G88" i="2" s="1"/>
  <c r="E70" i="3"/>
  <c r="G92" i="2" s="1"/>
  <c r="E39" i="3"/>
  <c r="G55" i="2" s="1"/>
  <c r="E51" i="3"/>
  <c r="G67" i="2" s="1"/>
  <c r="E55" i="3"/>
  <c r="G71" i="2" s="1"/>
  <c r="E9" i="3"/>
  <c r="G25" i="2" s="1"/>
  <c r="E13" i="3"/>
  <c r="G29" i="2" s="1"/>
  <c r="E17" i="3"/>
  <c r="G33" i="2" s="1"/>
  <c r="E21" i="3"/>
  <c r="G37" i="2" s="1"/>
  <c r="E25" i="3"/>
  <c r="G41" i="2" s="1"/>
  <c r="E29" i="3"/>
  <c r="G45" i="2" s="1"/>
  <c r="E33" i="3"/>
  <c r="G49" i="2" s="1"/>
  <c r="E37" i="3"/>
  <c r="G53" i="2" s="1"/>
  <c r="E41" i="3"/>
  <c r="G57" i="2" s="1"/>
  <c r="E45" i="3"/>
  <c r="G61" i="2" s="1"/>
  <c r="E49" i="3"/>
  <c r="G65" i="2" s="1"/>
  <c r="E53" i="3"/>
  <c r="G69" i="2" s="1"/>
  <c r="E57" i="3"/>
  <c r="G73" i="2" s="1"/>
  <c r="E61" i="3"/>
  <c r="G77" i="2" s="1"/>
  <c r="E65" i="3"/>
  <c r="G81" i="2" s="1"/>
  <c r="E69" i="3"/>
  <c r="G91" i="2" s="1"/>
  <c r="E7" i="3"/>
  <c r="G23" i="2" s="1"/>
  <c r="G97" i="2" s="1"/>
  <c r="G87" i="2" s="1"/>
  <c r="G101" i="2" s="1"/>
  <c r="E31" i="3"/>
  <c r="G47" i="2" s="1"/>
  <c r="E35" i="3"/>
  <c r="G51" i="2" s="1"/>
  <c r="E43" i="3"/>
  <c r="G59" i="2" s="1"/>
  <c r="E47" i="3"/>
  <c r="G63" i="2" s="1"/>
  <c r="E59" i="3"/>
  <c r="G75" i="2" s="1"/>
  <c r="E71" i="3"/>
  <c r="G94" i="2" s="1"/>
  <c r="E8" i="3"/>
  <c r="G24" i="2" s="1"/>
  <c r="E12" i="3"/>
  <c r="G28" i="2" s="1"/>
  <c r="E16" i="3"/>
  <c r="G32" i="2" s="1"/>
  <c r="E20" i="3"/>
  <c r="G36" i="2" s="1"/>
  <c r="E24" i="3"/>
  <c r="G40" i="2" s="1"/>
  <c r="E28" i="3"/>
  <c r="G44" i="2" s="1"/>
  <c r="E32" i="3"/>
  <c r="G48" i="2" s="1"/>
  <c r="E36" i="3"/>
  <c r="G52" i="2" s="1"/>
  <c r="E40" i="3"/>
  <c r="G56" i="2" s="1"/>
  <c r="E44" i="3"/>
  <c r="G60" i="2" s="1"/>
  <c r="E48" i="3"/>
  <c r="G64" i="2" s="1"/>
  <c r="E52" i="3"/>
  <c r="G68" i="2" s="1"/>
  <c r="E56" i="3"/>
  <c r="G72" i="2" s="1"/>
  <c r="E60" i="3"/>
  <c r="G76" i="2" s="1"/>
  <c r="E64" i="3"/>
  <c r="G80" i="2" s="1"/>
  <c r="E68" i="3"/>
  <c r="G90" i="2" s="1"/>
  <c r="E11" i="3"/>
  <c r="G27" i="2" s="1"/>
  <c r="E15" i="3"/>
  <c r="G31" i="2" s="1"/>
  <c r="E19" i="3"/>
  <c r="G35" i="2" s="1"/>
  <c r="E23" i="3"/>
  <c r="G39" i="2" s="1"/>
  <c r="E27" i="3"/>
  <c r="G43" i="2" s="1"/>
  <c r="E63" i="3"/>
  <c r="G79" i="2" s="1"/>
  <c r="E67" i="3"/>
  <c r="G89" i="2" s="1"/>
  <c r="D9" i="3"/>
  <c r="F25" i="2" s="1"/>
  <c r="D13" i="3"/>
  <c r="F29" i="2" s="1"/>
  <c r="D17" i="3"/>
  <c r="F33" i="2" s="1"/>
  <c r="D21" i="3"/>
  <c r="F37" i="2" s="1"/>
  <c r="D25" i="3"/>
  <c r="F41" i="2" s="1"/>
  <c r="D29" i="3"/>
  <c r="F45" i="2" s="1"/>
  <c r="D33" i="3"/>
  <c r="F49" i="2" s="1"/>
  <c r="D37" i="3"/>
  <c r="F53" i="2" s="1"/>
  <c r="D41" i="3"/>
  <c r="F57" i="2" s="1"/>
  <c r="D45" i="3"/>
  <c r="F61" i="2" s="1"/>
  <c r="D49" i="3"/>
  <c r="F65" i="2" s="1"/>
  <c r="D53" i="3"/>
  <c r="F69" i="2" s="1"/>
  <c r="D57" i="3"/>
  <c r="F73" i="2" s="1"/>
  <c r="D61" i="3"/>
  <c r="F77" i="2" s="1"/>
  <c r="D65" i="3"/>
  <c r="F81" i="2" s="1"/>
  <c r="D69" i="3"/>
  <c r="F91" i="2" s="1"/>
  <c r="D7" i="3"/>
  <c r="F23" i="2" s="1"/>
  <c r="D38" i="3"/>
  <c r="F54" i="2" s="1"/>
  <c r="D50" i="3"/>
  <c r="F66" i="2" s="1"/>
  <c r="D54" i="3"/>
  <c r="F70" i="2" s="1"/>
  <c r="D8" i="3"/>
  <c r="F24" i="2" s="1"/>
  <c r="D12" i="3"/>
  <c r="F28" i="2" s="1"/>
  <c r="D16" i="3"/>
  <c r="F32" i="2" s="1"/>
  <c r="D20" i="3"/>
  <c r="F36" i="2" s="1"/>
  <c r="D24" i="3"/>
  <c r="F40" i="2" s="1"/>
  <c r="D28" i="3"/>
  <c r="F44" i="2" s="1"/>
  <c r="D32" i="3"/>
  <c r="F48" i="2" s="1"/>
  <c r="D36" i="3"/>
  <c r="F52" i="2" s="1"/>
  <c r="D40" i="3"/>
  <c r="F56" i="2" s="1"/>
  <c r="D44" i="3"/>
  <c r="F60" i="2" s="1"/>
  <c r="D48" i="3"/>
  <c r="F64" i="2" s="1"/>
  <c r="D52" i="3"/>
  <c r="F68" i="2" s="1"/>
  <c r="D56" i="3"/>
  <c r="F72" i="2" s="1"/>
  <c r="D60" i="3"/>
  <c r="F76" i="2" s="1"/>
  <c r="D64" i="3"/>
  <c r="F80" i="2" s="1"/>
  <c r="D68" i="3"/>
  <c r="F90" i="2" s="1"/>
  <c r="D18" i="3"/>
  <c r="F34" i="2" s="1"/>
  <c r="D22" i="3"/>
  <c r="F38" i="2" s="1"/>
  <c r="D30" i="3"/>
  <c r="F46" i="2" s="1"/>
  <c r="D34" i="3"/>
  <c r="F50" i="2" s="1"/>
  <c r="D46" i="3"/>
  <c r="F62" i="2" s="1"/>
  <c r="D58" i="3"/>
  <c r="F74" i="2" s="1"/>
  <c r="D70" i="3"/>
  <c r="F92" i="2" s="1"/>
  <c r="D11" i="3"/>
  <c r="F27" i="2" s="1"/>
  <c r="D15" i="3"/>
  <c r="F31" i="2" s="1"/>
  <c r="D19" i="3"/>
  <c r="F35" i="2" s="1"/>
  <c r="D23" i="3"/>
  <c r="F39" i="2" s="1"/>
  <c r="D27" i="3"/>
  <c r="F43" i="2" s="1"/>
  <c r="D31" i="3"/>
  <c r="F47" i="2" s="1"/>
  <c r="D35" i="3"/>
  <c r="F51" i="2" s="1"/>
  <c r="D39" i="3"/>
  <c r="F55" i="2" s="1"/>
  <c r="D43" i="3"/>
  <c r="F59" i="2" s="1"/>
  <c r="D47" i="3"/>
  <c r="F63" i="2" s="1"/>
  <c r="D51" i="3"/>
  <c r="F67" i="2" s="1"/>
  <c r="D55" i="3"/>
  <c r="F71" i="2" s="1"/>
  <c r="D59" i="3"/>
  <c r="F75" i="2" s="1"/>
  <c r="D63" i="3"/>
  <c r="F79" i="2" s="1"/>
  <c r="D67" i="3"/>
  <c r="F89" i="2" s="1"/>
  <c r="D71" i="3"/>
  <c r="F94" i="2" s="1"/>
  <c r="D10" i="3"/>
  <c r="F26" i="2" s="1"/>
  <c r="D14" i="3"/>
  <c r="F30" i="2" s="1"/>
  <c r="D26" i="3"/>
  <c r="F42" i="2" s="1"/>
  <c r="D42" i="3"/>
  <c r="F58" i="2" s="1"/>
  <c r="D62" i="3"/>
  <c r="F78" i="2" s="1"/>
  <c r="D66" i="3"/>
  <c r="F88" i="2" s="1"/>
  <c r="G152" i="2"/>
  <c r="G198" i="2"/>
  <c r="G146" i="2"/>
  <c r="G102" i="2"/>
  <c r="G199" i="2"/>
  <c r="G207" i="2"/>
  <c r="G140" i="2"/>
  <c r="E97" i="2"/>
  <c r="E98" i="2" s="1"/>
  <c r="G169" i="2" l="1"/>
  <c r="G104" i="2"/>
  <c r="G187" i="2"/>
  <c r="G212" i="2"/>
  <c r="G161" i="2"/>
  <c r="G138" i="2"/>
  <c r="G204" i="2"/>
  <c r="G159" i="2"/>
  <c r="G166" i="2"/>
  <c r="G153" i="2"/>
  <c r="G182" i="2"/>
  <c r="G125" i="2"/>
  <c r="G141" i="2"/>
  <c r="G190" i="2"/>
  <c r="G122" i="2"/>
  <c r="G121" i="2"/>
  <c r="G181" i="2"/>
  <c r="G162" i="2"/>
  <c r="G188" i="2"/>
  <c r="G157" i="2"/>
  <c r="G205" i="2"/>
  <c r="G114" i="2"/>
  <c r="G160" i="2"/>
  <c r="G208" i="2"/>
  <c r="G155" i="2"/>
  <c r="G137" i="2"/>
  <c r="G107" i="2"/>
  <c r="G210" i="2"/>
  <c r="G150" i="2"/>
  <c r="G209" i="2"/>
  <c r="G103" i="2"/>
  <c r="G175" i="2"/>
  <c r="G186" i="2"/>
  <c r="G184" i="2"/>
  <c r="G144" i="2"/>
  <c r="G164" i="2"/>
  <c r="G145" i="2"/>
  <c r="G189" i="2"/>
  <c r="G172" i="2"/>
  <c r="G139" i="2"/>
  <c r="G206" i="2"/>
  <c r="G132" i="2"/>
  <c r="G202" i="2"/>
  <c r="G110" i="2"/>
  <c r="G106" i="2"/>
  <c r="G158" i="2"/>
  <c r="G120" i="2"/>
  <c r="G113" i="2"/>
  <c r="G147" i="2"/>
  <c r="G98" i="2"/>
  <c r="G99" i="2" s="1"/>
  <c r="G100" i="2"/>
  <c r="G142" i="2"/>
  <c r="G118" i="2"/>
  <c r="G176" i="2"/>
  <c r="G156" i="2"/>
  <c r="G131" i="2"/>
  <c r="G126" i="2"/>
  <c r="G178" i="2"/>
  <c r="G174" i="2"/>
  <c r="G127" i="2"/>
  <c r="G111" i="2"/>
  <c r="G183" i="2"/>
  <c r="G177" i="2"/>
  <c r="G115" i="2"/>
  <c r="G123" i="2"/>
  <c r="G149" i="2"/>
  <c r="G117" i="2"/>
  <c r="G167" i="2"/>
  <c r="G116" i="2"/>
  <c r="G185" i="2"/>
  <c r="G136" i="2"/>
  <c r="G119" i="2"/>
  <c r="G170" i="2"/>
  <c r="G128" i="2"/>
  <c r="G200" i="2"/>
  <c r="G196" i="2"/>
  <c r="G173" i="2"/>
  <c r="G133" i="2"/>
  <c r="G108" i="2"/>
  <c r="F97" i="2"/>
  <c r="F87" i="2" s="1"/>
  <c r="G151" i="2"/>
  <c r="G180" i="2"/>
  <c r="G203" i="2"/>
  <c r="G135" i="2"/>
  <c r="G130" i="2"/>
  <c r="G129" i="2"/>
  <c r="G105" i="2"/>
  <c r="G143" i="2"/>
  <c r="G201" i="2"/>
  <c r="G211" i="2"/>
  <c r="G191" i="2"/>
  <c r="G163" i="2"/>
  <c r="G194" i="2"/>
  <c r="G134" i="2"/>
  <c r="G112" i="2"/>
  <c r="G168" i="2"/>
  <c r="G148" i="2"/>
  <c r="G192" i="2"/>
  <c r="G154" i="2"/>
  <c r="G109" i="2"/>
  <c r="G193" i="2"/>
  <c r="G195" i="2"/>
  <c r="G171" i="2"/>
  <c r="G179" i="2"/>
  <c r="G124" i="2"/>
  <c r="G165" i="2"/>
  <c r="G197" i="2"/>
  <c r="E99" i="2"/>
  <c r="G237" i="2" s="1"/>
  <c r="I237" i="2" s="1"/>
  <c r="F213" i="2"/>
  <c r="G216" i="2"/>
  <c r="E215" i="2"/>
  <c r="G224" i="2" s="1"/>
  <c r="I224" i="2" s="1"/>
  <c r="F216" i="2"/>
  <c r="E214" i="2"/>
  <c r="G223" i="2" s="1"/>
  <c r="I223" i="2" s="1"/>
  <c r="G215" i="2"/>
  <c r="E213" i="2"/>
  <c r="G222" i="2" s="1"/>
  <c r="I222" i="2" s="1"/>
  <c r="F215" i="2"/>
  <c r="F214" i="2"/>
  <c r="G213" i="2"/>
  <c r="G214" i="2"/>
  <c r="E216" i="2"/>
  <c r="G225" i="2" s="1"/>
  <c r="I225" i="2" s="1"/>
  <c r="E100" i="2"/>
  <c r="G238" i="2" s="1"/>
  <c r="I238" i="2" s="1"/>
  <c r="E87" i="2"/>
  <c r="F98" i="2" l="1"/>
  <c r="F99" i="2" s="1"/>
  <c r="F100" i="2"/>
  <c r="F178" i="2"/>
  <c r="F200" i="2"/>
  <c r="F209" i="2"/>
  <c r="F155" i="2"/>
  <c r="F102" i="2"/>
  <c r="F147" i="2"/>
  <c r="F156" i="2"/>
  <c r="F134" i="2"/>
  <c r="F195" i="2"/>
  <c r="F145" i="2"/>
  <c r="F106" i="2"/>
  <c r="F201" i="2"/>
  <c r="F104" i="2"/>
  <c r="F167" i="2"/>
  <c r="F157" i="2"/>
  <c r="F205" i="2"/>
  <c r="F159" i="2"/>
  <c r="F177" i="2"/>
  <c r="F187" i="2"/>
  <c r="F182" i="2"/>
  <c r="F199" i="2"/>
  <c r="F193" i="2"/>
  <c r="F202" i="2"/>
  <c r="F117" i="2"/>
  <c r="F163" i="2"/>
  <c r="F174" i="2"/>
  <c r="F101" i="2"/>
  <c r="F181" i="2"/>
  <c r="F208" i="2"/>
  <c r="F140" i="2"/>
  <c r="F185" i="2"/>
  <c r="F128" i="2"/>
  <c r="F186" i="2"/>
  <c r="F109" i="2"/>
  <c r="F158" i="2"/>
  <c r="F153" i="2"/>
  <c r="F165" i="2"/>
  <c r="F108" i="2"/>
  <c r="F191" i="2"/>
  <c r="F149" i="2"/>
  <c r="F112" i="2"/>
  <c r="F135" i="2"/>
  <c r="F111" i="2"/>
  <c r="F124" i="2"/>
  <c r="F162" i="2"/>
  <c r="F123" i="2"/>
  <c r="F206" i="2"/>
  <c r="F126" i="2"/>
  <c r="F212" i="2"/>
  <c r="F115" i="2"/>
  <c r="F154" i="2"/>
  <c r="F168" i="2"/>
  <c r="F183" i="2"/>
  <c r="F179" i="2"/>
  <c r="F170" i="2"/>
  <c r="F114" i="2"/>
  <c r="F164" i="2"/>
  <c r="F171" i="2"/>
  <c r="F184" i="2"/>
  <c r="F180" i="2"/>
  <c r="F121" i="2"/>
  <c r="F131" i="2"/>
  <c r="F105" i="2"/>
  <c r="F189" i="2"/>
  <c r="F125" i="2"/>
  <c r="F119" i="2"/>
  <c r="F188" i="2"/>
  <c r="F129" i="2"/>
  <c r="F120" i="2"/>
  <c r="F150" i="2"/>
  <c r="F130" i="2"/>
  <c r="F166" i="2"/>
  <c r="F138" i="2"/>
  <c r="F122" i="2"/>
  <c r="F142" i="2"/>
  <c r="F190" i="2"/>
  <c r="F148" i="2"/>
  <c r="F176" i="2"/>
  <c r="F211" i="2"/>
  <c r="F127" i="2"/>
  <c r="F207" i="2"/>
  <c r="F116" i="2"/>
  <c r="F160" i="2"/>
  <c r="F113" i="2"/>
  <c r="F143" i="2"/>
  <c r="F118" i="2"/>
  <c r="F169" i="2"/>
  <c r="F139" i="2"/>
  <c r="F210" i="2"/>
  <c r="F173" i="2"/>
  <c r="F137" i="2"/>
  <c r="F152" i="2"/>
  <c r="F197" i="2"/>
  <c r="F146" i="2"/>
  <c r="F136" i="2"/>
  <c r="F203" i="2"/>
  <c r="F110" i="2"/>
  <c r="F198" i="2"/>
  <c r="F133" i="2"/>
  <c r="F141" i="2"/>
  <c r="F175" i="2"/>
  <c r="F132" i="2"/>
  <c r="F192" i="2"/>
  <c r="F161" i="2"/>
  <c r="F204" i="2"/>
  <c r="F151" i="2"/>
  <c r="F107" i="2"/>
  <c r="F144" i="2"/>
  <c r="F103" i="2"/>
  <c r="F194" i="2"/>
  <c r="F196" i="2"/>
  <c r="F172" i="2"/>
  <c r="E101" i="2"/>
  <c r="G239" i="2" s="1"/>
  <c r="I239" i="2" s="1"/>
  <c r="E121" i="2"/>
  <c r="G259" i="2" s="1"/>
  <c r="I259" i="2" s="1"/>
  <c r="E103" i="2"/>
  <c r="G241" i="2" s="1"/>
  <c r="I241" i="2" s="1"/>
  <c r="E159" i="2"/>
  <c r="G297" i="2" s="1"/>
  <c r="I297" i="2" s="1"/>
  <c r="E144" i="2"/>
  <c r="G282" i="2" s="1"/>
  <c r="I282" i="2" s="1"/>
  <c r="E188" i="2"/>
  <c r="G326" i="2" s="1"/>
  <c r="I326" i="2" s="1"/>
  <c r="E200" i="2"/>
  <c r="G338" i="2" s="1"/>
  <c r="I338" i="2" s="1"/>
  <c r="E116" i="2"/>
  <c r="G254" i="2" s="1"/>
  <c r="I254" i="2" s="1"/>
  <c r="E112" i="2"/>
  <c r="G250" i="2" s="1"/>
  <c r="I250" i="2" s="1"/>
  <c r="E175" i="2"/>
  <c r="G313" i="2" s="1"/>
  <c r="I313" i="2" s="1"/>
  <c r="E161" i="2"/>
  <c r="G299" i="2" s="1"/>
  <c r="I299" i="2" s="1"/>
  <c r="E185" i="2"/>
  <c r="G323" i="2" s="1"/>
  <c r="I323" i="2" s="1"/>
  <c r="E152" i="2"/>
  <c r="G290" i="2" s="1"/>
  <c r="I290" i="2" s="1"/>
  <c r="E165" i="2"/>
  <c r="G303" i="2" s="1"/>
  <c r="I303" i="2" s="1"/>
  <c r="E155" i="2"/>
  <c r="G293" i="2" s="1"/>
  <c r="I293" i="2" s="1"/>
  <c r="E204" i="2"/>
  <c r="G342" i="2" s="1"/>
  <c r="I342" i="2" s="1"/>
  <c r="E160" i="2"/>
  <c r="G298" i="2" s="1"/>
  <c r="I298" i="2" s="1"/>
  <c r="E187" i="2"/>
  <c r="G325" i="2" s="1"/>
  <c r="I325" i="2" s="1"/>
  <c r="E117" i="2"/>
  <c r="G255" i="2" s="1"/>
  <c r="I255" i="2" s="1"/>
  <c r="E207" i="2"/>
  <c r="G345" i="2" s="1"/>
  <c r="I345" i="2" s="1"/>
  <c r="E202" i="2"/>
  <c r="G340" i="2" s="1"/>
  <c r="I340" i="2" s="1"/>
  <c r="E178" i="2"/>
  <c r="G316" i="2" s="1"/>
  <c r="I316" i="2" s="1"/>
  <c r="E109" i="2"/>
  <c r="G247" i="2" s="1"/>
  <c r="I247" i="2" s="1"/>
  <c r="E145" i="2"/>
  <c r="G283" i="2" s="1"/>
  <c r="I283" i="2" s="1"/>
  <c r="E193" i="2"/>
  <c r="G331" i="2" s="1"/>
  <c r="I331" i="2" s="1"/>
  <c r="E136" i="2"/>
  <c r="G274" i="2" s="1"/>
  <c r="I274" i="2" s="1"/>
  <c r="E156" i="2"/>
  <c r="G294" i="2" s="1"/>
  <c r="I294" i="2" s="1"/>
  <c r="E123" i="2"/>
  <c r="G261" i="2" s="1"/>
  <c r="I261" i="2" s="1"/>
  <c r="E127" i="2"/>
  <c r="G265" i="2" s="1"/>
  <c r="I265" i="2" s="1"/>
  <c r="E203" i="2"/>
  <c r="G341" i="2" s="1"/>
  <c r="I341" i="2" s="1"/>
  <c r="E192" i="2"/>
  <c r="G330" i="2" s="1"/>
  <c r="I330" i="2" s="1"/>
  <c r="E210" i="2"/>
  <c r="G348" i="2" s="1"/>
  <c r="I348" i="2" s="1"/>
  <c r="E107" i="2"/>
  <c r="G245" i="2" s="1"/>
  <c r="I245" i="2" s="1"/>
  <c r="E167" i="2"/>
  <c r="G305" i="2" s="1"/>
  <c r="I305" i="2" s="1"/>
  <c r="E141" i="2"/>
  <c r="G279" i="2" s="1"/>
  <c r="I279" i="2" s="1"/>
  <c r="E135" i="2"/>
  <c r="G273" i="2" s="1"/>
  <c r="I273" i="2" s="1"/>
  <c r="E157" i="2"/>
  <c r="G295" i="2" s="1"/>
  <c r="I295" i="2" s="1"/>
  <c r="E174" i="2"/>
  <c r="G312" i="2" s="1"/>
  <c r="I312" i="2" s="1"/>
  <c r="E176" i="2"/>
  <c r="G314" i="2" s="1"/>
  <c r="I314" i="2" s="1"/>
  <c r="E114" i="2"/>
  <c r="G252" i="2" s="1"/>
  <c r="I252" i="2" s="1"/>
  <c r="E198" i="2"/>
  <c r="G336" i="2" s="1"/>
  <c r="I336" i="2" s="1"/>
  <c r="E166" i="2"/>
  <c r="G304" i="2" s="1"/>
  <c r="I304" i="2" s="1"/>
  <c r="E206" i="2"/>
  <c r="G344" i="2" s="1"/>
  <c r="I344" i="2" s="1"/>
  <c r="E169" i="2"/>
  <c r="G307" i="2" s="1"/>
  <c r="I307" i="2" s="1"/>
  <c r="E106" i="2"/>
  <c r="G244" i="2" s="1"/>
  <c r="I244" i="2" s="1"/>
  <c r="E143" i="2"/>
  <c r="G281" i="2" s="1"/>
  <c r="I281" i="2" s="1"/>
  <c r="E201" i="2"/>
  <c r="G339" i="2" s="1"/>
  <c r="I339" i="2" s="1"/>
  <c r="E158" i="2"/>
  <c r="G296" i="2" s="1"/>
  <c r="I296" i="2" s="1"/>
  <c r="E128" i="2"/>
  <c r="G266" i="2" s="1"/>
  <c r="I266" i="2" s="1"/>
  <c r="E189" i="2"/>
  <c r="G327" i="2" s="1"/>
  <c r="I327" i="2" s="1"/>
  <c r="E133" i="2"/>
  <c r="G271" i="2" s="1"/>
  <c r="I271" i="2" s="1"/>
  <c r="E181" i="2"/>
  <c r="G319" i="2" s="1"/>
  <c r="I319" i="2" s="1"/>
  <c r="E149" i="2"/>
  <c r="G287" i="2" s="1"/>
  <c r="I287" i="2" s="1"/>
  <c r="E137" i="2"/>
  <c r="G275" i="2" s="1"/>
  <c r="I275" i="2" s="1"/>
  <c r="E148" i="2"/>
  <c r="G286" i="2" s="1"/>
  <c r="I286" i="2" s="1"/>
  <c r="E146" i="2"/>
  <c r="G284" i="2" s="1"/>
  <c r="I284" i="2" s="1"/>
  <c r="E122" i="2"/>
  <c r="G260" i="2" s="1"/>
  <c r="I260" i="2" s="1"/>
  <c r="E104" i="2"/>
  <c r="G242" i="2" s="1"/>
  <c r="I242" i="2" s="1"/>
  <c r="E211" i="2"/>
  <c r="G349" i="2" s="1"/>
  <c r="I349" i="2" s="1"/>
  <c r="E183" i="2"/>
  <c r="G321" i="2" s="1"/>
  <c r="I321" i="2" s="1"/>
  <c r="E119" i="2"/>
  <c r="G257" i="2" s="1"/>
  <c r="I257" i="2" s="1"/>
  <c r="E191" i="2"/>
  <c r="G329" i="2" s="1"/>
  <c r="I329" i="2" s="1"/>
  <c r="E124" i="2"/>
  <c r="G262" i="2" s="1"/>
  <c r="I262" i="2" s="1"/>
  <c r="E172" i="2"/>
  <c r="G310" i="2" s="1"/>
  <c r="I310" i="2" s="1"/>
  <c r="E164" i="2"/>
  <c r="G302" i="2" s="1"/>
  <c r="I302" i="2" s="1"/>
  <c r="E108" i="2"/>
  <c r="G246" i="2" s="1"/>
  <c r="I246" i="2" s="1"/>
  <c r="E179" i="2"/>
  <c r="G317" i="2" s="1"/>
  <c r="I317" i="2" s="1"/>
  <c r="E139" i="2"/>
  <c r="G277" i="2" s="1"/>
  <c r="I277" i="2" s="1"/>
  <c r="E131" i="2"/>
  <c r="G269" i="2" s="1"/>
  <c r="I269" i="2" s="1"/>
  <c r="E151" i="2"/>
  <c r="G289" i="2" s="1"/>
  <c r="I289" i="2" s="1"/>
  <c r="E173" i="2"/>
  <c r="G311" i="2" s="1"/>
  <c r="I311" i="2" s="1"/>
  <c r="E177" i="2"/>
  <c r="G315" i="2" s="1"/>
  <c r="I315" i="2" s="1"/>
  <c r="E197" i="2"/>
  <c r="G335" i="2" s="1"/>
  <c r="I335" i="2" s="1"/>
  <c r="E125" i="2"/>
  <c r="G263" i="2" s="1"/>
  <c r="I263" i="2" s="1"/>
  <c r="E140" i="2"/>
  <c r="G278" i="2" s="1"/>
  <c r="I278" i="2" s="1"/>
  <c r="E182" i="2"/>
  <c r="G320" i="2" s="1"/>
  <c r="I320" i="2" s="1"/>
  <c r="E138" i="2"/>
  <c r="G276" i="2" s="1"/>
  <c r="I276" i="2" s="1"/>
  <c r="E162" i="2"/>
  <c r="G300" i="2" s="1"/>
  <c r="I300" i="2" s="1"/>
  <c r="E184" i="2"/>
  <c r="G322" i="2" s="1"/>
  <c r="I322" i="2" s="1"/>
  <c r="E110" i="2"/>
  <c r="G248" i="2" s="1"/>
  <c r="I248" i="2" s="1"/>
  <c r="E111" i="2"/>
  <c r="G249" i="2" s="1"/>
  <c r="I249" i="2" s="1"/>
  <c r="E115" i="2"/>
  <c r="G253" i="2" s="1"/>
  <c r="I253" i="2" s="1"/>
  <c r="E180" i="2"/>
  <c r="G318" i="2" s="1"/>
  <c r="I318" i="2" s="1"/>
  <c r="E153" i="2"/>
  <c r="G291" i="2" s="1"/>
  <c r="I291" i="2" s="1"/>
  <c r="E170" i="2"/>
  <c r="G308" i="2" s="1"/>
  <c r="I308" i="2" s="1"/>
  <c r="E171" i="2"/>
  <c r="G309" i="2" s="1"/>
  <c r="I309" i="2" s="1"/>
  <c r="E190" i="2"/>
  <c r="G328" i="2" s="1"/>
  <c r="I328" i="2" s="1"/>
  <c r="E142" i="2"/>
  <c r="G280" i="2" s="1"/>
  <c r="I280" i="2" s="1"/>
  <c r="E129" i="2"/>
  <c r="G267" i="2" s="1"/>
  <c r="I267" i="2" s="1"/>
  <c r="E209" i="2"/>
  <c r="G347" i="2" s="1"/>
  <c r="I347" i="2" s="1"/>
  <c r="E120" i="2"/>
  <c r="G258" i="2" s="1"/>
  <c r="I258" i="2" s="1"/>
  <c r="E195" i="2"/>
  <c r="G333" i="2" s="1"/>
  <c r="I333" i="2" s="1"/>
  <c r="E132" i="2"/>
  <c r="G270" i="2" s="1"/>
  <c r="I270" i="2" s="1"/>
  <c r="E208" i="2"/>
  <c r="G346" i="2" s="1"/>
  <c r="I346" i="2" s="1"/>
  <c r="E150" i="2"/>
  <c r="G288" i="2" s="1"/>
  <c r="I288" i="2" s="1"/>
  <c r="E154" i="2"/>
  <c r="G292" i="2" s="1"/>
  <c r="I292" i="2" s="1"/>
  <c r="E130" i="2"/>
  <c r="G268" i="2" s="1"/>
  <c r="I268" i="2" s="1"/>
  <c r="E102" i="2"/>
  <c r="G240" i="2" s="1"/>
  <c r="I240" i="2" s="1"/>
  <c r="E199" i="2"/>
  <c r="G337" i="2" s="1"/>
  <c r="I337" i="2" s="1"/>
  <c r="E126" i="2"/>
  <c r="G264" i="2" s="1"/>
  <c r="I264" i="2" s="1"/>
  <c r="E113" i="2"/>
  <c r="G251" i="2" s="1"/>
  <c r="I251" i="2" s="1"/>
  <c r="E186" i="2"/>
  <c r="G324" i="2" s="1"/>
  <c r="I324" i="2" s="1"/>
  <c r="E205" i="2"/>
  <c r="G343" i="2" s="1"/>
  <c r="I343" i="2" s="1"/>
  <c r="E134" i="2"/>
  <c r="G272" i="2" s="1"/>
  <c r="I272" i="2" s="1"/>
  <c r="E196" i="2"/>
  <c r="G334" i="2" s="1"/>
  <c r="I334" i="2" s="1"/>
  <c r="E194" i="2"/>
  <c r="G332" i="2" s="1"/>
  <c r="I332" i="2" s="1"/>
  <c r="E212" i="2"/>
  <c r="G350" i="2" s="1"/>
  <c r="I350" i="2" s="1"/>
  <c r="E168" i="2"/>
  <c r="G306" i="2" s="1"/>
  <c r="I306" i="2" s="1"/>
  <c r="E147" i="2"/>
  <c r="G285" i="2" s="1"/>
  <c r="I285" i="2" s="1"/>
  <c r="E118" i="2"/>
  <c r="G256" i="2" s="1"/>
  <c r="I256" i="2" s="1"/>
  <c r="E163" i="2"/>
  <c r="G301" i="2" s="1"/>
  <c r="I301" i="2" s="1"/>
  <c r="E105" i="2"/>
  <c r="G243" i="2" s="1"/>
  <c r="I243" i="2" s="1"/>
</calcChain>
</file>

<file path=xl/comments1.xml><?xml version="1.0" encoding="utf-8"?>
<comments xmlns="http://schemas.openxmlformats.org/spreadsheetml/2006/main">
  <authors>
    <author>Roman-White, Selina (CONTR)</author>
  </authors>
  <commentList>
    <comment ref="E82" authorId="0" shapeId="0">
      <text>
        <r>
          <rPr>
            <b/>
            <sz val="9"/>
            <color indexed="81"/>
            <rFont val="Tahoma"/>
            <family val="2"/>
          </rPr>
          <t>Roman-White, Selina (CONTR):</t>
        </r>
        <r>
          <rPr>
            <sz val="9"/>
            <color indexed="81"/>
            <rFont val="Tahoma"/>
            <family val="2"/>
          </rPr>
          <t xml:space="preserve">
this will be modeled as uniform distribution in the model</t>
        </r>
      </text>
    </comment>
  </commentList>
</comments>
</file>

<file path=xl/sharedStrings.xml><?xml version="1.0" encoding="utf-8"?>
<sst xmlns="http://schemas.openxmlformats.org/spreadsheetml/2006/main" count="2710" uniqueCount="1089">
  <si>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</si>
  <si>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</si>
  <si>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</si>
  <si>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</si>
  <si>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</si>
  <si>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</si>
  <si>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</si>
  <si>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</si>
  <si>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</si>
  <si>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</si>
  <si>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</si>
  <si>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</si>
  <si>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</si>
  <si>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</si>
  <si>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</si>
  <si>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</si>
  <si>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</si>
  <si>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</si>
  <si>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</si>
  <si>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</si>
  <si>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</si>
  <si>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</si>
  <si>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</si>
  <si>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</si>
  <si>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</si>
  <si>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</si>
  <si>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</si>
  <si>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</si>
  <si>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</si>
  <si>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</si>
  <si>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</si>
  <si>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</si>
  <si>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</si>
  <si>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</si>
  <si>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</si>
  <si>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</si>
  <si>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</si>
  <si>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</si>
  <si>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</si>
  <si>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</si>
  <si>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</si>
  <si>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</si>
  <si>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</si>
  <si>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</si>
  <si>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</si>
  <si>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</si>
  <si>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</si>
  <si>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</si>
  <si>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</si>
  <si>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</si>
  <si>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</si>
  <si>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</si>
  <si>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</si>
  <si>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</si>
  <si>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</si>
  <si>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</si>
  <si>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</si>
  <si>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</si>
  <si>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</si>
  <si>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</si>
  <si>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</si>
  <si>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</si>
  <si>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</si>
  <si>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</si>
  <si>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</si>
  <si>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</si>
  <si>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</si>
  <si>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</si>
  <si>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</si>
  <si>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</si>
  <si>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</si>
  <si>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</si>
  <si>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</si>
  <si>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</si>
  <si>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</si>
  <si>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</si>
  <si>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</si>
  <si>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</si>
  <si>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</si>
  <si>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</si>
  <si>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</si>
  <si>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</si>
  <si>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</si>
  <si>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</si>
  <si>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</si>
  <si>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</si>
  <si>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</si>
  <si>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</si>
  <si>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</si>
  <si>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</si>
  <si>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</si>
  <si>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</si>
  <si>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</si>
  <si>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</si>
  <si>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</si>
  <si>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</si>
  <si>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</si>
  <si>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</si>
  <si>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</si>
  <si>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</si>
  <si>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</si>
  <si>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</si>
  <si>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</si>
  <si>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</si>
  <si>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</si>
  <si>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</si>
  <si>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</si>
  <si>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</si>
  <si>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</si>
  <si>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</si>
  <si>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</si>
  <si>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</si>
  <si>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</si>
  <si>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</si>
  <si>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</si>
  <si>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</si>
  <si>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</si>
  <si>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</si>
  <si>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</si>
  <si>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</si>
  <si>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</si>
  <si>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</si>
  <si>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</si>
  <si>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</si>
  <si>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</si>
  <si>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</si>
  <si>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</si>
  <si>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</si>
  <si>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</si>
  <si>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</si>
  <si>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</si>
  <si>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</si>
  <si>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</si>
  <si>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</si>
  <si>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</si>
  <si>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</si>
  <si>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</si>
  <si>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</si>
  <si>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</si>
  <si>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</si>
  <si>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</si>
  <si>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</si>
  <si>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</si>
  <si>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</si>
  <si>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</si>
  <si>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</si>
  <si>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</si>
  <si>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</si>
  <si>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</si>
  <si>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</si>
  <si>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</si>
  <si>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</si>
  <si>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</si>
  <si>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</si>
  <si>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</si>
  <si>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</si>
  <si>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</si>
  <si>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</si>
  <si>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</si>
  <si>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</si>
  <si>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</si>
  <si>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</si>
  <si>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</si>
  <si>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</si>
  <si>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</si>
  <si>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</si>
  <si>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</si>
  <si>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</si>
  <si>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</si>
  <si>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</si>
  <si>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</si>
  <si>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</si>
  <si>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</si>
  <si>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</si>
  <si>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</si>
  <si>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</si>
  <si>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</si>
  <si>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</si>
  <si>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</si>
  <si>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</si>
  <si>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</si>
  <si>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</si>
  <si>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</si>
  <si>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</si>
  <si>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</si>
  <si>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</si>
  <si>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</si>
  <si>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</si>
  <si>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</si>
  <si>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</si>
  <si>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</si>
  <si>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</si>
  <si>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</si>
  <si>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</si>
  <si>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</si>
  <si>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</si>
  <si>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</si>
  <si>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</si>
  <si>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</si>
  <si>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</si>
  <si>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</si>
  <si>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</si>
  <si>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</si>
  <si>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</si>
  <si>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</si>
  <si>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</si>
  <si>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</si>
  <si>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</si>
  <si>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</si>
  <si>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</si>
  <si>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</si>
  <si>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</si>
  <si>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</si>
  <si>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</si>
  <si>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</si>
  <si>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</si>
  <si>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</si>
  <si>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</si>
  <si>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</si>
  <si>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</si>
  <si>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</si>
  <si>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</si>
  <si>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Flow</t>
  </si>
  <si>
    <t>Notes</t>
  </si>
  <si>
    <t>Conversion Factors</t>
  </si>
  <si>
    <t>Assumption #</t>
  </si>
  <si>
    <t>Shale Well Production Water Burden</t>
  </si>
  <si>
    <t>U.S. Shale Formations</t>
  </si>
  <si>
    <t>Appalachian-Expected</t>
  </si>
  <si>
    <t>Appalachian-Minimum</t>
  </si>
  <si>
    <t>Appalachian-Maximum</t>
  </si>
  <si>
    <t>Gulf Coast-Expected</t>
  </si>
  <si>
    <t>Gulf Coast-Minimum</t>
  </si>
  <si>
    <t>Gulf Coast-Maximum</t>
  </si>
  <si>
    <t>Arkla-Expected</t>
  </si>
  <si>
    <t>Arkla-Minimum</t>
  </si>
  <si>
    <t>Arkla-Maximum</t>
  </si>
  <si>
    <t>East Texas-Expected</t>
  </si>
  <si>
    <t>East Texas-Minimum</t>
  </si>
  <si>
    <t>East Texas-Maximum</t>
  </si>
  <si>
    <t>Arkoma-Expected</t>
  </si>
  <si>
    <t>Arkoma-Minimum</t>
  </si>
  <si>
    <t>Arkoma-Maximum</t>
  </si>
  <si>
    <t>South Oklahoma-Expected</t>
  </si>
  <si>
    <t>South Oklahoma-Minimum</t>
  </si>
  <si>
    <t>South Oklahoma-Maximum</t>
  </si>
  <si>
    <t>Anadarko-Expected</t>
  </si>
  <si>
    <t>Anadarko-Minimum</t>
  </si>
  <si>
    <t>Anadarko-Maximum</t>
  </si>
  <si>
    <t>Strawn-Expected</t>
  </si>
  <si>
    <t>Strawn-Minimum</t>
  </si>
  <si>
    <t>Strawn-Maximum</t>
  </si>
  <si>
    <t>Fort Worth-Expected</t>
  </si>
  <si>
    <t>Fort Worth-Minimum</t>
  </si>
  <si>
    <t>Fort Worth-Maximum</t>
  </si>
  <si>
    <t>Permian-Expected</t>
  </si>
  <si>
    <t>Permian-Minimum</t>
  </si>
  <si>
    <t>Permian-Maximum</t>
  </si>
  <si>
    <t>Estimated_Ultimate_Recovery</t>
  </si>
  <si>
    <t>Estimated_Frac_Volume</t>
  </si>
  <si>
    <t>Conc_TDS</t>
  </si>
  <si>
    <t>Conc_HCO3</t>
  </si>
  <si>
    <t>Conc_Ca</t>
  </si>
  <si>
    <t>Conc_Cl</t>
  </si>
  <si>
    <t>Conc_Mg</t>
  </si>
  <si>
    <t>Conc_Na</t>
  </si>
  <si>
    <t>Conc_SO4</t>
  </si>
  <si>
    <t>Conc_TSS</t>
  </si>
  <si>
    <t>Conc_Ag</t>
  </si>
  <si>
    <t>Conc_Al</t>
  </si>
  <si>
    <t>Conc_As</t>
  </si>
  <si>
    <t>Conc_B</t>
  </si>
  <si>
    <t>Conc_Ba</t>
  </si>
  <si>
    <t>Conc_Be</t>
  </si>
  <si>
    <t>Conc_Br</t>
  </si>
  <si>
    <t>Conc_Cd</t>
  </si>
  <si>
    <t>Conc_Co</t>
  </si>
  <si>
    <t>Conc_Cr</t>
  </si>
  <si>
    <t>Conc_Cu</t>
  </si>
  <si>
    <t>Conc_F</t>
  </si>
  <si>
    <t>Conc_FeTot</t>
  </si>
  <si>
    <t>Conc_Hg</t>
  </si>
  <si>
    <t>Conc_K</t>
  </si>
  <si>
    <t>Conc_Li</t>
  </si>
  <si>
    <t>Conc_Mn</t>
  </si>
  <si>
    <t>Conc_Mo</t>
  </si>
  <si>
    <t>Conc_NO2</t>
  </si>
  <si>
    <t>Conc_NO3</t>
  </si>
  <si>
    <t>Conc_NO3NO2</t>
  </si>
  <si>
    <t>Conc_NH4</t>
  </si>
  <si>
    <t>Conc_TKN</t>
  </si>
  <si>
    <t>Conc_Ni</t>
  </si>
  <si>
    <t>Conc_PO4</t>
  </si>
  <si>
    <t>Conc_Pb</t>
  </si>
  <si>
    <t>Conc_S</t>
  </si>
  <si>
    <t>Conc_SO3</t>
  </si>
  <si>
    <t>Conc_Sb</t>
  </si>
  <si>
    <t>Conc_Se</t>
  </si>
  <si>
    <t>Conc_Sn</t>
  </si>
  <si>
    <t>Conc_Sr</t>
  </si>
  <si>
    <t>Conc_Ti</t>
  </si>
  <si>
    <t>Conc_Tl</t>
  </si>
  <si>
    <t>Conc_Zn</t>
  </si>
  <si>
    <t>Conc_ALKHCO3</t>
  </si>
  <si>
    <t>Conc_Acidity</t>
  </si>
  <si>
    <t>Conc_TOC</t>
  </si>
  <si>
    <t>Conc_CN</t>
  </si>
  <si>
    <t>Conc_Phenols</t>
  </si>
  <si>
    <t>Conc_Sr87Sr86</t>
  </si>
  <si>
    <t>Conc_Ra226</t>
  </si>
  <si>
    <t>Conc_Ra228</t>
  </si>
  <si>
    <t>Conc_I</t>
  </si>
  <si>
    <t>Conc_Si</t>
  </si>
  <si>
    <t>Flowback_Volume_Percent</t>
  </si>
  <si>
    <t>[gallons]</t>
  </si>
  <si>
    <t>[percent of input volume]</t>
  </si>
  <si>
    <t>[mg/L]</t>
  </si>
  <si>
    <t>[gal/day/well]</t>
  </si>
  <si>
    <t>Water_Input_Flow</t>
  </si>
  <si>
    <t>[L water/kg NG]</t>
  </si>
  <si>
    <t>Flowback_Volume_Flow</t>
  </si>
  <si>
    <t>Produced_Volume_Flow</t>
  </si>
  <si>
    <t>Methane</t>
  </si>
  <si>
    <t>kg/m3</t>
  </si>
  <si>
    <t xml:space="preserve">m3 = </t>
  </si>
  <si>
    <t>ft3</t>
  </si>
  <si>
    <t>kg/mcf</t>
  </si>
  <si>
    <t>[kg/mcf]</t>
  </si>
  <si>
    <t>NG_Density</t>
  </si>
  <si>
    <t>Estimated Ultimate Recovery of NG from 1 well</t>
  </si>
  <si>
    <t>Estimated volume of water used to stimulate well production</t>
  </si>
  <si>
    <t>Percent of water input that returns to the surface as flowback water</t>
  </si>
  <si>
    <t>Concentration of TDS in flowback/produced water</t>
  </si>
  <si>
    <t>Concentration of TSS in flowback/produced water</t>
  </si>
  <si>
    <t>Concentration of Ag in flowback/produced water</t>
  </si>
  <si>
    <t>Concentration of Al in flowback/produced water</t>
  </si>
  <si>
    <t>Concentration of As in flowback/produced water</t>
  </si>
  <si>
    <t>Concentration of B in flowback/produced water</t>
  </si>
  <si>
    <t>Concentration of Ba in flowback/produced water</t>
  </si>
  <si>
    <t>Concentration of Be in flowback/produced water</t>
  </si>
  <si>
    <t>Concentration of Br in flowback/produced water</t>
  </si>
  <si>
    <t>Concentration of Ca in flowback/produced water</t>
  </si>
  <si>
    <t>Concentration of Cd in flowback/produced water</t>
  </si>
  <si>
    <t>Concentration of Cl in flowback/produced water</t>
  </si>
  <si>
    <t>Concentration of Co in flowback/produced water</t>
  </si>
  <si>
    <t>Concentration of Cr in flowback/produced water</t>
  </si>
  <si>
    <t>Concentration of Cu in flowback/produced water</t>
  </si>
  <si>
    <t>Concentration of F in flowback/produced water</t>
  </si>
  <si>
    <t>Concentration of FeTot in flowback/produced water</t>
  </si>
  <si>
    <t>Concentration of HCO3 in flowback/produced water</t>
  </si>
  <si>
    <t>Concentration of Hg in flowback/produced water</t>
  </si>
  <si>
    <t>Concentration of I in flowback/produced water</t>
  </si>
  <si>
    <t>Concentration of K in flowback/produced water</t>
  </si>
  <si>
    <t>Concentration of Li in flowback/produced water</t>
  </si>
  <si>
    <t>Concentration of Mg in flowback/produced water</t>
  </si>
  <si>
    <t>Concentration of Mn in flowback/produced water</t>
  </si>
  <si>
    <t>Concentration of Mo in flowback/produced water</t>
  </si>
  <si>
    <t>Concentration of NO2 in flowback/produced water</t>
  </si>
  <si>
    <t>Concentration of NO3 in flowback/produced water</t>
  </si>
  <si>
    <t>Concentration of NO3NO2 in flowback/produced water</t>
  </si>
  <si>
    <t>Concentration of NH4 in flowback/produced water</t>
  </si>
  <si>
    <t>Concentration of TKN in flowback/produced water</t>
  </si>
  <si>
    <t>Concentration of Na in flowback/produced water</t>
  </si>
  <si>
    <t>Concentration of Ni in flowback/produced water</t>
  </si>
  <si>
    <t>Concentration of PO4 in flowback/produced water</t>
  </si>
  <si>
    <t>Concentration of Pb in flowback/produced water</t>
  </si>
  <si>
    <t>Concentration of S in flowback/produced water</t>
  </si>
  <si>
    <t>Concentration of SO3 in flowback/produced water</t>
  </si>
  <si>
    <t>Concentration of SO4 in flowback/produced water</t>
  </si>
  <si>
    <t>Concentration of Sb in flowback/produced water</t>
  </si>
  <si>
    <t>Concentration of Se in flowback/produced water</t>
  </si>
  <si>
    <t>Concentration of Si in flowback/produced water</t>
  </si>
  <si>
    <t>Concentration of Sn in flowback/produced water</t>
  </si>
  <si>
    <t>Concentration of Sr in flowback/produced water</t>
  </si>
  <si>
    <t>Concentration of Ti in flowback/produced water</t>
  </si>
  <si>
    <t>Concentration of Tl in flowback/produced water</t>
  </si>
  <si>
    <t>Concentration of Zn in flowback/produced water</t>
  </si>
  <si>
    <t>Concentration of ALKHCO3 in flowback/produced water</t>
  </si>
  <si>
    <t>Concentration of Acidity in flowback/produced water</t>
  </si>
  <si>
    <t>Concentration of TOC in flowback/produced water</t>
  </si>
  <si>
    <t>Concentration of CN in flowback/produced water</t>
  </si>
  <si>
    <t>Concentration of Phenols in flowback/produced water</t>
  </si>
  <si>
    <t>Concentration of Sr87Sr86 in flowback/produced water</t>
  </si>
  <si>
    <t>Concentration of Ra226 in flowback/produced water</t>
  </si>
  <si>
    <t>Concentration of Ra228 in flowback/produced water</t>
  </si>
  <si>
    <t>Rate at which produced water exits the well</t>
  </si>
  <si>
    <t>Denstiy of natural gas at NTP</t>
  </si>
  <si>
    <t>Volume of water injected into the well on a kg of natural gas basis</t>
  </si>
  <si>
    <t>Volume of water that returns as flowback</t>
  </si>
  <si>
    <t>Volume of water that returns as produced water</t>
  </si>
  <si>
    <t>[percent of water input]</t>
  </si>
  <si>
    <t>Input_Source_Recycle_Percent</t>
  </si>
  <si>
    <t>Input_Source_Surface_Percent</t>
  </si>
  <si>
    <t>Input_Source_Ground_Percent</t>
  </si>
  <si>
    <t>Input_Source_Brackish_Percent</t>
  </si>
  <si>
    <t>Percent of water input that is sourced from recycled water</t>
  </si>
  <si>
    <t>Percent of water input that is sourced from surface fresh water</t>
  </si>
  <si>
    <t>Percent of water input that is sourced from ground fresh water</t>
  </si>
  <si>
    <t>Percent of water input that is sourced from ground brackish water</t>
  </si>
  <si>
    <t>Input_Source_Recycle_Flow</t>
  </si>
  <si>
    <t>Input_Source_Surface_Flow</t>
  </si>
  <si>
    <t>Input_Source_Ground_Flow</t>
  </si>
  <si>
    <t>Input_Source_Brackish_Flow</t>
  </si>
  <si>
    <t>Volumetric flow of water input into the well sourced from recycled water</t>
  </si>
  <si>
    <t>Volumetric flow of water input into the well sourced from surface water</t>
  </si>
  <si>
    <t>Volumetric flow of water input into the well sourced from ground water</t>
  </si>
  <si>
    <t>Volumetric flow of water input into the well sourced from brackish water</t>
  </si>
  <si>
    <t>1 through 3</t>
  </si>
  <si>
    <t>Appalachian Basin</t>
  </si>
  <si>
    <t>4 through 6</t>
  </si>
  <si>
    <t>Gulf Coast Basin</t>
  </si>
  <si>
    <t>7 through 9</t>
  </si>
  <si>
    <t>Arkla Basin</t>
  </si>
  <si>
    <t>10 through 12</t>
  </si>
  <si>
    <t>East Texas Basin</t>
  </si>
  <si>
    <t>13 through 15</t>
  </si>
  <si>
    <t>Arkoma Basin</t>
  </si>
  <si>
    <t>South Oklahoma Basin</t>
  </si>
  <si>
    <t>16 through 18</t>
  </si>
  <si>
    <t>19 through 21</t>
  </si>
  <si>
    <t>Anadarko Basin</t>
  </si>
  <si>
    <t>Strawn Basin</t>
  </si>
  <si>
    <t>Fort Worth Syncline Basin</t>
  </si>
  <si>
    <t>Permian Basin</t>
  </si>
  <si>
    <t>Uinta Basin</t>
  </si>
  <si>
    <t>22 through 24</t>
  </si>
  <si>
    <t>25 through 27</t>
  </si>
  <si>
    <t>28 through 30</t>
  </si>
  <si>
    <t>31 through 33</t>
  </si>
  <si>
    <t>Hydraulic Fracturing for Oil and Gas: Impacts from the Hydraulic Fracturing Water Cycle on Drinking Water Resources in the United States</t>
  </si>
  <si>
    <t>Office of Research and Development</t>
  </si>
  <si>
    <t>2016</t>
  </si>
  <si>
    <t>Dec.</t>
  </si>
  <si>
    <t>Washington, D.C.</t>
  </si>
  <si>
    <t>U.S. E.P.A</t>
  </si>
  <si>
    <t>U.S. and different regions</t>
  </si>
  <si>
    <t>2011-2016</t>
  </si>
  <si>
    <t>Conc_Benzene</t>
  </si>
  <si>
    <t>Conc_Toluene</t>
  </si>
  <si>
    <t>Conc_H2S</t>
  </si>
  <si>
    <t>Concentration of Benzene in flowback/produced water</t>
  </si>
  <si>
    <t>Concentration of Toluene in flowback/produced water</t>
  </si>
  <si>
    <t>Concentration of H2S in flowback/produced water</t>
  </si>
  <si>
    <t>[kg / kg NG]</t>
  </si>
  <si>
    <t>Appalachian, Gulf Coast, Arkla, East Texas, Arkoma, South Oklahoma, Anadarko, Strawn, Fort Worth, Permian, Uinta Basin</t>
  </si>
  <si>
    <t>N/A</t>
  </si>
  <si>
    <t>L</t>
  </si>
  <si>
    <t>gallons -&gt; L</t>
  </si>
  <si>
    <t>gallon</t>
  </si>
  <si>
    <t>Produced_Natural_Gas</t>
  </si>
  <si>
    <t>Reference Flow</t>
  </si>
  <si>
    <t>No</t>
  </si>
  <si>
    <t>Natural Gas Produced</t>
  </si>
  <si>
    <r>
      <t xml:space="preserve">Note: All inputs and outputs are normalized per the reference flow (e.g., per </t>
    </r>
    <r>
      <rPr>
        <b/>
        <sz val="10"/>
        <color indexed="8"/>
        <rFont val="Arial"/>
        <family val="2"/>
      </rPr>
      <t>1 kg of Natural Gas Produced</t>
    </r>
    <r>
      <rPr>
        <sz val="10"/>
        <color indexed="8"/>
        <rFont val="Arial"/>
        <family val="2"/>
      </rPr>
      <t>)</t>
    </r>
  </si>
  <si>
    <t>Report</t>
  </si>
  <si>
    <t>Database</t>
  </si>
  <si>
    <t>DI Desktop Natural Gas Production Data</t>
  </si>
  <si>
    <t>Drilling Info</t>
  </si>
  <si>
    <t>Reported Data</t>
  </si>
  <si>
    <t>Basin Specific</t>
  </si>
  <si>
    <t>FracFocus Chemical Database</t>
  </si>
  <si>
    <t>Ground Water Protection Council</t>
  </si>
  <si>
    <t>Interstate Oil and Gas Compact Commission</t>
  </si>
  <si>
    <t>GWPC &amp; IOGCC</t>
  </si>
  <si>
    <t>Basin Specific/Well Specific</t>
  </si>
  <si>
    <t>U.S. Geological Survey National Produced Waters Geochemical Database</t>
  </si>
  <si>
    <t>Blondes, Madalyn S.</t>
  </si>
  <si>
    <t>Gans, Kathleen D.; Engle, Mark A.; Kharaka, Yousif K.; Reidy, Mark E.; Saraswathula, Varun; Thordsen, James J.; Rowan, Elizabeth L.; Morrissey, Eric A.</t>
  </si>
  <si>
    <t>2017</t>
  </si>
  <si>
    <t>Dec 8</t>
  </si>
  <si>
    <t>USGS online</t>
  </si>
  <si>
    <t>v2.3</t>
  </si>
  <si>
    <t>https://energy.usgs.gov/EnvironmentalAspects/EnvironmentalAspectsofEnergyProductionandUse/ProducedWaters.aspx#3822349-data</t>
  </si>
  <si>
    <t>1/17/2018</t>
  </si>
  <si>
    <t>Majority data reported from industry</t>
  </si>
  <si>
    <t>not given</t>
  </si>
  <si>
    <t>Conventional Wells in Anadarko Basin</t>
  </si>
  <si>
    <t>2009-2016</t>
  </si>
  <si>
    <t>Shale wells in the Appalachian Basin</t>
  </si>
  <si>
    <t>Publications</t>
  </si>
  <si>
    <t>1989-2015</t>
  </si>
  <si>
    <t>Tight wells in the Gulf Coast Basin</t>
  </si>
  <si>
    <t>Written communication, Texas RRC, publications</t>
  </si>
  <si>
    <t>Conventional wells in the Arkla Basin</t>
  </si>
  <si>
    <t>Majority from industry, analytical labs</t>
  </si>
  <si>
    <t>Majority from industry</t>
  </si>
  <si>
    <t>Conventional Wells in the East Texas Basin</t>
  </si>
  <si>
    <t>Shale wells in the Arkoma Basin</t>
  </si>
  <si>
    <t>2013</t>
  </si>
  <si>
    <t>Publication</t>
  </si>
  <si>
    <t>Conventional wells in the South Oklahoma Basin</t>
  </si>
  <si>
    <t>Industry reported</t>
  </si>
  <si>
    <t>Conventional Wells in Strawn Basin</t>
  </si>
  <si>
    <t>Majority from industry and research labs</t>
  </si>
  <si>
    <t>Conventional Wells in the Fort Worth Basin</t>
  </si>
  <si>
    <t>Majority from publications, industry, New Mexico WAIDS</t>
  </si>
  <si>
    <t>1998-2016 (of those referenced)</t>
  </si>
  <si>
    <t>Conventional Wells in the Permian Basin</t>
  </si>
  <si>
    <t>Conventional Wells in the Uinta Basin</t>
  </si>
  <si>
    <t>Industry and Laboratories</t>
  </si>
  <si>
    <t>Website</t>
  </si>
  <si>
    <t>Isothermal Properties for Methane</t>
  </si>
  <si>
    <t>NIST Chemistry WebBook</t>
  </si>
  <si>
    <t>Standard Reference Database 69</t>
  </si>
  <si>
    <t>http://webbook.nist.gov/cgi/fluid.cgi?T=20&amp;PLow=0&amp;PHigh=2&amp;PInc=1&amp;Applet=on&amp;Digits=5&amp;ID=C74828&amp;Action=Load&amp;Type=IsoTherm&amp;TUnit=C&amp;PUnit=atm&amp;DUnit=kg%2Fm3&amp;HUnit=kJ%2Fmol&amp;WUnit=m%2Fs&amp;VisUnit=uPa*s&amp;STUnit=N%2Fm&amp;RefState=DEF</t>
  </si>
  <si>
    <t>1/18/2018</t>
  </si>
  <si>
    <t>Fundamental Constant</t>
  </si>
  <si>
    <t>NTP- 20 deg C, 1 atm</t>
  </si>
  <si>
    <t>4 - Appalachian</t>
  </si>
  <si>
    <t>4 - Gulf Coast</t>
  </si>
  <si>
    <t>4 - Arkla</t>
  </si>
  <si>
    <t>4 - East Texas</t>
  </si>
  <si>
    <t>4 - Arkoma</t>
  </si>
  <si>
    <t>4 - South Oklahoma</t>
  </si>
  <si>
    <t>4 - Anadarko</t>
  </si>
  <si>
    <t>4 - Strawn</t>
  </si>
  <si>
    <t>4 - Forth Worth</t>
  </si>
  <si>
    <t>4 - Permian</t>
  </si>
  <si>
    <t>4 - Uinta</t>
  </si>
  <si>
    <t>Tables 7-1 through 7-4, Chapter 4</t>
  </si>
  <si>
    <t>1,2,3,5</t>
  </si>
  <si>
    <t>1,2,5</t>
  </si>
  <si>
    <t>*=(estimated water stimulation volume) * (convert to litres) / (estimated ultimate recovery of NG) / (NG density)</t>
  </si>
  <si>
    <t>L water / kg NG</t>
  </si>
  <si>
    <t>density of NG is at NTP (20 deg C, 1 atm)</t>
  </si>
  <si>
    <t>*= (water input flow) * (percent of input that returns as flowback)</t>
  </si>
  <si>
    <t xml:space="preserve">*= (rate of produced water exiting well) * (convert to litres) * (30 year life of well) / (estimated until recovery of NG) / (NG density) </t>
  </si>
  <si>
    <t>assumes 30 year life of well</t>
  </si>
  <si>
    <t>NG denstiy at NTP</t>
  </si>
  <si>
    <t>Input_Source_XXX</t>
  </si>
  <si>
    <t>*= (water input flow) * (percent of water sourced from XXX)</t>
  </si>
  <si>
    <t xml:space="preserve">Re-working of wells is not considered in this UP. The hydraulic fracturing stimulation treatment is considered to be the first and only treatment of the well. </t>
  </si>
  <si>
    <t xml:space="preserve">Water quality data was unable to be distinguished as flowback or produced samples, so the same set of parameters is used for both. </t>
  </si>
  <si>
    <t xml:space="preserve">East Texas: water quality was unavailable for shale production, so water quality for conventional production in the East Texas basin is used instead. </t>
  </si>
  <si>
    <t>Arkla: water quality was unavailable for shale production, so water quality from conventional production in the Arkla basin is used instead.</t>
  </si>
  <si>
    <t xml:space="preserve">Fort Worth: water quality was unavailable for shale production, so water quality for conventional production in the Fort Worth basin is used instead. </t>
  </si>
  <si>
    <t xml:space="preserve">Anadarko: water quality was unavailable for shale gas production, so water quality from conventional production in the Anadarko basin is used instead. </t>
  </si>
  <si>
    <t xml:space="preserve">Gulf Coast: water quality was unavailable for shale production, so water quality for tight gas production in the Gulf Coast basin is used instead. </t>
  </si>
  <si>
    <t xml:space="preserve">Permian: water quality was unavailable for shale production, so water quality for conventional production in the Permian basin is used instead. </t>
  </si>
  <si>
    <t xml:space="preserve">Strawn: water quality was unavailable for shale production, so water quality for conventional  production in the Strawn basin is used instead. </t>
  </si>
  <si>
    <t>South Oklahoma: water quality was unavailable for shale production, so water quality for conventional production in the South Oklahoma basin is used instead.</t>
  </si>
  <si>
    <t xml:space="preserve">Uinta: water quality was unavailable for shale production, so water quality for conventional production in the Uinta basin is used instead. </t>
  </si>
  <si>
    <t>Example Calculations Sheet</t>
  </si>
  <si>
    <t>Written out formulas of calculations performed in this unit process</t>
  </si>
  <si>
    <t>Abbreviations used throughout this DS: NG - natural gas, UP - unit process</t>
  </si>
  <si>
    <t xml:space="preserve">Hydraulic fracturing is the only stimulation treatment considered in this UP. All shale wells are considered to be hydraulically fractured. </t>
  </si>
  <si>
    <t>All wells are considered to be drilled horizontally or directionally</t>
  </si>
  <si>
    <t>Water (recycled water) [Water]</t>
  </si>
  <si>
    <t>Water (surface water) [Water]</t>
  </si>
  <si>
    <t>Water (ground water) [Water]</t>
  </si>
  <si>
    <t>Water (brackish water) [Water]</t>
  </si>
  <si>
    <t>Natural gas [reference flow]</t>
  </si>
  <si>
    <t>TDS [emissions to water]</t>
  </si>
  <si>
    <t>TSS [emissions to water]</t>
  </si>
  <si>
    <t>Silver [inorganic emissions to water]</t>
  </si>
  <si>
    <t>Aluminum [inorganic emissions to water]</t>
  </si>
  <si>
    <t>Arsenic [inorganic emissions to water]</t>
  </si>
  <si>
    <t>Boron [inorganic emissions to water]</t>
  </si>
  <si>
    <t>Barium [inorganic emissions to water]</t>
  </si>
  <si>
    <t>Berylium [inorganic emissions to water]</t>
  </si>
  <si>
    <t>Bromine [inorganic emissions to water]</t>
  </si>
  <si>
    <t>Calcium [inorganic emissions to water]</t>
  </si>
  <si>
    <t>Cadmium [inorganic emissions to water]</t>
  </si>
  <si>
    <t>Chlorine [inorganic emissions to water]</t>
  </si>
  <si>
    <t>Cobalt [inorganic emissions to water]</t>
  </si>
  <si>
    <t>Chromium [inorganic emissions to water]</t>
  </si>
  <si>
    <t>Copper [inorganic emissions to water]</t>
  </si>
  <si>
    <t>Fluorine [inorganic emissions to water]</t>
  </si>
  <si>
    <t>Total Iron [inorganic emissions to water]</t>
  </si>
  <si>
    <t>Bicarbonate [inorganic emissions to water]</t>
  </si>
  <si>
    <t>Mercury [inorganic emissions to water]</t>
  </si>
  <si>
    <t>Iodine [inorganic emissions to water]</t>
  </si>
  <si>
    <t>Potassium [inorganic emissions to water]</t>
  </si>
  <si>
    <t>Lithium [inorganic emissions to water]</t>
  </si>
  <si>
    <t>Magnesium [inorganic emissions to water]</t>
  </si>
  <si>
    <t>Manganese [inorganic emissions to water]</t>
  </si>
  <si>
    <t>Molybdenum [inorganic emissions to water]</t>
  </si>
  <si>
    <t>Nitrate [inorganic emissions to water]</t>
  </si>
  <si>
    <t>Ammonium [inorganic emissions to water]</t>
  </si>
  <si>
    <t>Nitrite [inorganic emissions to water]</t>
  </si>
  <si>
    <t>nitrate-nitrite [inorganic emissions to water]</t>
  </si>
  <si>
    <t>Total Kjeldahl Nitrogen [inorganic emissions to water]</t>
  </si>
  <si>
    <t>Sodium [inorganic emissions to water]</t>
  </si>
  <si>
    <t>Nickel [inorganic emissions to water]</t>
  </si>
  <si>
    <t>Phosphate [inorganic emissions to water]</t>
  </si>
  <si>
    <t>Lead [inorganic emissions to water]</t>
  </si>
  <si>
    <t>Sulfur [inorganic emissions to water]</t>
  </si>
  <si>
    <t>Sulfite [inorganic emissions to water]</t>
  </si>
  <si>
    <t>Sulfate [inorganic emissions to water]</t>
  </si>
  <si>
    <t>Antimony [inorganic emissions to water]</t>
  </si>
  <si>
    <t>Selenium [inorganic emissions to water]</t>
  </si>
  <si>
    <t>Silicon [inorganic emissions to water]</t>
  </si>
  <si>
    <t>Tin [inorganic emissions to water]</t>
  </si>
  <si>
    <t>Strontium [inorganic emissions to water]</t>
  </si>
  <si>
    <t>Titanium [inorganic emissions to water]</t>
  </si>
  <si>
    <t>Thalium [inorganic emissions to water]</t>
  </si>
  <si>
    <t>Zinc [inorganic emissions to water]</t>
  </si>
  <si>
    <t>Alkalinity [inorganic emissions to water]</t>
  </si>
  <si>
    <t>Acidity [inorganic emissions to water]</t>
  </si>
  <si>
    <t>TOC [organic emissions to water]</t>
  </si>
  <si>
    <t>Cyanide [inorganic emissions to water]</t>
  </si>
  <si>
    <t>Phenols [organic emissions to water]</t>
  </si>
  <si>
    <t>Strontium 87 or 86 [inorganic emissions to water]</t>
  </si>
  <si>
    <t>Radium 226 [inorganic emissions to water]</t>
  </si>
  <si>
    <t>Radium 228 [inorganic emissions to water]</t>
  </si>
  <si>
    <t>Benzene [organic emissions to water]</t>
  </si>
  <si>
    <t>Toluene [organic emissions to water]</t>
  </si>
  <si>
    <t>Hydrogen Sulfide [inorganic emissions to water]</t>
  </si>
  <si>
    <t>[Resource]</t>
  </si>
  <si>
    <t>Emissions to surface water</t>
  </si>
  <si>
    <t>Flow_TDS_water</t>
  </si>
  <si>
    <t>Flow_TSS_water</t>
  </si>
  <si>
    <t>Flow_Ag_water</t>
  </si>
  <si>
    <t>Flow_Al_water</t>
  </si>
  <si>
    <t>Flow_As_water</t>
  </si>
  <si>
    <t>Flow_B_water</t>
  </si>
  <si>
    <t>Flow_Ba_water</t>
  </si>
  <si>
    <t>Flow_Be_water</t>
  </si>
  <si>
    <t>Flow_Br_water</t>
  </si>
  <si>
    <t>Flow_Ca_water</t>
  </si>
  <si>
    <t>Flow_Cd_water</t>
  </si>
  <si>
    <t>Flow_Cl_water</t>
  </si>
  <si>
    <t>Flow_Co_water</t>
  </si>
  <si>
    <t>Flow_Cr_water</t>
  </si>
  <si>
    <t>Flow_Cu_water</t>
  </si>
  <si>
    <t>Flow_F_water</t>
  </si>
  <si>
    <t>Flow_FeTot_water</t>
  </si>
  <si>
    <t>Flow_HCO3_water</t>
  </si>
  <si>
    <t>Flow_Hg_water</t>
  </si>
  <si>
    <t>Flow_I_water</t>
  </si>
  <si>
    <t>Flow_K_water</t>
  </si>
  <si>
    <t>Flow_Li_water</t>
  </si>
  <si>
    <t>Flow_Mg_water</t>
  </si>
  <si>
    <t>Flow_Mn_water</t>
  </si>
  <si>
    <t>Flow_Mo_water</t>
  </si>
  <si>
    <t>Flow_NO2_water</t>
  </si>
  <si>
    <t>Flow_NO3_water</t>
  </si>
  <si>
    <t>Flow_NO3NO2_water</t>
  </si>
  <si>
    <t>Flow_NH4_water</t>
  </si>
  <si>
    <t>Flow_TKN_water</t>
  </si>
  <si>
    <t>Flow_Na_water</t>
  </si>
  <si>
    <t>Flow_Ni_water</t>
  </si>
  <si>
    <t>Flow_PO4_water</t>
  </si>
  <si>
    <t>Flow_Pb_water</t>
  </si>
  <si>
    <t>Flow_S_water</t>
  </si>
  <si>
    <t>Flow_SO3_water</t>
  </si>
  <si>
    <t>Flow_SO4_water</t>
  </si>
  <si>
    <t>Flow_Sb_water</t>
  </si>
  <si>
    <t>Flow_Se_water</t>
  </si>
  <si>
    <t>Flow_Si_water</t>
  </si>
  <si>
    <t>Flow_Sn_water</t>
  </si>
  <si>
    <t>Flow_Sr_water</t>
  </si>
  <si>
    <t>Flow_Ti_water</t>
  </si>
  <si>
    <t>Flow_Tl_water</t>
  </si>
  <si>
    <t>Flow_Zn_water</t>
  </si>
  <si>
    <t>Flow_ALKHCO3_water</t>
  </si>
  <si>
    <t>Flow_Acidity_water</t>
  </si>
  <si>
    <t>Flow_TOC_water</t>
  </si>
  <si>
    <t>Flow_CN_water</t>
  </si>
  <si>
    <t>Flow_Phenols_water</t>
  </si>
  <si>
    <t>Flow_Sr87Sr86_water</t>
  </si>
  <si>
    <t>Flow_Ra226_water</t>
  </si>
  <si>
    <t>Flow_Ra228_water</t>
  </si>
  <si>
    <t>Flow_Benzene_water</t>
  </si>
  <si>
    <t>Flow_Toluene_water</t>
  </si>
  <si>
    <t>Flow_H2S_water</t>
  </si>
  <si>
    <t>Flow_TDS_soil</t>
  </si>
  <si>
    <t>Flow_TSS_soil</t>
  </si>
  <si>
    <t>Flow_Ag_soil</t>
  </si>
  <si>
    <t>Flow_Al_soil</t>
  </si>
  <si>
    <t>Flow_As_soil</t>
  </si>
  <si>
    <t>Flow_B_soil</t>
  </si>
  <si>
    <t>Flow_Ba_soil</t>
  </si>
  <si>
    <t>Flow_Be_soil</t>
  </si>
  <si>
    <t>Flow_Br_soil</t>
  </si>
  <si>
    <t>Flow_Ca_soil</t>
  </si>
  <si>
    <t>Flow_Cd_soil</t>
  </si>
  <si>
    <t>Flow_Cl_soil</t>
  </si>
  <si>
    <t>Flow_Co_soil</t>
  </si>
  <si>
    <t>Flow_Cr_soil</t>
  </si>
  <si>
    <t>Flow_Cu_soil</t>
  </si>
  <si>
    <t>Flow_F_soil</t>
  </si>
  <si>
    <t>Flow_FeTot_soil</t>
  </si>
  <si>
    <t>Flow_HCO3_soil</t>
  </si>
  <si>
    <t>Flow_Hg_soil</t>
  </si>
  <si>
    <t>Flow_I_soil</t>
  </si>
  <si>
    <t>Flow_K_soil</t>
  </si>
  <si>
    <t>Flow_Li_soil</t>
  </si>
  <si>
    <t>Flow_Mg_soil</t>
  </si>
  <si>
    <t>Flow_Mn_soil</t>
  </si>
  <si>
    <t>Flow_Mo_soil</t>
  </si>
  <si>
    <t>Flow_NO2_soil</t>
  </si>
  <si>
    <t>Flow_NO3_soil</t>
  </si>
  <si>
    <t>Flow_NO3NO2_soil</t>
  </si>
  <si>
    <t>Flow_NH4_soil</t>
  </si>
  <si>
    <t>Flow_TKN_soil</t>
  </si>
  <si>
    <t>Flow_Na_soil</t>
  </si>
  <si>
    <t>Flow_Ni_soil</t>
  </si>
  <si>
    <t>Flow_PO4_soil</t>
  </si>
  <si>
    <t>Flow_Pb_soil</t>
  </si>
  <si>
    <t>Flow_S_soil</t>
  </si>
  <si>
    <t>Flow_SO3_soil</t>
  </si>
  <si>
    <t>Flow_SO4_soil</t>
  </si>
  <si>
    <t>Flow_Sb_soil</t>
  </si>
  <si>
    <t>Flow_Se_soil</t>
  </si>
  <si>
    <t>Flow_Si_soil</t>
  </si>
  <si>
    <t>Flow_Sn_soil</t>
  </si>
  <si>
    <t>Flow_Sr_soil</t>
  </si>
  <si>
    <t>Flow_Ti_soil</t>
  </si>
  <si>
    <t>Flow_Tl_soil</t>
  </si>
  <si>
    <t>Flow_Zn_soil</t>
  </si>
  <si>
    <t>Flow_ALKHCO3_soil</t>
  </si>
  <si>
    <t>Flow_Acidity_soil</t>
  </si>
  <si>
    <t>Flow_TOC_soil</t>
  </si>
  <si>
    <t>Flow_CN_soil</t>
  </si>
  <si>
    <t>Flow_Phenols_soil</t>
  </si>
  <si>
    <t>Flow_Sr87Sr86_soil</t>
  </si>
  <si>
    <t>Flow_Ra226_soil</t>
  </si>
  <si>
    <t>Flow_Ra228_soil</t>
  </si>
  <si>
    <t>Flow_Benzene_soil</t>
  </si>
  <si>
    <t>Flow_Toluene_soil</t>
  </si>
  <si>
    <t>Flow_H2S_soil</t>
  </si>
  <si>
    <t>TDS [emissions to agricultural soil]</t>
  </si>
  <si>
    <t>TSS [emissions to agricultural soil]</t>
  </si>
  <si>
    <t>Silver [inorganic emissions to agricultural soil]</t>
  </si>
  <si>
    <t>Aluminum [inorganic emissions to agricultural soil]</t>
  </si>
  <si>
    <t>Arsenic [inorganic emissions to agricultural soil]</t>
  </si>
  <si>
    <t>Boron [inorganic emissions to agricultural soil]</t>
  </si>
  <si>
    <t>Barium [inorganic emissions to agricultural soil]</t>
  </si>
  <si>
    <t>Berylium [inorganic emissions to agricultural soil]</t>
  </si>
  <si>
    <t>Bromine [inorganic emissions to agricultural soil]</t>
  </si>
  <si>
    <t>Calcium [inorganic emissions to agricultural soil]</t>
  </si>
  <si>
    <t>Cadmium [inorganic emissions to agricultural soil]</t>
  </si>
  <si>
    <t>Chlorine [inorganic emissions to agricultural soil]</t>
  </si>
  <si>
    <t>Cobalt [inorganic emissions to agricultural soil]</t>
  </si>
  <si>
    <t>Chromium [inorganic emissions to agricultural soil]</t>
  </si>
  <si>
    <t>Copper [inorganic emissions to agricultural soil]</t>
  </si>
  <si>
    <t>Fluorine [inorganic emissions to agricultural soil]</t>
  </si>
  <si>
    <t>Total Iron [inorganic emissions to agricultural soil]</t>
  </si>
  <si>
    <t>Bicarbonate [inorganic emissions to agricultural soil]</t>
  </si>
  <si>
    <t>Mercury [inorganic emissions to agricultural soil]</t>
  </si>
  <si>
    <t>Iodine [inorganic emissions to agricultural soil]</t>
  </si>
  <si>
    <t>Potassium [inorganic emissions to agricultural soil]</t>
  </si>
  <si>
    <t>Lithium [inorganic emissions to agricultural soil]</t>
  </si>
  <si>
    <t>Magnesium [inorganic emissions to agricultural soil]</t>
  </si>
  <si>
    <t>Manganese [inorganic emissions to agricultural soil]</t>
  </si>
  <si>
    <t>Molybdenum [inorganic emissions to agricultural soil]</t>
  </si>
  <si>
    <t>Nitrite [inorganic emissions to agricultural soil]</t>
  </si>
  <si>
    <t>Nitrate [inorganic emissions to agricultural soil]</t>
  </si>
  <si>
    <t>nitrate-nitrite [inorganic emissions to agricultural soil]</t>
  </si>
  <si>
    <t>Ammonium [inorganic emissions to agricultural soil]</t>
  </si>
  <si>
    <t>Total Kjeldahl Nitrogen [inorganic emissions to agricultural soil]</t>
  </si>
  <si>
    <t>Sodium [inorganic emissions to agricultural soil]</t>
  </si>
  <si>
    <t>Nickel [inorganic emissions to agricultural soil]</t>
  </si>
  <si>
    <t>Phosphate [inorganic emissions to agricultural soil]</t>
  </si>
  <si>
    <t>Lead [inorganic emissions to agricultural soil]</t>
  </si>
  <si>
    <t>Sulfur [inorganic emissions to agricultural soil]</t>
  </si>
  <si>
    <t>Sulfite [inorganic emissions to agricultural soil]</t>
  </si>
  <si>
    <t>Sulfate [inorganic emissions to agricultural soil]</t>
  </si>
  <si>
    <t>Antimony [inorganic emissions to agricultural soil]</t>
  </si>
  <si>
    <t>Selenium [inorganic emissions to agricultural soil]</t>
  </si>
  <si>
    <t>Silicon [inorganic emissions to agricultural soil]</t>
  </si>
  <si>
    <t>Tin [inorganic emissions to agricultural soil]</t>
  </si>
  <si>
    <t>Strontium [inorganic emissions to agricultural soil]</t>
  </si>
  <si>
    <t>Titanium [inorganic emissions toagricultural soil]</t>
  </si>
  <si>
    <t>Thalium [inorganic emissions to agricultural soil]</t>
  </si>
  <si>
    <t>Zinc [inorganic emissions to agricultural soil]</t>
  </si>
  <si>
    <t>Alkalinity [inorganic emissions to agricultural soil]</t>
  </si>
  <si>
    <t>Acidity [inorganic emissions to agricultural soil]</t>
  </si>
  <si>
    <t>TOC [organic emissions to agricultural soil]</t>
  </si>
  <si>
    <t>Cyanide [inorganic emissions to agricultural soil]</t>
  </si>
  <si>
    <t>Phenols [organic emissions to agricultural soil]</t>
  </si>
  <si>
    <t>Strontium 87 or 86 [inorganic emissions to agricultural soil]</t>
  </si>
  <si>
    <t>Radium 226 [inorganic emissions to agricultural soil]</t>
  </si>
  <si>
    <t>Radium 228 [inorganic emissions to agricultural soil]</t>
  </si>
  <si>
    <t xml:space="preserve">Benzene [organic emissions to agricultural soil] </t>
  </si>
  <si>
    <t>Toluene [organic emissions to agricultural soil]</t>
  </si>
  <si>
    <t>Hydrogen Sulfide [inorganic emissions to agricultural soil]</t>
  </si>
  <si>
    <t>prob_spill</t>
  </si>
  <si>
    <t>prob_reach_env</t>
  </si>
  <si>
    <t>spill_volume</t>
  </si>
  <si>
    <t>probability</t>
  </si>
  <si>
    <t>probability a spill occurs</t>
  </si>
  <si>
    <t>probability the spill reaches the environment</t>
  </si>
  <si>
    <t>perc_soil</t>
  </si>
  <si>
    <t>perc_surfwater</t>
  </si>
  <si>
    <t>percent of spilled volume that reaches the environment in the form of soil</t>
  </si>
  <si>
    <t>percent of spilled volume that reaches the environment in the form of surface water</t>
  </si>
  <si>
    <t>volume of spilled flowback/produced water</t>
  </si>
  <si>
    <t>percent</t>
  </si>
  <si>
    <t>Litres/well</t>
  </si>
  <si>
    <t>2,4,5,6</t>
  </si>
  <si>
    <t>Mass flow of TDS released to surface water</t>
  </si>
  <si>
    <t>Mass flow of TSS released to surface water</t>
  </si>
  <si>
    <t>Mass flow of Ag released to surface water</t>
  </si>
  <si>
    <t>Mass flow of Al released to surface water</t>
  </si>
  <si>
    <t>Mass flow of As released to surface water</t>
  </si>
  <si>
    <t>Mass flow of B released to surface water</t>
  </si>
  <si>
    <t>Mass flow of Ba released to surface water</t>
  </si>
  <si>
    <t>Mass flow of Be released to surface water</t>
  </si>
  <si>
    <t>Mass flow of Br released to surface water</t>
  </si>
  <si>
    <t>Mass flow of Ca released to surface water</t>
  </si>
  <si>
    <t>Mass flow of Cd released to surface water</t>
  </si>
  <si>
    <t>Mass flow of Cl released to surface water</t>
  </si>
  <si>
    <t>Mass flow of Co released to surface water</t>
  </si>
  <si>
    <t>Mass flow of Cr released to surface water</t>
  </si>
  <si>
    <t>Mass flow of Cu released to surface water</t>
  </si>
  <si>
    <t>Mass flow of F released to surface water</t>
  </si>
  <si>
    <t>Mass flow of FeTo released to surface water</t>
  </si>
  <si>
    <t>Mass flow of HCO3 released to surface water</t>
  </si>
  <si>
    <t>Mass flow of Hg released to surface water</t>
  </si>
  <si>
    <t>Mass flow of I released to surface water</t>
  </si>
  <si>
    <t>Mass flow of K released to surface water</t>
  </si>
  <si>
    <t>Mass flow of Li released to surface water</t>
  </si>
  <si>
    <t>Mass flow of Mg released to surface water</t>
  </si>
  <si>
    <t>Mass flow of Mn released to surface water</t>
  </si>
  <si>
    <t>Mass flow of Mo released to surface water</t>
  </si>
  <si>
    <t>Mass flow of NO2 released to surface water</t>
  </si>
  <si>
    <t>Mass flow of NO3 released to surface water</t>
  </si>
  <si>
    <t>Mass flow of NO3NO2 released to surface water</t>
  </si>
  <si>
    <t>Mass flow of NH4 released to surface water</t>
  </si>
  <si>
    <t>Mass flow of TKN released to surface water</t>
  </si>
  <si>
    <t>Mass flow of Na released to surface water</t>
  </si>
  <si>
    <t>Mass flow of Ni released to surface water</t>
  </si>
  <si>
    <t>Mass flow of PO4 released to surface water</t>
  </si>
  <si>
    <t>Mass flow of Pb released to surface water</t>
  </si>
  <si>
    <t>Mass flow of S released to surface water</t>
  </si>
  <si>
    <t>Mass flow of SO3 released to surface water</t>
  </si>
  <si>
    <t>Mass flow of SO4 released to surface water</t>
  </si>
  <si>
    <t>Mass flow of Sb released to surface water</t>
  </si>
  <si>
    <t>Mass flow of Se released to surface water</t>
  </si>
  <si>
    <t>Mass flow of Si released to surface water</t>
  </si>
  <si>
    <t>Mass flow of Sn released to surface water</t>
  </si>
  <si>
    <t>Mass flow of Sr released to surface water</t>
  </si>
  <si>
    <t>Mass flow of Ti released to surface water</t>
  </si>
  <si>
    <t>Mass flow of Tl released to surface water</t>
  </si>
  <si>
    <t>Mass flow of Zn released to surface water</t>
  </si>
  <si>
    <t>Mass flow of ALKHCO3 released to surface water</t>
  </si>
  <si>
    <t>Mass flow of Acidity released to surface water</t>
  </si>
  <si>
    <t>Mass flow of TOC released to surface water</t>
  </si>
  <si>
    <t>Mass flow of CN released to surface water</t>
  </si>
  <si>
    <t>Mass flow of Phenols released to surface water</t>
  </si>
  <si>
    <t>Mass flow of Sr87Sr86 released to surface water</t>
  </si>
  <si>
    <t>Mass flow of Ra226 released to surface water</t>
  </si>
  <si>
    <t>Mass flow of Ra228 released to surface water</t>
  </si>
  <si>
    <t>Mass flow of Benzene released to surface water</t>
  </si>
  <si>
    <t>Mass flow of Toluene released to surface water</t>
  </si>
  <si>
    <t>Mass flow of H2S released to surface water</t>
  </si>
  <si>
    <t>Mass flow of TDS released to soil</t>
  </si>
  <si>
    <t>Mass flow of TSS released to soil</t>
  </si>
  <si>
    <t>Mass flow of Ag released to soil</t>
  </si>
  <si>
    <t>Mass flow of Al released to soil</t>
  </si>
  <si>
    <t>Mass flow of As released to soil</t>
  </si>
  <si>
    <t>Mass flow of B released to soil</t>
  </si>
  <si>
    <t>Mass flow of Ba released to soil</t>
  </si>
  <si>
    <t>Mass flow of Be released to soil</t>
  </si>
  <si>
    <t>Mass flow of Br released to soil</t>
  </si>
  <si>
    <t>Mass flow of Ca released to soil</t>
  </si>
  <si>
    <t>Mass flow of Cd released to soil</t>
  </si>
  <si>
    <t>Mass flow of Cl released to soil</t>
  </si>
  <si>
    <t>Mass flow of Co released to soil</t>
  </si>
  <si>
    <t>Mass flow of Cr released to soil</t>
  </si>
  <si>
    <t>Mass flow of Cu released to soil</t>
  </si>
  <si>
    <t>Mass flow of F released to soil</t>
  </si>
  <si>
    <t>Mass flow of FeTot released to soil</t>
  </si>
  <si>
    <t>Mass flow of HCO3 released to soil</t>
  </si>
  <si>
    <t>Mass flow of Hg released to soil</t>
  </si>
  <si>
    <t>Mass flow of I released to soil</t>
  </si>
  <si>
    <t>Mass flow of K released to soil</t>
  </si>
  <si>
    <t>Mass flow of Li released to soil</t>
  </si>
  <si>
    <t>Mass flow of Mg released to soil</t>
  </si>
  <si>
    <t>Mass flow of Mn released to soil</t>
  </si>
  <si>
    <t>Mass flow of Mo released to soil</t>
  </si>
  <si>
    <t>Mass flow of NO2 released to soil</t>
  </si>
  <si>
    <t>Mass flow of NO3 released to soil</t>
  </si>
  <si>
    <t>Mass flow of NO3NO2 released to soil</t>
  </si>
  <si>
    <t>Mass flow of NH4 released to soil</t>
  </si>
  <si>
    <t>Mass flow of TKN released to soil</t>
  </si>
  <si>
    <t>Mass flow of Na released to soil</t>
  </si>
  <si>
    <t>Mass flow of Ni released to soil</t>
  </si>
  <si>
    <t>Mass flow of PO4 released to soil</t>
  </si>
  <si>
    <t>Mass flow of Pb released to soil</t>
  </si>
  <si>
    <t>Mass flow of S released to soil</t>
  </si>
  <si>
    <t>Mass flow of SO3 released to soil</t>
  </si>
  <si>
    <t>Mass flow of SO4 released to soil</t>
  </si>
  <si>
    <t>Mass flow of Sb released to soil</t>
  </si>
  <si>
    <t>Mass flow of Se released to soil</t>
  </si>
  <si>
    <t>Mass flow of Si released to soil</t>
  </si>
  <si>
    <t>Mass flow of Sn released to soil</t>
  </si>
  <si>
    <t>Mass flow of Sr released to soil</t>
  </si>
  <si>
    <t>Mass flow of Ti released to soil</t>
  </si>
  <si>
    <t>Mass flow of Tl released to soil</t>
  </si>
  <si>
    <t>Mass flow of Zn released to soil</t>
  </si>
  <si>
    <t>Mass flow of ALKHCO3 released to soil</t>
  </si>
  <si>
    <t>Mass flow of Acidity released to soil</t>
  </si>
  <si>
    <t>Mass flow of TOC released to soil</t>
  </si>
  <si>
    <t>Mass flow of CN released to soil</t>
  </si>
  <si>
    <t>Mass flow of Phenols released to soil</t>
  </si>
  <si>
    <t>Mass flow of Sr87Sr86 released to soil</t>
  </si>
  <si>
    <t>Mass flow of Ra226 released to soil</t>
  </si>
  <si>
    <t>Mass flow of Ra228  released to soil</t>
  </si>
  <si>
    <t>Mass flow of Benzene  released to soil</t>
  </si>
  <si>
    <t>Mass flow of Toluene released to soil</t>
  </si>
  <si>
    <t>Mass flow of H2S released to soil</t>
  </si>
  <si>
    <t>Flow_XXX_water/soil</t>
  </si>
  <si>
    <t>*= [(spill volume) * (concentration of species XXX) / 10^6 (convert to kg)] * (probability of spill) * (probability spill reaches environmental receptor) * (probability that environmental receptor is soil/water) / (Estimated Ultimate Recovery * NG Density)</t>
  </si>
  <si>
    <t>kg / kg NG</t>
  </si>
  <si>
    <t>L / kg NG</t>
  </si>
  <si>
    <t>Review of State and Industry Spill Data: Characterization of Hydraulic Fracturing-Related Spills</t>
  </si>
  <si>
    <t>2015</t>
  </si>
  <si>
    <t>May</t>
  </si>
  <si>
    <t>Burden, Susan; Cluff, Maryam A.; DeHaven, Leigh E.; Roberts, Cindy; Sharkey, Susan L.; Singer, Alison</t>
  </si>
  <si>
    <t>2006-2012</t>
  </si>
  <si>
    <t>Arkansas, Colorado, Louisiana, New Mexico, Oklahoma, Pennsylvania, Texas, Utah, Wyoming</t>
  </si>
  <si>
    <t>Emissions to soil</t>
  </si>
  <si>
    <t>Only releases of flowback and produced water are considered, as they were determined to be the most likely</t>
  </si>
  <si>
    <t>The location of the spill is determined to be irrelevant, only the volume of the spill and the probability of it reaching an environmental receptor are considered</t>
  </si>
  <si>
    <t>Releases consider all volumes that reach environmental receptors, regardless of possible recovery</t>
  </si>
  <si>
    <t>This unit process covers the water input and output associated with the stimulation process of producing a shale-formation natural gas well, as well as releases to environment.</t>
  </si>
  <si>
    <t xml:space="preserve">This unit process provides a summary of relevant input and output flows associated with water use in producing a shale well. The only stimulation treatment considered is hydraulic fracturing. Water input is unique for each basin. Flowback water is calculated as a percentage of water input. Produced water is calculated as a function of natural gas production. Water effluent quality is calculated as well, and presented as mass flows released to the environment. </t>
  </si>
  <si>
    <t xml:space="preserve">Water Quality parameters developed from USGS produced water database represent a distribution of the average concentration. Parameters were developed only for species that had reported values for at least 15% of the available data samples. A value of zero does not necessarily indicate "not present in the produced water," it simply implies a lack of available data. </t>
  </si>
  <si>
    <t>Water (flowback) [Water] [intermediate flow]</t>
  </si>
  <si>
    <t>Water (produced) [Water] [intermediate flow]</t>
  </si>
  <si>
    <t>[gallons / well]</t>
  </si>
  <si>
    <t>[mcf / well]</t>
  </si>
  <si>
    <t>Produced_Rate_ST</t>
  </si>
  <si>
    <t>OIL_EUR</t>
  </si>
  <si>
    <t>bbl/well</t>
  </si>
  <si>
    <t>[bbl/well]</t>
  </si>
  <si>
    <t>[mcf/well]</t>
  </si>
  <si>
    <t>Estimated Ultimate Recovery of oil co-product from 1 well</t>
  </si>
  <si>
    <t>NG_Energy</t>
  </si>
  <si>
    <t>OIL_Energy</t>
  </si>
  <si>
    <t>Co_Product_Multiplier</t>
  </si>
  <si>
    <t>[percent]</t>
  </si>
  <si>
    <t>The percent of water burdens that should be attributed to NG on an eneryg basis</t>
  </si>
  <si>
    <t>[kg/MJ]</t>
  </si>
  <si>
    <t>[bbl/MJ]</t>
  </si>
  <si>
    <t>Energy content of NG</t>
  </si>
  <si>
    <t>Energy content of Oil</t>
  </si>
  <si>
    <t>spill_volume_allocated</t>
  </si>
  <si>
    <t>volume of spilled flowback/produced water allocated on an energy basis</t>
  </si>
  <si>
    <t>Liters/well</t>
  </si>
  <si>
    <t>National Average- Expected</t>
  </si>
  <si>
    <t>National Average- Minimum</t>
  </si>
  <si>
    <t>National Average- Maximum</t>
  </si>
  <si>
    <t xml:space="preserve">This unit process is composed of this document and the file, DF_NG_Production_Water_Shale_2018.01.doc, which provides additional details regarding calculations, data quality, and references as relevant. </t>
  </si>
  <si>
    <t>spill_volume*Co_Product_Multiplier</t>
  </si>
  <si>
    <t>Estimated_Frac_Volume * 3.78/(Estimated_Ultimated_Recovery * NG_Density)*Co_Product_Multiplier</t>
  </si>
  <si>
    <t>Water_Input_Flow * Flowback_Volume_Percent</t>
  </si>
  <si>
    <t>Produced_Rate * 3.78 * 356 * 30 *Co_Product_Multiplier/ (Estimated_Ultimate_Recovery * NG_Density)</t>
  </si>
  <si>
    <t>[(spill_volume_allocated) * Conc_TDS / 10^6]*prob_spill*prob_reach_env*perc_surfwater / (Estimated_Ultimate_Recovery * NG_Density)</t>
  </si>
  <si>
    <t>[(spill_volume_allocated) * Conc_TSS / 10^6]*prob_spill*prob_reach_env*perc_surfwater / (Estimated_Ultimate_Recovery * NG_Density)</t>
  </si>
  <si>
    <t>[(spill_volume_allocated) * Conc_Ag / 10^6]*prob_spill*prob_reach_env*perc_surfwater / (Estimated_Ultimate_Recovery * NG_Density)</t>
  </si>
  <si>
    <t>[(spill_volume_allocated) * Conc_Al / 10^6]*prob_spill*prob_reach_env*perc_surfwater / (Estimated_Ultimate_Recovery * NG_Density)</t>
  </si>
  <si>
    <t>[(spill_volume_allocated) * Conc_As/ 10^6]*prob_spill*prob_reach_env*perc_surfwater / (Estimated_Ultimate_Recovery * NG_Density)</t>
  </si>
  <si>
    <t>[(spill_volume_allocated) * Conc_B / 10^6]*prob_spill*prob_reach_env*perc_surfwater / (Estimated_Ultimate_Recovery * NG_Density)</t>
  </si>
  <si>
    <t>[(spill_volume_allocated) * Conc_Ba / 10^6]*prob_spill*prob_reach_env*perc_surfwater / (Estimated_Ultimate_Recovery * NG_Density)</t>
  </si>
  <si>
    <t>[(spill_volume_allocated) * Conc_Be/ 10^6]*prob_spill*prob_reach_env*perc_surfwater / (Estimated_Ultimate_Recovery * NG_Density)</t>
  </si>
  <si>
    <t>[(spill_volume_allocated) * Conc_Br / 10^6]*prob_spill*prob_reach_env*perc_surfwater / (Estimated_Ultimate_Recovery * NG_Density)</t>
  </si>
  <si>
    <t>[(spill_volume_allocated) * Conc_Ca / 10^6]*prob_spill*prob_reach_env*perc_surfwater / (Estimated_Ultimate_Recovery * NG_Density)</t>
  </si>
  <si>
    <t>[(spill_volume_allocated) * Conc_Cd / 10^6]*prob_spill*prob_reach_env*perc_surfwater / (Estimated_Ultimate_Recovery * NG_Density)</t>
  </si>
  <si>
    <t>[(spill_volume_allocated) * Conc_Cl / 10^6]*prob_spill*prob_reach_env*perc_surfwater / (Estimated_Ultimate_Recovery * NG_Density)</t>
  </si>
  <si>
    <t>[(spill_volume_allocated) * Conc_Co / 10^6]*prob_spill*prob_reach_env*perc_surfwater / (Estimated_Ultimate_Recovery * NG_Density)</t>
  </si>
  <si>
    <t>[(spill_volume_allocated) * Conc_Cr / 10^6]*prob_spill*prob_reach_env*perc_surfwater / (Estimated_Ultimate_Recovery * NG_Density)</t>
  </si>
  <si>
    <t>[(spill_volume_allocated) * Conc_Cu / 10^6]*prob_spill*prob_reach_env*perc_surfwater / (Estimated_Ultimate_Recovery * NG_Density)</t>
  </si>
  <si>
    <t>[(spill_volume_allocated) * Conc_F / 10^6]*prob_spill*prob_reach_env*perc_surfwater / (Estimated_Ultimate_Recovery * NG_Density)</t>
  </si>
  <si>
    <t>[(spill_volume_allocated) * Conc_FeTot / 10^6]*prob_spill*prob_reach_env*perc_surfwater / (Estimated_Ultimate_Recovery * NG_Density)</t>
  </si>
  <si>
    <t>[(spill_volume_allocated) * Conc_HCO3 / 10^6]*prob_spill*prob_reach_env*perc_surfwater / (Estimated_Ultimate_Recovery * NG_Density)</t>
  </si>
  <si>
    <t>[(spill_volume_allocated) * Conc_Hg / 10^6]*prob_spill*prob_reach_env*perc_surfwater / (Estimated_Ultimate_Recovery * NG_Density)</t>
  </si>
  <si>
    <t>[(spill_volume_allocated) * Conc_I / 10^6]*prob_spill*prob_reach_env*perc_surfwater / (Estimated_Ultimate_Recovery * NG_Density)</t>
  </si>
  <si>
    <t>[(spill_volume_allocated) * Conc_K / 10^6]*prob_spill*prob_reach_env*perc_surfwater / (Estimated_Ultimate_Recovery * NG_Density)</t>
  </si>
  <si>
    <t>[(spill_volume_allocated) * Conc_Li / 10^6]*prob_spill*prob_reach_env*perc_surfwater / (Estimated_Ultimate_Recovery * NG_Density)</t>
  </si>
  <si>
    <t>[(spill_volume_allocated) * Conc_Mg / 10^6]*prob_spill*prob_reach_env*perc_surfwater / (Estimated_Ultimate_Recovery * NG_Density)</t>
  </si>
  <si>
    <t>[(spill_volume_allocated) * Conc_Mn / 10^6]*prob_spill*prob_reach_env*perc_surfwater / (Estimated_Ultimate_Recovery * NG_Density)</t>
  </si>
  <si>
    <t>[(spill_volume_allocated) * Conc_Mo / 10^6]*prob_spill*prob_reach_env*perc_surfwater / (Estimated_Ultimate_Recovery * NG_Density)</t>
  </si>
  <si>
    <t>[(spill_volume_allocated) * Conc_NO2 / 10^6]*prob_spill*prob_reach_env*perc_surfwater / (Estimated_Ultimate_Recovery * NG_Density)</t>
  </si>
  <si>
    <t>[(spill_volume_allocated) * Conc_NO3 / 10^6]*prob_spill*prob_reach_env*perc_surfwater / (Estimated_Ultimate_Recovery * NG_Density)</t>
  </si>
  <si>
    <t>[(spill_volume_allocated) * Conc_NO3NO2/ 10^6]*prob_spill*prob_reach_env*perc_surfwater / (Estimated_Ultimate_Recovery * NG_Density)</t>
  </si>
  <si>
    <t>[(spill_volume_allocated) * Conc_NH4 / 10^6]*prob_spill*prob_reach_env*perc_surfwater / (Estimated_Ultimate_Recovery * NG_Density)</t>
  </si>
  <si>
    <t>[(spill_volume_allocated) * Conc_TKN / 10^6]*prob_spill*prob_reach_env*perc_surfwater / (Estimated_Ultimate_Recovery * NG_Density)</t>
  </si>
  <si>
    <t>[(spill_volume_allocated) * Conc_Na / 10^6]*prob_spill*prob_reach_env*perc_surfwater / (Estimated_Ultimate_Recovery * NG_Density)</t>
  </si>
  <si>
    <t>[(spill_volume_allocated) * Conc_Ni / 10^6]*prob_spill*prob_reach_env*perc_surfwater / (Estimated_Ultimate_Recovery * NG_Density)</t>
  </si>
  <si>
    <t>[(spill_volume_allocated) * Conc_PO4 / 10^6]*prob_spill*prob_reach_env*perc_surfwater / (Estimated_Ultimate_Recovery * NG_Density)</t>
  </si>
  <si>
    <t>[(spill_volume_allocated) * Conc_Pb / 10^6]*prob_spill*prob_reach_env*perc_surfwater / (Estimated_Ultimate_Recovery * NG_Density)</t>
  </si>
  <si>
    <t>[(spill_volume_allocated) * Conc_S / 10^6]*prob_spill*prob_reach_env*perc_surfwater / (Estimated_Ultimate_Recovery * NG_Density)</t>
  </si>
  <si>
    <t>[(spill_volume_allocated) * Conc_SO3 / 10^6]*prob_spill*prob_reach_env*perc_surfwater / (Estimated_Ultimate_Recovery * NG_Density)</t>
  </si>
  <si>
    <t>[(spill_volume_allocated) * Conc_SO4 / 10^6]*prob_spill*prob_reach_env*perc_surfwater / (Estimated_Ultimate_Recovery * NG_Density)</t>
  </si>
  <si>
    <t>[(spill_volume_allocated) * Conc_Sb/ 10^6]*prob_spill*prob_reach_env*perc_surfwater / (Estimated_Ultimate_Recovery * NG_Density)</t>
  </si>
  <si>
    <t>[(spill_volume_allocated) * Conc_Se / 10^6]*prob_spill*prob_reach_env*perc_surfwater / (Estimated_Ultimate_Recovery * NG_Density)</t>
  </si>
  <si>
    <t>[(spill_volume_allocated) * Conc_Si / 10^6]*prob_spill*prob_reach_env*perc_surfwater / (Estimated_Ultimate_Recovery * NG_Density)</t>
  </si>
  <si>
    <t>[(spill_volume_allocated) * Conc_Sn/ 10^6]*prob_spill*prob_reach_env*perc_surfwater / (Estimated_Ultimate_Recovery * NG_Density)</t>
  </si>
  <si>
    <t>[(spill_volume_allocated) * Conc_Sr/ 10^6]*prob_spill*prob_reach_env*perc_surfwater / (Estimated_Ultimate_Recovery * NG_Density)</t>
  </si>
  <si>
    <t>[(spill_volume_allocated) * Conc_Ti / 10^6]*prob_spill*prob_reach_env*perc_surfwater / (Estimated_Ultimate_Recovery * NG_Density)</t>
  </si>
  <si>
    <t>[(spill_volume_allocated) * Conc_Tl / 10^6]*prob_spill*prob_reach_env*perc_surfwater / (Estimated_Ultimate_Recovery * NG_Density)</t>
  </si>
  <si>
    <t>[(spill_volume_allocated) * Conc_Zn/ 10^6]*prob_spill*prob_reach_env*perc_surfwater / (Estimated_Ultimate_Recovery * NG_Density)</t>
  </si>
  <si>
    <t>[(spill_volume_allocated) * Conc_ALKHCO3 / 10^6]*prob_spill*prob_reach_env*perc_surfwater / (Estimated_Ultimate_Recovery * NG_Density)</t>
  </si>
  <si>
    <t>[(spill_volume_allocated) * Conc_Acidity/ 10^6]*prob_spill*prob_reach_env*perc_surfwater / (Estimated_Ultimate_Recovery * NG_Density)</t>
  </si>
  <si>
    <t>[(spill_volume_allocated) * Conc_TOC / 10^6]*prob_spill*prob_reach_env*perc_surfwater / (Estimated_Ultimate_Recovery * NG_Density)</t>
  </si>
  <si>
    <t>[(spill_volume_allocated) * Conc_CN/ 10^6]*prob_spill*prob_reach_env*perc_surfwater / (Estimated_Ultimate_Recovery * NG_Density)</t>
  </si>
  <si>
    <t>[(spill_volume_allocated) * Conc_Phenols / 10^6]*prob_spill*prob_reach_env*perc_surfwater / (Estimated_Ultimate_Recovery * NG_Density)</t>
  </si>
  <si>
    <t>[(spill_volume_allocated) * Conc_Sr87Sr86 / 10^6]*prob_spill*prob_reach_env*perc_surfwater / (Estimated_Ultimate_Recovery * NG_Density)</t>
  </si>
  <si>
    <t>[(spill_volume_allocated) * Conc_Ra226 / 10^6]*prob_spill*prob_reach_env*perc_surfwater / (Estimated_Ultimate_Recovery * NG_Density)</t>
  </si>
  <si>
    <t>[(spill_volume_allocated) * Conc_Ra228 / 10^6]*prob_spill*prob_reach_env*perc_surfwater / (Estimated_Ultimate_Recovery * NG_Density)</t>
  </si>
  <si>
    <t>[(spill_volume_allocated) * Conc_Benzene / 10^6]*prob_spill*prob_reach_env*perc_surfwater / (Estimated_Ultimate_Recovery * NG_Density)</t>
  </si>
  <si>
    <t>[(spill_volume_allocated) * Conc_Toluene / 10^6]*prob_spill*prob_reach_env*perc_surfwater / (Estimated_Ultimate_Recovery * NG_Density)</t>
  </si>
  <si>
    <t>[(spill_volume_allocated) * Conc_H2S / 10^6]*prob_spill*prob_reach_env*perc_surfwater / (Estimated_Ultimate_Recovery * NG_Density)</t>
  </si>
  <si>
    <t>[(spill_volume_allocated) * Conc_TDS / 10^6]*prob_spill*prob_reach_env*perc_soil / (Estimated_Ultimate_Recovery * NG_Density)</t>
  </si>
  <si>
    <t>[(spill_volume_allocated) * Conc_TSS / 10^6]*prob_spill*prob_reach_env*perc_soil / (Estimated_Ultimate_Recovery * NG_Density)</t>
  </si>
  <si>
    <t>[(spill_volume_allocated) * Conc_Ag / 10^6]*prob_spill*prob_reach_env*perc_soil / (Estimated_Ultimate_Recovery * NG_Density)</t>
  </si>
  <si>
    <t>[(spill_volume_allocated) * Conc_Al / 10^6]*prob_spill*prob_reach_env*perc_soil / (Estimated_Ultimate_Recovery * NG_Density)</t>
  </si>
  <si>
    <t>[(spill_volume_allocated) * Conc_As / 10^6]*prob_spill*prob_reach_env*perc_soil / (Estimated_Ultimate_Recovery * NG_Density)</t>
  </si>
  <si>
    <t>[(spill_volume_allocated) * Conc_B / 10^6]*prob_spill*prob_reach_env*perc_soil / (Estimated_Ultimate_Recovery * NG_Density)</t>
  </si>
  <si>
    <t>[(spill_volume_allocated) * Conc_Ba / 10^6]*prob_spill*prob_reach_env*perc_soil / (Estimated_Ultimate_Recovery * NG_Density)</t>
  </si>
  <si>
    <t>[(spill_volume_allocated) * Conc_Be / 10^6]*prob_spill*prob_reach_env*perc_soil / (Estimated_Ultimate_Recovery * NG_Density)</t>
  </si>
  <si>
    <t>[(spill_volume_allocated) * Conc_Br / 10^6]*prob_spill*prob_reach_env*perc_soil / (Estimated_Ultimate_Recovery * NG_Density)</t>
  </si>
  <si>
    <t>[(spill_volume_allocated) * Conc_Ca / 10^6]*prob_spill*prob_reach_env*perc_soil / (Estimated_Ultimate_Recovery * NG_Density)</t>
  </si>
  <si>
    <t>[(spill_volume_allocated) * Conc_Cd / 10^6]*prob_spill*prob_reach_env*perc_soil / (Estimated_Ultimate_Recovery * NG_Density)</t>
  </si>
  <si>
    <t>[(spill_volume_allocated) * Conc_Cl / 10^6]*prob_spill*prob_reach_env*perc_soil / (Estimated_Ultimate_Recovery * NG_Density)</t>
  </si>
  <si>
    <t>[(spill_volume_allocated) * Conc_Co / 10^6]*prob_spill*prob_reach_env*perc_soil / (Estimated_Ultimate_Recovery * NG_Density)</t>
  </si>
  <si>
    <t>[(spill_volume_allocated) * Conc_Cr / 10^6]*prob_spill*prob_reach_env*perc_soil / (Estimated_Ultimate_Recovery * NG_Density)</t>
  </si>
  <si>
    <t>[(spill_volume_allocated) * Conc_Cu / 10^6]*prob_spill*prob_reach_env*perc_soil / (Estimated_Ultimate_Recovery * NG_Density)</t>
  </si>
  <si>
    <t>[(spill_volume_allocated) * Conc_F / 10^6]*prob_spill*prob_reach_env*perc_soil / (Estimated_Ultimate_Recovery * NG_Density)</t>
  </si>
  <si>
    <t>[(spill_volume_allocated) * Conc_FeTot / 10^6]*prob_spill*prob_reach_env*perc_soil / (Estimated_Ultimate_Recovery * NG_Density)</t>
  </si>
  <si>
    <t>[(spill_volume_allocated) * Conc_HCO3 / 10^6]*prob_spill*prob_reach_env*perc_soil / (Estimated_Ultimate_Recovery * NG_Density)</t>
  </si>
  <si>
    <t>[(spill_volume_allocated) * Conc_Hg / 10^6]*prob_spill*prob_reach_env*perc_soil / (Estimated_Ultimate_Recovery * NG_Density)</t>
  </si>
  <si>
    <t>[(spill_volume_allocated) * Conc_I / 10^6]*prob_spill*prob_reach_env*perc_soil / (Estimated_Ultimate_Recovery * NG_Density)</t>
  </si>
  <si>
    <t>[(spill_volume_allocated) * Conc_K / 10^6]*prob_spill*prob_reach_env*perc_soil / (Estimated_Ultimate_Recovery * NG_Density)</t>
  </si>
  <si>
    <t>[(spill_volume_allocated) * Conc_Li / 10^6]*prob_spill*prob_reach_env*perc_soil / (Estimated_Ultimate_Recovery * NG_Density)</t>
  </si>
  <si>
    <t>[(spill_volume_allocated) * Conc_Mg / 10^6]*prob_spill*prob_reach_env*perc_soil / (Estimated_Ultimate_Recovery * NG_Density)</t>
  </si>
  <si>
    <t>[(spill_volume_allocated) * Conc_Mn / 10^6]*prob_spill*prob_reach_env*perc_soil / (Estimated_Ultimate_Recovery * NG_Density)</t>
  </si>
  <si>
    <t>[(spill_volume_allocated) * Conc_Mo / 10^6]*prob_spill*prob_reach_env*perc_soil / (Estimated_Ultimate_Recovery * NG_Density)</t>
  </si>
  <si>
    <t>[(spill_volume_allocated) * Conc_NO2 / 10^6]*prob_spill*prob_reach_env*perc_soil / (Estimated_Ultimate_Recovery * NG_Density)</t>
  </si>
  <si>
    <t>[(spill_volume_allocated) * Conc_NO3 / 10^6]*prob_spill*prob_reach_env*perc_soil / (Estimated_Ultimate_Recovery * NG_Density)</t>
  </si>
  <si>
    <t>[(spill_volume_allocated) * Conc_NO3NO2 / 10^6]*prob_spill*prob_reach_env*perc_soil / (Estimated_Ultimate_Recovery * NG_Density)</t>
  </si>
  <si>
    <t>[(spill_volume_allocated) * Conc_NH4 / 10^6]*prob_spill*prob_reach_env*perc_soil / (Estimated_Ultimate_Recovery * NG_Density)</t>
  </si>
  <si>
    <t>[(spill_volume_allocated) * Conc_TKN / 10^6]*prob_spill*prob_reach_env*perc_soil / (Estimated_Ultimate_Recovery * NG_Density)</t>
  </si>
  <si>
    <t>[(spill_volume_allocated) * Conc_Na / 10^6]*prob_spill*prob_reach_env*perc_soil / (Estimated_Ultimate_Recovery * NG_Density)</t>
  </si>
  <si>
    <t>[(spill_volume_allocated) * Conc_Ni / 10^6]*prob_spill*prob_reach_env*perc_soil / (Estimated_Ultimate_Recovery * NG_Density)</t>
  </si>
  <si>
    <t>[(spill_volume_allocated) * Conc_PO4 / 10^6]*prob_spill*prob_reach_env*perc_soil / (Estimated_Ultimate_Recovery * NG_Density)</t>
  </si>
  <si>
    <t>[(spill_volume_allocated) * Conc_Pb / 10^6]*prob_spill*prob_reach_env*perc_soil / (Estimated_Ultimate_Recovery * NG_Density)</t>
  </si>
  <si>
    <t>[(spill_volume_allocated) * Conc_S / 10^6]*prob_spill*prob_reach_env*perc_soil / (Estimated_Ultimate_Recovery * NG_Density)</t>
  </si>
  <si>
    <t>[(spill_volume_allocated) * Conc_SO3 / 10^6]*prob_spill*prob_reach_env*perc_soil / (Estimated_Ultimate_Recovery * NG_Density)</t>
  </si>
  <si>
    <t>[(spill_volume_allocated) * Conc_SO4 / 10^6]*prob_spill*prob_reach_env*perc_soil / (Estimated_Ultimate_Recovery * NG_Density)</t>
  </si>
  <si>
    <t>[(spill_volume_allocated) * Conc_Sb / 10^6]*prob_spill*prob_reach_env*perc_soil / (Estimated_Ultimate_Recovery * NG_Density)</t>
  </si>
  <si>
    <t>[(spill_volume_allocated) * Conc_Se / 10^6]*prob_spill*prob_reach_env*perc_soil / (Estimated_Ultimate_Recovery * NG_Density)</t>
  </si>
  <si>
    <t>[(spill_volume_allocated) * Conc_Si / 10^6]*prob_spill*prob_reach_env*perc_soil / (Estimated_Ultimate_Recovery * NG_Density)</t>
  </si>
  <si>
    <t>[(spill_volume_allocated) * Conc_Sn / 10^6]*prob_spill*prob_reach_env*perc_soil / (Estimated_Ultimate_Recovery * NG_Density)</t>
  </si>
  <si>
    <t>[(spill_volume_allocated) * Conc_Sr / 10^6]*prob_spill*prob_reach_env*perc_soil / (Estimated_Ultimate_Recovery * NG_Density)</t>
  </si>
  <si>
    <t>[(spill_volume_allocated) * Conc_Ti / 10^6]*prob_spill*prob_reach_env*perc_soil / (Estimated_Ultimate_Recovery * NG_Density)</t>
  </si>
  <si>
    <t>[(spill_volume_allocated) * Conc_Tl / 10^6]*prob_spill*prob_reach_env*perc_soil / (Estimated_Ultimate_Recovery * NG_Density)</t>
  </si>
  <si>
    <t>[(spill_volume_allocated) * Conc_Zn / 10^6]*prob_spill*prob_reach_env*perc_soil / (Estimated_Ultimate_Recovery * NG_Density)</t>
  </si>
  <si>
    <t>[(spill_volume_allocated) * Conc_ALKHCO3 / 10^6]*prob_spill*prob_reach_env*perc_soil / (Estimated_Ultimate_Recovery * NG_Density)</t>
  </si>
  <si>
    <t>[(spill_volume_allocated) * Conc_Acidity / 10^6]*prob_spill*prob_reach_env*perc_soil / (Estimated_Ultimate_Recovery * NG_Density)</t>
  </si>
  <si>
    <t>[(spill_volume_allocated) * Conc_TOC / 10^6]*prob_spill*prob_reach_env*perc_soil / (Estimated_Ultimate_Recovery * NG_Density)</t>
  </si>
  <si>
    <t>[(spill_volume_allocated) * Conc_CN / 10^6]*prob_spill*prob_reach_env*perc_soil / (Estimated_Ultimate_Recovery * NG_Density)</t>
  </si>
  <si>
    <t>[(spill_volume_allocated) * Conc_Phenols / 10^6]*prob_spill*prob_reach_env*perc_soil / (Estimated_Ultimate_Recovery * NG_Density)</t>
  </si>
  <si>
    <t>[(spill_volume_allocated) * Conc_Sr87Sr86 / 10^6]*prob_spill*prob_reach_env*perc_soil / (Estimated_Ultimate_Recovery * NG_Density)</t>
  </si>
  <si>
    <t>[(spill_volume_allocated) * Conc_Ra226 / 10^6]*prob_spill*prob_reach_env*perc_soil / (Estimated_Ultimate_Recovery * NG_Density)</t>
  </si>
  <si>
    <t>[(spill_volume_allocated) * Conc_Ra228 / 10^6]*prob_spill*prob_reach_env*perc_soil / (Estimated_Ultimate_Recovery * NG_Density)</t>
  </si>
  <si>
    <t>[(spill_volume_allocated) * Conc_Benzene / 10^6]*prob_spill*prob_reach_env*perc_soil / (Estimated_Ultimate_Recovery * NG_Density)</t>
  </si>
  <si>
    <t>[(spill_volume_allocated) * Conc_Toluene / 10^6]*prob_spill*prob_reach_env*perc_soil / (Estimated_Ultimate_Recovery * NG_Density)</t>
  </si>
  <si>
    <t>[(spill_volume_allocated) * Conc_H2S / 10^6]*prob_spill*prob_reach_env*perc_soil / (Estimated_Ultimate_Recovery * NG_Density)</t>
  </si>
  <si>
    <t xml:space="preserve"> Water_Input_Flow * Input_Source_Recycle_Percent</t>
  </si>
  <si>
    <t xml:space="preserve"> Water_Input_Flow * Input_Source_Surface_Percent</t>
  </si>
  <si>
    <t xml:space="preserve"> Water_Input_Flow * Input_Source_Ground_Percent</t>
  </si>
  <si>
    <t xml:space="preserve"> Water_Input_Flow * Input_Source_Brackish_Percent</t>
  </si>
  <si>
    <t>Energy Units and Calculators Explained</t>
  </si>
  <si>
    <t>U.S. Energy Information Administration</t>
  </si>
  <si>
    <t>2018</t>
  </si>
  <si>
    <t>August 8</t>
  </si>
  <si>
    <t>EIA</t>
  </si>
  <si>
    <t>https://www.eia.gov/energyexplained/index.php?page=about_energy_units</t>
  </si>
  <si>
    <t>1/22/2019</t>
  </si>
  <si>
    <t>Heat Content of Natural Gas Consumed</t>
  </si>
  <si>
    <t>Compendium of Greenhouse gas Emissions Methodologies for the Oil and Natural Gas Industry</t>
  </si>
  <si>
    <t>American Petroleum Institute</t>
  </si>
  <si>
    <t>2009</t>
  </si>
  <si>
    <t>12/31</t>
  </si>
  <si>
    <t>August</t>
  </si>
  <si>
    <t>API</t>
  </si>
  <si>
    <t>https://www.eia.gov/dnav/ng/ng_cons_heat_a_EPG0_VGTH_btucf_a.htm</t>
  </si>
  <si>
    <t>https://www.api.org/~/media/Files/EHS/climate-change/2009_GHG_COMPENDIUM.pdf</t>
  </si>
  <si>
    <t>8,9</t>
  </si>
  <si>
    <t>2,5,7,8,9</t>
  </si>
  <si>
    <t>2,3,5,7,8,9</t>
  </si>
  <si>
    <t>1,2,3,5,7,8,9</t>
  </si>
  <si>
    <t>1,2,5,7,8,9</t>
  </si>
  <si>
    <t>2,4,5,6,7,8,9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</si>
</sst>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000"/>
    <numFmt numFmtId="165" formatCode="0.000"/>
    <numFmt numFmtId="166" formatCode="0.000000"/>
    <numFmt numFmtId="167" formatCode="0.00000"/>
  </numFmts>
  <fonts count="3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name val="Calibri"/>
      <family val="2"/>
      <scheme val="minor"/>
    </font>
    <font>
      <sz val="9"/>
      <color indexed="81"/>
      <name val="Tahoma"/>
      <family val="2"/>
    </font>
    <font>
      <b/>
      <sz val="9"/>
      <color indexed="81"/>
      <name val="Tahoma"/>
      <family val="2"/>
    </font>
  </fonts>
  <fills count="17">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theme="8" tint="0.79998168889431442"/>
        <bgColor indexed="64"/>
      </patternFill>
    </fill>
  </fills>
  <borders count="43">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0" fontId="4" fillId="0" borderId="0"/>
    <xf numFmtId="0" fontId="21" fillId="0" borderId="0" applyNumberFormat="0" applyFill="0" applyBorder="0" applyAlignment="0" applyProtection="0">
      <alignment vertical="top"/>
      <protection locked="0"/>
    </xf>
  </cellStyleXfs>
  <cellXfs count="427">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9" fillId="0" borderId="0" xfId="2" applyFont="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0" fontId="15" fillId="0" borderId="16" xfId="0" applyFont="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6" fillId="2" borderId="0" xfId="2" applyFont="1" applyFill="1"/>
    <xf numFmtId="0" fontId="17" fillId="0" borderId="0" xfId="2" applyFont="1" applyFill="1" applyAlignment="1">
      <alignment horizontal="center"/>
    </xf>
    <xf numFmtId="0" fontId="3" fillId="0" borderId="16" xfId="0" applyFont="1" applyBorder="1" applyAlignment="1">
      <alignment horizontal="center"/>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4" fillId="0" borderId="28" xfId="2" applyFont="1" applyFill="1" applyBorder="1" applyProtection="1">
      <protection locked="0"/>
    </xf>
    <xf numFmtId="165" fontId="15" fillId="0" borderId="16" xfId="0" applyNumberFormat="1" applyFont="1" applyFill="1" applyBorder="1"/>
    <xf numFmtId="0" fontId="4" fillId="0" borderId="30" xfId="2" applyFont="1" applyFill="1" applyBorder="1" applyProtection="1">
      <protection locked="0"/>
    </xf>
    <xf numFmtId="165" fontId="15" fillId="0" borderId="30" xfId="0" applyNumberFormat="1" applyFont="1" applyFill="1" applyBorder="1"/>
    <xf numFmtId="165" fontId="15" fillId="0" borderId="31" xfId="0" applyNumberFormat="1" applyFont="1" applyFill="1" applyBorder="1"/>
    <xf numFmtId="0" fontId="15" fillId="0" borderId="32" xfId="0" applyFont="1" applyBorder="1" applyProtection="1">
      <protection locked="0"/>
    </xf>
    <xf numFmtId="0" fontId="19"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0"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21"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21"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2"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3" fillId="7" borderId="0" xfId="2" applyFont="1" applyFill="1"/>
    <xf numFmtId="0" fontId="4" fillId="7" borderId="0" xfId="2" applyFill="1"/>
    <xf numFmtId="0" fontId="6" fillId="10" borderId="35" xfId="2" applyFont="1" applyFill="1" applyBorder="1" applyAlignment="1">
      <alignment horizontal="center"/>
    </xf>
    <xf numFmtId="0" fontId="24" fillId="0" borderId="35" xfId="2" applyFont="1" applyBorder="1" applyAlignment="1">
      <alignment wrapText="1"/>
    </xf>
    <xf numFmtId="0" fontId="25" fillId="0" borderId="35" xfId="2" applyFont="1" applyBorder="1" applyAlignment="1">
      <alignment wrapText="1"/>
    </xf>
    <xf numFmtId="0" fontId="6" fillId="0" borderId="34" xfId="2" applyFont="1" applyBorder="1" applyAlignment="1">
      <alignment wrapText="1"/>
    </xf>
    <xf numFmtId="0" fontId="6" fillId="0" borderId="0" xfId="2" applyFont="1" applyFill="1" applyBorder="1" applyAlignment="1">
      <alignment wrapText="1"/>
    </xf>
    <xf numFmtId="0" fontId="24" fillId="0" borderId="0" xfId="2" applyFont="1" applyBorder="1" applyAlignment="1">
      <alignment wrapText="1"/>
    </xf>
    <xf numFmtId="0" fontId="23"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6" fillId="0" borderId="0" xfId="0" applyFont="1"/>
    <xf numFmtId="0" fontId="23" fillId="0" borderId="0" xfId="0" applyFont="1" applyFill="1" applyBorder="1" applyAlignment="1">
      <alignment horizontal="left"/>
    </xf>
    <xf numFmtId="0" fontId="27"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8" fillId="0" borderId="0" xfId="2" applyFont="1" applyFill="1" applyBorder="1"/>
    <xf numFmtId="0" fontId="15" fillId="6" borderId="0" xfId="2" applyFont="1" applyFill="1" applyBorder="1"/>
    <xf numFmtId="0" fontId="29" fillId="0" borderId="0" xfId="2" applyFont="1" applyFill="1" applyBorder="1" applyAlignment="1">
      <alignment horizontal="left"/>
    </xf>
    <xf numFmtId="0" fontId="29" fillId="0" borderId="0" xfId="2" applyFont="1" applyFill="1" applyBorder="1"/>
    <xf numFmtId="0" fontId="28" fillId="0" borderId="22" xfId="2" applyFont="1" applyFill="1" applyBorder="1"/>
    <xf numFmtId="0" fontId="15" fillId="0" borderId="0" xfId="2" applyFont="1" applyFill="1"/>
    <xf numFmtId="0" fontId="30" fillId="0" borderId="0" xfId="2" applyFont="1" applyFill="1"/>
    <xf numFmtId="0" fontId="15" fillId="0" borderId="0" xfId="2" applyFont="1" applyFill="1" applyAlignment="1">
      <alignment horizontal="left"/>
    </xf>
    <xf numFmtId="0" fontId="15" fillId="0" borderId="22" xfId="2" applyFont="1" applyFill="1" applyBorder="1"/>
    <xf numFmtId="0" fontId="29" fillId="0" borderId="9" xfId="2" applyFont="1" applyFill="1" applyBorder="1" applyAlignment="1">
      <alignment horizontal="left"/>
    </xf>
    <xf numFmtId="0" fontId="6" fillId="0" borderId="9" xfId="2" applyFont="1" applyFill="1" applyBorder="1"/>
    <xf numFmtId="0" fontId="15" fillId="0" borderId="9" xfId="2" applyFont="1" applyFill="1" applyBorder="1"/>
    <xf numFmtId="0" fontId="15" fillId="0" borderId="24" xfId="2" applyFont="1" applyFill="1" applyBorder="1"/>
    <xf numFmtId="0" fontId="15" fillId="0" borderId="22" xfId="0" applyFont="1" applyBorder="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1" fillId="0" borderId="0" xfId="3" applyFont="1" applyAlignment="1" applyProtection="1"/>
    <xf numFmtId="0" fontId="4" fillId="0" borderId="10" xfId="2" applyFont="1" applyFill="1" applyBorder="1" applyAlignment="1">
      <alignment horizontal="center" vertical="center" wrapText="1"/>
    </xf>
    <xf numFmtId="0" fontId="3" fillId="0" borderId="1" xfId="0" applyFont="1" applyBorder="1" applyAlignment="1">
      <alignment horizontal="center"/>
    </xf>
    <xf numFmtId="165" fontId="15" fillId="0" borderId="37" xfId="0" applyNumberFormat="1" applyFont="1" applyFill="1" applyBorder="1"/>
    <xf numFmtId="0" fontId="3" fillId="0" borderId="0" xfId="0" applyFont="1" applyBorder="1" applyAlignment="1"/>
    <xf numFmtId="0" fontId="18" fillId="0" borderId="0" xfId="0" applyFont="1" applyBorder="1" applyAlignment="1">
      <alignment vertical="top" wrapText="1"/>
    </xf>
    <xf numFmtId="0" fontId="0" fillId="0" borderId="0" xfId="0" applyBorder="1" applyAlignment="1">
      <alignment vertical="top" wrapText="1"/>
    </xf>
    <xf numFmtId="0" fontId="7" fillId="0" borderId="21" xfId="2" applyFont="1" applyFill="1" applyBorder="1" applyAlignment="1">
      <alignment horizontal="center" wrapText="1"/>
    </xf>
    <xf numFmtId="0" fontId="4" fillId="0" borderId="28" xfId="2" applyFont="1" applyBorder="1" applyProtection="1">
      <protection locked="0"/>
    </xf>
    <xf numFmtId="0" fontId="4" fillId="0" borderId="38" xfId="2" applyFont="1" applyFill="1" applyBorder="1" applyProtection="1">
      <protection locked="0"/>
    </xf>
    <xf numFmtId="165" fontId="15" fillId="0" borderId="18" xfId="0" applyNumberFormat="1" applyFont="1" applyFill="1" applyBorder="1"/>
    <xf numFmtId="165" fontId="15" fillId="0" borderId="19" xfId="0" applyNumberFormat="1" applyFont="1" applyFill="1" applyBorder="1"/>
    <xf numFmtId="0" fontId="15" fillId="0" borderId="39" xfId="0" applyFont="1" applyBorder="1" applyProtection="1">
      <protection locked="0"/>
    </xf>
    <xf numFmtId="165" fontId="15" fillId="0" borderId="21" xfId="0" applyNumberFormat="1" applyFont="1" applyFill="1" applyBorder="1"/>
    <xf numFmtId="0" fontId="0" fillId="0" borderId="28" xfId="0" applyFill="1" applyBorder="1"/>
    <xf numFmtId="0" fontId="0" fillId="0" borderId="38" xfId="0" applyFill="1" applyBorder="1"/>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3" fillId="0" borderId="10" xfId="0" applyFont="1" applyBorder="1" applyAlignment="1">
      <alignment horizontal="center"/>
    </xf>
    <xf numFmtId="0" fontId="15" fillId="0" borderId="11" xfId="0" applyFont="1" applyBorder="1" applyProtection="1">
      <protection locked="0"/>
    </xf>
    <xf numFmtId="0" fontId="15" fillId="0" borderId="40" xfId="0" applyFont="1" applyBorder="1" applyProtection="1">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165" fontId="15" fillId="6" borderId="41" xfId="0" applyNumberFormat="1" applyFont="1" applyFill="1" applyBorder="1"/>
    <xf numFmtId="165" fontId="15" fillId="6" borderId="16" xfId="0" applyNumberFormat="1" applyFont="1" applyFill="1" applyBorder="1"/>
    <xf numFmtId="164" fontId="15" fillId="6" borderId="16" xfId="0" applyNumberFormat="1" applyFont="1" applyFill="1" applyBorder="1"/>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0" borderId="16" xfId="2" applyFont="1" applyFill="1" applyBorder="1" applyProtection="1">
      <protection locked="0"/>
    </xf>
    <xf numFmtId="0" fontId="15" fillId="0" borderId="16" xfId="0"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9" borderId="10" xfId="2" applyFont="1" applyFill="1" applyBorder="1" applyAlignment="1" applyProtection="1">
      <alignment horizontal="left"/>
      <protection locked="0"/>
    </xf>
    <xf numFmtId="0" fontId="15" fillId="0" borderId="20" xfId="0" applyFont="1" applyBorder="1" applyProtection="1">
      <protection locked="0"/>
    </xf>
    <xf numFmtId="16" fontId="0" fillId="0" borderId="10" xfId="0" applyNumberFormat="1" applyBorder="1" applyAlignment="1">
      <alignment horizontal="center" vertical="top"/>
    </xf>
    <xf numFmtId="0" fontId="0" fillId="0" borderId="10" xfId="0" applyBorder="1" applyAlignment="1">
      <alignment vertical="top" wrapText="1"/>
    </xf>
    <xf numFmtId="0" fontId="0" fillId="0" borderId="10" xfId="0" applyBorder="1" applyAlignment="1"/>
    <xf numFmtId="0" fontId="0" fillId="0" borderId="10" xfId="0" applyBorder="1" applyAlignment="1">
      <alignment vertical="top"/>
    </xf>
    <xf numFmtId="0" fontId="0" fillId="0" borderId="10" xfId="0" applyBorder="1"/>
    <xf numFmtId="0" fontId="0" fillId="0" borderId="9" xfId="0" applyFill="1" applyBorder="1" applyAlignment="1">
      <alignment horizontal="center" vertical="top"/>
    </xf>
    <xf numFmtId="0" fontId="0" fillId="0" borderId="9" xfId="0" applyBorder="1" applyAlignment="1">
      <alignment vertical="top"/>
    </xf>
    <xf numFmtId="0" fontId="0" fillId="0" borderId="10" xfId="0" applyFill="1" applyBorder="1" applyAlignment="1">
      <alignment horizontal="center" vertical="top"/>
    </xf>
    <xf numFmtId="0" fontId="0" fillId="0" borderId="10" xfId="0" applyFill="1" applyBorder="1" applyAlignment="1">
      <alignment vertical="top"/>
    </xf>
    <xf numFmtId="0" fontId="0" fillId="0" borderId="17" xfId="0" applyFill="1" applyBorder="1"/>
    <xf numFmtId="165" fontId="15" fillId="6" borderId="21" xfId="0" applyNumberFormat="1" applyFont="1" applyFill="1" applyBorder="1"/>
    <xf numFmtId="165" fontId="15" fillId="6" borderId="13" xfId="0" applyNumberFormat="1" applyFont="1" applyFill="1" applyBorder="1"/>
    <xf numFmtId="0" fontId="2" fillId="0" borderId="42" xfId="2" applyFont="1" applyFill="1" applyBorder="1" applyAlignment="1">
      <alignment horizontal="center"/>
    </xf>
    <xf numFmtId="0" fontId="3" fillId="11" borderId="1" xfId="0" applyFont="1" applyFill="1" applyBorder="1" applyAlignment="1">
      <alignment horizontal="center"/>
    </xf>
    <xf numFmtId="0" fontId="3" fillId="0" borderId="17" xfId="0" applyFont="1" applyBorder="1" applyAlignment="1">
      <alignment horizontal="center"/>
    </xf>
    <xf numFmtId="0" fontId="7" fillId="0" borderId="10" xfId="2" applyFont="1" applyFill="1" applyBorder="1" applyAlignment="1">
      <alignment horizontal="center" wrapText="1"/>
    </xf>
    <xf numFmtId="0" fontId="2" fillId="0" borderId="16" xfId="2" applyFont="1" applyFill="1" applyBorder="1" applyAlignment="1">
      <alignment horizontal="center"/>
    </xf>
    <xf numFmtId="0" fontId="3" fillId="11" borderId="16" xfId="0" applyFont="1" applyFill="1" applyBorder="1" applyAlignment="1">
      <alignment horizontal="center"/>
    </xf>
    <xf numFmtId="164" fontId="15" fillId="6" borderId="16" xfId="0" applyNumberFormat="1" applyFont="1" applyFill="1" applyBorder="1" applyAlignment="1">
      <alignment horizontal="right"/>
    </xf>
    <xf numFmtId="164" fontId="0" fillId="0" borderId="16" xfId="0" applyNumberFormat="1" applyBorder="1"/>
    <xf numFmtId="164" fontId="15" fillId="0" borderId="16" xfId="0" applyNumberFormat="1" applyFont="1" applyFill="1" applyBorder="1"/>
    <xf numFmtId="164" fontId="0" fillId="0" borderId="16" xfId="0" applyNumberFormat="1" applyBorder="1" applyAlignment="1">
      <alignment horizontal="right"/>
    </xf>
    <xf numFmtId="164" fontId="31" fillId="0" borderId="16" xfId="0" applyNumberFormat="1" applyFont="1" applyFill="1" applyBorder="1" applyAlignment="1">
      <alignment horizontal="right"/>
    </xf>
    <xf numFmtId="167" fontId="15" fillId="10" borderId="16" xfId="0" applyNumberFormat="1" applyFont="1" applyFill="1" applyBorder="1" applyAlignment="1" applyProtection="1">
      <alignment vertical="top"/>
      <protection hidden="1"/>
    </xf>
    <xf numFmtId="11" fontId="15" fillId="0" borderId="16" xfId="1" applyNumberFormat="1" applyFont="1" applyFill="1" applyBorder="1" applyAlignment="1" applyProtection="1">
      <alignment vertical="top"/>
      <protection hidden="1"/>
    </xf>
    <xf numFmtId="0" fontId="15" fillId="0" borderId="16" xfId="0" applyFont="1" applyFill="1" applyBorder="1" applyAlignment="1" applyProtection="1">
      <alignment vertical="top"/>
      <protection hidden="1"/>
    </xf>
    <xf numFmtId="167" fontId="15" fillId="0" borderId="16" xfId="0" applyNumberFormat="1" applyFont="1" applyFill="1" applyBorder="1" applyAlignment="1" applyProtection="1">
      <alignment vertical="top"/>
      <protection hidden="1"/>
    </xf>
    <xf numFmtId="0" fontId="15" fillId="0" borderId="16" xfId="0" applyFont="1" applyBorder="1" applyAlignment="1" applyProtection="1">
      <alignment horizontal="righ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0" borderId="16" xfId="2" applyFont="1" applyFill="1" applyBorder="1" applyAlignment="1" applyProtection="1">
      <alignment horizontal="left" vertical="top" wrapText="1"/>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11" fontId="15" fillId="0" borderId="16" xfId="0" applyNumberFormat="1" applyFont="1" applyFill="1" applyBorder="1"/>
    <xf numFmtId="0" fontId="15" fillId="0" borderId="0" xfId="0" applyFont="1" applyAlignment="1">
      <alignment wrapText="1"/>
    </xf>
    <xf numFmtId="11" fontId="15" fillId="10" borderId="16" xfId="0" applyNumberFormat="1" applyFont="1" applyFill="1" applyBorder="1" applyAlignment="1" applyProtection="1">
      <alignment vertical="top"/>
      <protection hidden="1"/>
    </xf>
    <xf numFmtId="0" fontId="4" fillId="0" borderId="16" xfId="2" applyFont="1" applyFill="1" applyBorder="1" applyAlignment="1" applyProtection="1">
      <alignment horizontal="left" vertical="top"/>
      <protection locked="0"/>
    </xf>
    <xf numFmtId="0" fontId="4" fillId="0" borderId="16" xfId="2" applyFont="1" applyFill="1" applyBorder="1" applyAlignment="1" applyProtection="1">
      <alignment vertical="top"/>
      <protection locked="0"/>
    </xf>
    <xf numFmtId="0" fontId="4" fillId="0" borderId="10" xfId="2" applyFont="1" applyFill="1" applyBorder="1" applyAlignment="1" applyProtection="1">
      <alignment vertical="top"/>
      <protection locked="0"/>
    </xf>
    <xf numFmtId="0" fontId="4" fillId="0" borderId="17" xfId="2" applyFont="1" applyFill="1" applyBorder="1" applyAlignment="1" applyProtection="1">
      <alignment vertical="top"/>
      <protection locked="0"/>
    </xf>
    <xf numFmtId="0" fontId="0" fillId="0" borderId="0" xfId="0" applyBorder="1" applyAlignment="1">
      <alignment vertical="center" wrapText="1"/>
    </xf>
    <xf numFmtId="0" fontId="4" fillId="0" borderId="0" xfId="2" applyBorder="1"/>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166" fontId="15" fillId="0" borderId="16" xfId="0" applyNumberFormat="1" applyFont="1" applyFill="1" applyBorder="1"/>
    <xf numFmtId="0" fontId="17" fillId="0" borderId="0" xfId="2" applyFont="1" applyFill="1" applyAlignment="1">
      <alignment horizontal="center"/>
    </xf>
    <xf numFmtId="0" fontId="18" fillId="0" borderId="10" xfId="0" applyFont="1" applyFill="1" applyBorder="1" applyAlignment="1">
      <alignment horizontal="center"/>
    </xf>
    <xf numFmtId="0" fontId="3" fillId="0" borderId="6" xfId="0" applyFont="1" applyBorder="1" applyAlignment="1">
      <alignment horizontal="center"/>
    </xf>
    <xf numFmtId="165" fontId="15" fillId="0" borderId="20" xfId="0" applyNumberFormat="1" applyFont="1" applyFill="1" applyBorder="1"/>
    <xf numFmtId="165" fontId="15" fillId="0" borderId="14" xfId="0" applyNumberFormat="1" applyFont="1" applyFill="1" applyBorder="1"/>
    <xf numFmtId="164" fontId="0" fillId="0" borderId="1" xfId="0" applyNumberFormat="1" applyBorder="1"/>
    <xf numFmtId="164" fontId="15" fillId="0" borderId="1" xfId="0" applyNumberFormat="1" applyFont="1" applyFill="1" applyBorder="1"/>
    <xf numFmtId="0" fontId="0" fillId="0" borderId="16" xfId="0" applyBorder="1"/>
    <xf numFmtId="2" fontId="0" fillId="0" borderId="16" xfId="0" applyNumberFormat="1" applyBorder="1"/>
    <xf numFmtId="11" fontId="0" fillId="0" borderId="0" xfId="0" applyNumberFormat="1"/>
    <xf numFmtId="0" fontId="0" fillId="16" borderId="0" xfId="0" applyFill="1" applyBorder="1"/>
    <xf numFmtId="0" fontId="4" fillId="0" borderId="16" xfId="3" applyFont="1" applyFill="1" applyBorder="1" applyAlignment="1" applyProtection="1">
      <protection locked="0"/>
    </xf>
    <xf numFmtId="49" fontId="15" fillId="0" borderId="0" xfId="0" applyNumberFormat="1" applyFon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49" fontId="4" fillId="0" borderId="0" xfId="0" applyNumberFormat="1" applyFont="1" applyFill="1" applyAlignment="1" applyProtection="1">
      <alignment horizontal="left" vertical="top" wrapText="1"/>
      <protection locked="0"/>
    </xf>
    <xf numFmtId="0" fontId="15" fillId="0" borderId="0" xfId="0" applyFont="1" applyAlignment="1">
      <alignment horizontal="left" vertical="top" wrapText="1"/>
    </xf>
    <xf numFmtId="0" fontId="4" fillId="0" borderId="16" xfId="0" applyFont="1" applyFill="1" applyBorder="1" applyAlignment="1" applyProtection="1">
      <alignment horizontal="right"/>
      <protection locked="0"/>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0" borderId="16"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6" fillId="3" borderId="16" xfId="2" applyFont="1" applyFill="1" applyBorder="1" applyAlignment="1">
      <alignment horizontal="center"/>
    </xf>
    <xf numFmtId="0" fontId="4"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wrapText="1"/>
      <protection locked="0"/>
    </xf>
    <xf numFmtId="0" fontId="4" fillId="0" borderId="17" xfId="2" applyBorder="1" applyAlignment="1" applyProtection="1">
      <alignment horizontal="left" wrapText="1"/>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17" fillId="0" borderId="0" xfId="2" applyFont="1" applyFill="1" applyAlignment="1">
      <alignment horizontal="center"/>
    </xf>
    <xf numFmtId="0" fontId="6" fillId="0" borderId="26" xfId="2" applyFont="1" applyFill="1" applyBorder="1" applyAlignment="1">
      <alignment horizontal="center"/>
    </xf>
    <xf numFmtId="0" fontId="6" fillId="0" borderId="28" xfId="2" applyFont="1" applyFill="1" applyBorder="1" applyAlignment="1">
      <alignment horizontal="center"/>
    </xf>
    <xf numFmtId="0" fontId="6" fillId="0" borderId="27" xfId="2" applyFont="1" applyFill="1" applyBorder="1" applyAlignment="1">
      <alignment horizontal="center"/>
    </xf>
    <xf numFmtId="0" fontId="6" fillId="0" borderId="29" xfId="2" applyFont="1" applyFill="1" applyBorder="1" applyAlignment="1">
      <alignment horizontal="center"/>
    </xf>
    <xf numFmtId="0" fontId="18" fillId="0" borderId="1" xfId="0" applyFont="1" applyFill="1" applyBorder="1" applyAlignment="1">
      <alignment horizontal="center"/>
    </xf>
    <xf numFmtId="0" fontId="18" fillId="0" borderId="10" xfId="0" applyFont="1" applyFill="1" applyBorder="1" applyAlignment="1">
      <alignment horizontal="center"/>
    </xf>
    <xf numFmtId="0" fontId="3" fillId="0" borderId="42" xfId="0" applyFont="1" applyBorder="1" applyAlignment="1">
      <alignment horizontal="center"/>
    </xf>
    <xf numFmtId="0" fontId="3" fillId="0" borderId="6" xfId="0" applyFont="1" applyBorder="1" applyAlignment="1">
      <alignment horizontal="center"/>
    </xf>
    <xf numFmtId="0" fontId="4" fillId="6" borderId="1" xfId="2" applyFont="1" applyFill="1" applyBorder="1" applyAlignment="1">
      <alignment horizontal="center"/>
    </xf>
    <xf numFmtId="0" fontId="4" fillId="6" borderId="10" xfId="2" applyFont="1" applyFill="1" applyBorder="1" applyAlignment="1">
      <alignment horizontal="center"/>
    </xf>
    <xf numFmtId="0" fontId="4" fillId="6" borderId="17" xfId="2" applyFont="1" applyFill="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33" xfId="2" applyFont="1" applyFill="1" applyBorder="1" applyAlignment="1">
      <alignment horizontal="center" wrapText="1"/>
    </xf>
    <xf numFmtId="0" fontId="6" fillId="10" borderId="34"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3" xfId="2" applyFont="1" applyBorder="1" applyAlignment="1">
      <alignment horizontal="center" wrapText="1"/>
    </xf>
    <xf numFmtId="0" fontId="6" fillId="0" borderId="36" xfId="2" applyFont="1" applyBorder="1" applyAlignment="1">
      <alignment horizontal="center" wrapText="1"/>
    </xf>
    <xf numFmtId="0" fontId="6" fillId="0" borderId="34" xfId="2" applyFont="1" applyBorder="1" applyAlignment="1">
      <alignment horizontal="center" wrapText="1"/>
    </xf>
    <xf numFmtId="0" fontId="24" fillId="0" borderId="2" xfId="2" applyFont="1" applyBorder="1" applyAlignment="1">
      <alignment wrapText="1"/>
    </xf>
    <xf numFmtId="0" fontId="24" fillId="0" borderId="4" xfId="2" applyFont="1" applyBorder="1" applyAlignment="1">
      <alignment wrapText="1"/>
    </xf>
    <xf numFmtId="0" fontId="24" fillId="0" borderId="3" xfId="2" applyFont="1" applyBorder="1" applyAlignment="1">
      <alignment wrapText="1"/>
    </xf>
    <xf numFmtId="0" fontId="25" fillId="0" borderId="2" xfId="2" applyFont="1" applyBorder="1" applyAlignment="1">
      <alignment wrapText="1"/>
    </xf>
    <xf numFmtId="0" fontId="25" fillId="0" borderId="4" xfId="2" applyFont="1" applyBorder="1" applyAlignment="1">
      <alignment wrapText="1"/>
    </xf>
    <xf numFmtId="0" fontId="25" fillId="0" borderId="2" xfId="2" applyFont="1" applyBorder="1"/>
    <xf numFmtId="0" fontId="25" fillId="0" borderId="4" xfId="2" applyFont="1" applyBorder="1"/>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xf numFmtId="0" fontId="21" fillId="0" borderId="0" xfId="3" applyAlignment="1" applyProtection="1">
      <alignment horizontal="left" vertical="top"/>
    </xf>
  </cellXfs>
  <cellStyles count="4">
    <cellStyle name="Comma" xfId="1" builtinId="3"/>
    <cellStyle name="Hyperlink" xfId="3" builtinId="8"/>
    <cellStyle name="Normal" xfId="0" builtinId="0"/>
    <cellStyle name="Normal 2" xfId="2"/>
  </cellStyles>
  <dxfs count="8">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xmlns=""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 uri="{FF2B5EF4-FFF2-40B4-BE49-F238E27FC236}">
                  <a16:creationId xmlns:a16="http://schemas.microsoft.com/office/drawing/2014/main" xmlns=""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 uri="{FF2B5EF4-FFF2-40B4-BE49-F238E27FC236}">
                  <a16:creationId xmlns:a16="http://schemas.microsoft.com/office/drawing/2014/main" xmlns=""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3</xdr:col>
          <xdr:colOff>3933825</xdr:colOff>
          <xdr:row>16</xdr:row>
          <xdr:rowOff>257175</xdr:rowOff>
        </xdr:to>
        <xdr:sp macro="" textlink="">
          <xdr:nvSpPr>
            <xdr:cNvPr id="2052" name="CheckBox3" hidden="1">
              <a:extLst>
                <a:ext uri="{63B3BB69-23CF-44E3-9099-C40C66FF867C}">
                  <a14:compatExt spid="_x0000_s2052"/>
                </a:ext>
                <a:ext uri="{FF2B5EF4-FFF2-40B4-BE49-F238E27FC236}">
                  <a16:creationId xmlns:a16="http://schemas.microsoft.com/office/drawing/2014/main" xmlns=""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85</xdr:row>
      <xdr:rowOff>56030</xdr:rowOff>
    </xdr:from>
    <xdr:to>
      <xdr:col>7</xdr:col>
      <xdr:colOff>0</xdr:colOff>
      <xdr:row>89</xdr:row>
      <xdr:rowOff>19050</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182656" y="2865905"/>
          <a:ext cx="8180294" cy="72502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1885950</xdr:colOff>
      <xdr:row>0</xdr:row>
      <xdr:rowOff>76201</xdr:rowOff>
    </xdr:from>
    <xdr:to>
      <xdr:col>4</xdr:col>
      <xdr:colOff>847725</xdr:colOff>
      <xdr:row>1</xdr:row>
      <xdr:rowOff>352426</xdr:rowOff>
    </xdr:to>
    <xdr:sp macro="" textlink="">
      <xdr:nvSpPr>
        <xdr:cNvPr id="2" name="TextBox 1">
          <a:extLst>
            <a:ext uri="{FF2B5EF4-FFF2-40B4-BE49-F238E27FC236}">
              <a16:creationId xmlns:a16="http://schemas.microsoft.com/office/drawing/2014/main" xmlns="" id="{00000000-0008-0000-0400-000002000000}"/>
            </a:ext>
          </a:extLst>
        </xdr:cNvPr>
        <xdr:cNvSpPr txBox="1"/>
      </xdr:nvSpPr>
      <xdr:spPr>
        <a:xfrm>
          <a:off x="2095500" y="76201"/>
          <a:ext cx="3219450" cy="53340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These DQI</a:t>
          </a:r>
          <a:r>
            <a:rPr lang="en-US" sz="1100" baseline="0"/>
            <a:t> scores represent a worst case scenario, as DQI would be different for each scenario</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17</xdr:row>
      <xdr:rowOff>114300</xdr:rowOff>
    </xdr:from>
    <xdr:to>
      <xdr:col>3</xdr:col>
      <xdr:colOff>116948</xdr:colOff>
      <xdr:row>21</xdr:row>
      <xdr:rowOff>137887</xdr:rowOff>
    </xdr:to>
    <xdr:grpSp>
      <xdr:nvGrpSpPr>
        <xdr:cNvPr id="38" name="Legend">
          <a:extLst>
            <a:ext uri="{FF2B5EF4-FFF2-40B4-BE49-F238E27FC236}">
              <a16:creationId xmlns:a16="http://schemas.microsoft.com/office/drawing/2014/main" xmlns="" id="{00000000-0008-0000-0800-000026000000}"/>
            </a:ext>
          </a:extLst>
        </xdr:cNvPr>
        <xdr:cNvGrpSpPr/>
      </xdr:nvGrpSpPr>
      <xdr:grpSpPr>
        <a:xfrm>
          <a:off x="0" y="3352800"/>
          <a:ext cx="1935357" cy="785587"/>
          <a:chOff x="7457181" y="3134295"/>
          <a:chExt cx="1953912" cy="753022"/>
        </a:xfrm>
      </xdr:grpSpPr>
      <xdr:sp macro="" textlink="">
        <xdr:nvSpPr>
          <xdr:cNvPr id="39" name="LegendBox">
            <a:extLst>
              <a:ext uri="{FF2B5EF4-FFF2-40B4-BE49-F238E27FC236}">
                <a16:creationId xmlns:a16="http://schemas.microsoft.com/office/drawing/2014/main" xmlns="" id="{00000000-0008-0000-0800-000027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0" name="Upstream Emssion Data">
            <a:extLst>
              <a:ext uri="{FF2B5EF4-FFF2-40B4-BE49-F238E27FC236}">
                <a16:creationId xmlns:a16="http://schemas.microsoft.com/office/drawing/2014/main" xmlns="" id="{00000000-0008-0000-0800-000028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41" name="TextBox 40">
            <a:extLst>
              <a:ext uri="{FF2B5EF4-FFF2-40B4-BE49-F238E27FC236}">
                <a16:creationId xmlns:a16="http://schemas.microsoft.com/office/drawing/2014/main" xmlns="" id="{00000000-0008-0000-0800-000029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42" name="TextBox 41">
            <a:extLst>
              <a:ext uri="{FF2B5EF4-FFF2-40B4-BE49-F238E27FC236}">
                <a16:creationId xmlns:a16="http://schemas.microsoft.com/office/drawing/2014/main" xmlns="" id="{00000000-0008-0000-0800-00002A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43" name="TextBox 42">
            <a:extLst>
              <a:ext uri="{FF2B5EF4-FFF2-40B4-BE49-F238E27FC236}">
                <a16:creationId xmlns:a16="http://schemas.microsoft.com/office/drawing/2014/main" xmlns="" id="{00000000-0008-0000-0800-00002B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46" name="Reference Flow">
          <a:extLst>
            <a:ext uri="{FF2B5EF4-FFF2-40B4-BE49-F238E27FC236}">
              <a16:creationId xmlns:a16="http://schemas.microsoft.com/office/drawing/2014/main" xmlns="" id="{00000000-0008-0000-0800-00002E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[reference flow]</a:t>
          </a:r>
          <a:endParaRPr lang="en-US" sz="800" baseline="0">
            <a:solidFill>
              <a:schemeClr val="tx1"/>
            </a:solidFill>
            <a:latin typeface="Arial" pitchFamily="34" charset="0"/>
            <a:cs typeface="Arial" pitchFamily="34" charset="0"/>
          </a:endParaRPr>
        </a:p>
      </xdr:txBody>
    </xdr:sp>
    <xdr:clientData/>
  </xdr:twoCellAnchor>
  <xdr:twoCellAnchor>
    <xdr:from>
      <xdr:col>12</xdr:col>
      <xdr:colOff>304800</xdr:colOff>
      <xdr:row>4</xdr:row>
      <xdr:rowOff>11176</xdr:rowOff>
    </xdr:from>
    <xdr:to>
      <xdr:col>15</xdr:col>
      <xdr:colOff>0</xdr:colOff>
      <xdr:row>7</xdr:row>
      <xdr:rowOff>11176</xdr:rowOff>
    </xdr:to>
    <xdr:sp macro="" textlink="">
      <xdr:nvSpPr>
        <xdr:cNvPr id="48" name="Reference Flow 1">
          <a:extLst>
            <a:ext uri="{FF2B5EF4-FFF2-40B4-BE49-F238E27FC236}">
              <a16:creationId xmlns:a16="http://schemas.microsoft.com/office/drawing/2014/main" xmlns="" id="{00000000-0008-0000-0800-000030000000}"/>
            </a:ext>
          </a:extLst>
        </xdr:cNvPr>
        <xdr:cNvSpPr/>
      </xdr:nvSpPr>
      <xdr:spPr>
        <a:xfrm>
          <a:off x="7620000" y="773176"/>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Water (flowback) [Water]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5</xdr:row>
      <xdr:rowOff>56388</xdr:rowOff>
    </xdr:from>
    <xdr:to>
      <xdr:col>12</xdr:col>
      <xdr:colOff>304800</xdr:colOff>
      <xdr:row>5</xdr:row>
      <xdr:rowOff>106426</xdr:rowOff>
    </xdr:to>
    <xdr:cxnSp macro="">
      <xdr:nvCxnSpPr>
        <xdr:cNvPr id="49" name="Connector Ref 1">
          <a:extLst>
            <a:ext uri="{FF2B5EF4-FFF2-40B4-BE49-F238E27FC236}">
              <a16:creationId xmlns:a16="http://schemas.microsoft.com/office/drawing/2014/main" xmlns="" id="{00000000-0008-0000-0800-000031000000}"/>
            </a:ext>
          </a:extLst>
        </xdr:cNvPr>
        <xdr:cNvCxnSpPr>
          <a:stCxn id="47" idx="3"/>
          <a:endCxn id="48" idx="1"/>
        </xdr:cNvCxnSpPr>
      </xdr:nvCxnSpPr>
      <xdr:spPr>
        <a:xfrm>
          <a:off x="7251700" y="1008888"/>
          <a:ext cx="368300" cy="5003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254000</xdr:colOff>
      <xdr:row>11</xdr:row>
      <xdr:rowOff>85852</xdr:rowOff>
    </xdr:from>
    <xdr:to>
      <xdr:col>17</xdr:col>
      <xdr:colOff>558800</xdr:colOff>
      <xdr:row>14</xdr:row>
      <xdr:rowOff>85852</xdr:rowOff>
    </xdr:to>
    <xdr:sp macro="" textlink="">
      <xdr:nvSpPr>
        <xdr:cNvPr id="51" name="Reference Flow 2">
          <a:extLst>
            <a:ext uri="{FF2B5EF4-FFF2-40B4-BE49-F238E27FC236}">
              <a16:creationId xmlns:a16="http://schemas.microsoft.com/office/drawing/2014/main" xmlns="" id="{00000000-0008-0000-0800-000033000000}"/>
            </a:ext>
          </a:extLst>
        </xdr:cNvPr>
        <xdr:cNvSpPr/>
      </xdr:nvSpPr>
      <xdr:spPr>
        <a:xfrm>
          <a:off x="9398000" y="2181352"/>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Water (produced) [Water]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12</xdr:row>
      <xdr:rowOff>131064</xdr:rowOff>
    </xdr:from>
    <xdr:to>
      <xdr:col>15</xdr:col>
      <xdr:colOff>254000</xdr:colOff>
      <xdr:row>12</xdr:row>
      <xdr:rowOff>181102</xdr:rowOff>
    </xdr:to>
    <xdr:cxnSp macro="">
      <xdr:nvCxnSpPr>
        <xdr:cNvPr id="52" name="Connector Ref 2">
          <a:extLst>
            <a:ext uri="{FF2B5EF4-FFF2-40B4-BE49-F238E27FC236}">
              <a16:creationId xmlns:a16="http://schemas.microsoft.com/office/drawing/2014/main" xmlns="" id="{00000000-0008-0000-0800-000034000000}"/>
            </a:ext>
          </a:extLst>
        </xdr:cNvPr>
        <xdr:cNvCxnSpPr>
          <a:stCxn id="50" idx="3"/>
          <a:endCxn id="51" idx="1"/>
        </xdr:cNvCxnSpPr>
      </xdr:nvCxnSpPr>
      <xdr:spPr>
        <a:xfrm>
          <a:off x="7251700" y="2417064"/>
          <a:ext cx="2146300" cy="5003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xdr:row>
      <xdr:rowOff>5588</xdr:rowOff>
    </xdr:from>
    <xdr:to>
      <xdr:col>2</xdr:col>
      <xdr:colOff>358924</xdr:colOff>
      <xdr:row>5</xdr:row>
      <xdr:rowOff>131226</xdr:rowOff>
    </xdr:to>
    <xdr:sp macro="" textlink="">
      <xdr:nvSpPr>
        <xdr:cNvPr id="54" name="Upstream Emssion Data 1">
          <a:extLst>
            <a:ext uri="{FF2B5EF4-FFF2-40B4-BE49-F238E27FC236}">
              <a16:creationId xmlns:a16="http://schemas.microsoft.com/office/drawing/2014/main" xmlns="" id="{00000000-0008-0000-0800-000036000000}"/>
            </a:ext>
          </a:extLst>
        </xdr:cNvPr>
        <xdr:cNvSpPr/>
      </xdr:nvSpPr>
      <xdr:spPr>
        <a:xfrm>
          <a:off x="0" y="386588"/>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Water (recycled water) [Water]</a:t>
          </a:r>
        </a:p>
      </xdr:txBody>
    </xdr:sp>
    <xdr:clientData/>
  </xdr:twoCellAnchor>
  <xdr:twoCellAnchor>
    <xdr:from>
      <xdr:col>2</xdr:col>
      <xdr:colOff>178501</xdr:colOff>
      <xdr:row>3</xdr:row>
      <xdr:rowOff>85344</xdr:rowOff>
    </xdr:from>
    <xdr:to>
      <xdr:col>5</xdr:col>
      <xdr:colOff>508000</xdr:colOff>
      <xdr:row>3</xdr:row>
      <xdr:rowOff>163657</xdr:rowOff>
    </xdr:to>
    <xdr:cxnSp macro="">
      <xdr:nvCxnSpPr>
        <xdr:cNvPr id="55" name="Straight Arrow Connector 1">
          <a:extLst>
            <a:ext uri="{FF2B5EF4-FFF2-40B4-BE49-F238E27FC236}">
              <a16:creationId xmlns:a16="http://schemas.microsoft.com/office/drawing/2014/main" xmlns="" id="{00000000-0008-0000-0800-000037000000}"/>
            </a:ext>
          </a:extLst>
        </xdr:cNvPr>
        <xdr:cNvCxnSpPr>
          <a:stCxn id="54" idx="2"/>
          <a:endCxn id="53" idx="1"/>
        </xdr:cNvCxnSpPr>
      </xdr:nvCxnSpPr>
      <xdr:spPr>
        <a:xfrm flipV="1">
          <a:off x="1397701" y="656844"/>
          <a:ext cx="2158299" cy="7831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558800</xdr:colOff>
      <xdr:row>5</xdr:row>
      <xdr:rowOff>138176</xdr:rowOff>
    </xdr:from>
    <xdr:to>
      <xdr:col>5</xdr:col>
      <xdr:colOff>308124</xdr:colOff>
      <xdr:row>9</xdr:row>
      <xdr:rowOff>73314</xdr:rowOff>
    </xdr:to>
    <xdr:sp macro="" textlink="">
      <xdr:nvSpPr>
        <xdr:cNvPr id="57" name="Upstream Emssion Data 2">
          <a:extLst>
            <a:ext uri="{FF2B5EF4-FFF2-40B4-BE49-F238E27FC236}">
              <a16:creationId xmlns:a16="http://schemas.microsoft.com/office/drawing/2014/main" xmlns="" id="{00000000-0008-0000-0800-000039000000}"/>
            </a:ext>
          </a:extLst>
        </xdr:cNvPr>
        <xdr:cNvSpPr/>
      </xdr:nvSpPr>
      <xdr:spPr>
        <a:xfrm>
          <a:off x="1778000" y="1090676"/>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Water (surface water) [Water]</a:t>
          </a:r>
        </a:p>
      </xdr:txBody>
    </xdr:sp>
    <xdr:clientData/>
  </xdr:twoCellAnchor>
  <xdr:twoCellAnchor>
    <xdr:from>
      <xdr:col>5</xdr:col>
      <xdr:colOff>127701</xdr:colOff>
      <xdr:row>7</xdr:row>
      <xdr:rowOff>27432</xdr:rowOff>
    </xdr:from>
    <xdr:to>
      <xdr:col>5</xdr:col>
      <xdr:colOff>508000</xdr:colOff>
      <xdr:row>7</xdr:row>
      <xdr:rowOff>105745</xdr:rowOff>
    </xdr:to>
    <xdr:cxnSp macro="">
      <xdr:nvCxnSpPr>
        <xdr:cNvPr id="58" name="Straight Arrow Connector 2">
          <a:extLst>
            <a:ext uri="{FF2B5EF4-FFF2-40B4-BE49-F238E27FC236}">
              <a16:creationId xmlns:a16="http://schemas.microsoft.com/office/drawing/2014/main" xmlns="" id="{00000000-0008-0000-0800-00003A000000}"/>
            </a:ext>
          </a:extLst>
        </xdr:cNvPr>
        <xdr:cNvCxnSpPr>
          <a:stCxn id="57" idx="2"/>
          <a:endCxn id="56" idx="1"/>
        </xdr:cNvCxnSpPr>
      </xdr:nvCxnSpPr>
      <xdr:spPr>
        <a:xfrm flipV="1">
          <a:off x="3175701" y="1360932"/>
          <a:ext cx="380299" cy="7831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9</xdr:row>
      <xdr:rowOff>80264</xdr:rowOff>
    </xdr:from>
    <xdr:to>
      <xdr:col>2</xdr:col>
      <xdr:colOff>358924</xdr:colOff>
      <xdr:row>13</xdr:row>
      <xdr:rowOff>15402</xdr:rowOff>
    </xdr:to>
    <xdr:sp macro="" textlink="">
      <xdr:nvSpPr>
        <xdr:cNvPr id="60" name="Upstream Emssion Data 3">
          <a:extLst>
            <a:ext uri="{FF2B5EF4-FFF2-40B4-BE49-F238E27FC236}">
              <a16:creationId xmlns:a16="http://schemas.microsoft.com/office/drawing/2014/main" xmlns="" id="{00000000-0008-0000-0800-00003C000000}"/>
            </a:ext>
          </a:extLst>
        </xdr:cNvPr>
        <xdr:cNvSpPr/>
      </xdr:nvSpPr>
      <xdr:spPr>
        <a:xfrm>
          <a:off x="0" y="1794764"/>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Water (ground water) [Water]</a:t>
          </a:r>
        </a:p>
      </xdr:txBody>
    </xdr:sp>
    <xdr:clientData/>
  </xdr:twoCellAnchor>
  <xdr:twoCellAnchor>
    <xdr:from>
      <xdr:col>2</xdr:col>
      <xdr:colOff>178501</xdr:colOff>
      <xdr:row>10</xdr:row>
      <xdr:rowOff>160020</xdr:rowOff>
    </xdr:from>
    <xdr:to>
      <xdr:col>5</xdr:col>
      <xdr:colOff>508000</xdr:colOff>
      <xdr:row>11</xdr:row>
      <xdr:rowOff>47833</xdr:rowOff>
    </xdr:to>
    <xdr:cxnSp macro="">
      <xdr:nvCxnSpPr>
        <xdr:cNvPr id="61" name="Straight Arrow Connector 3">
          <a:extLst>
            <a:ext uri="{FF2B5EF4-FFF2-40B4-BE49-F238E27FC236}">
              <a16:creationId xmlns:a16="http://schemas.microsoft.com/office/drawing/2014/main" xmlns="" id="{00000000-0008-0000-0800-00003D000000}"/>
            </a:ext>
          </a:extLst>
        </xdr:cNvPr>
        <xdr:cNvCxnSpPr>
          <a:stCxn id="60" idx="2"/>
          <a:endCxn id="59" idx="1"/>
        </xdr:cNvCxnSpPr>
      </xdr:nvCxnSpPr>
      <xdr:spPr>
        <a:xfrm flipV="1">
          <a:off x="1397701" y="2065020"/>
          <a:ext cx="2158299" cy="7831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65" name="Boundary Group">
          <a:extLst>
            <a:ext uri="{FF2B5EF4-FFF2-40B4-BE49-F238E27FC236}">
              <a16:creationId xmlns:a16="http://schemas.microsoft.com/office/drawing/2014/main" xmlns="" id="{00000000-0008-0000-0800-000041000000}"/>
            </a:ext>
          </a:extLst>
        </xdr:cNvPr>
        <xdr:cNvGrpSpPr/>
      </xdr:nvGrpSpPr>
      <xdr:grpSpPr>
        <a:xfrm>
          <a:off x="3538682" y="304800"/>
          <a:ext cx="3674918" cy="2940708"/>
          <a:chOff x="3556000" y="304800"/>
          <a:chExt cx="3695700" cy="2940708"/>
        </a:xfrm>
      </xdr:grpSpPr>
      <xdr:sp macro="" textlink="">
        <xdr:nvSpPr>
          <xdr:cNvPr id="44" name="Boundary Box">
            <a:extLst>
              <a:ext uri="{FF2B5EF4-FFF2-40B4-BE49-F238E27FC236}">
                <a16:creationId xmlns:a16="http://schemas.microsoft.com/office/drawing/2014/main" xmlns="" id="{00000000-0008-0000-0800-00002C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Shale Well Production Water Burden: System Boundary</a:t>
            </a:r>
          </a:p>
        </xdr:txBody>
      </xdr:sp>
      <xdr:sp macro="" textlink="">
        <xdr:nvSpPr>
          <xdr:cNvPr id="45" name="Process">
            <a:extLst>
              <a:ext uri="{FF2B5EF4-FFF2-40B4-BE49-F238E27FC236}">
                <a16:creationId xmlns:a16="http://schemas.microsoft.com/office/drawing/2014/main" xmlns="" id="{00000000-0008-0000-0800-00002D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This unit process covers the water input and output associated with the stimulation process of producing a shale-formation natural gas well, as well as releases to environment.</a:t>
            </a:r>
          </a:p>
        </xdr:txBody>
      </xdr:sp>
      <xdr:sp macro="" textlink="">
        <xdr:nvSpPr>
          <xdr:cNvPr id="47" name="LinkRef 1">
            <a:extLst>
              <a:ext uri="{FF2B5EF4-FFF2-40B4-BE49-F238E27FC236}">
                <a16:creationId xmlns:a16="http://schemas.microsoft.com/office/drawing/2014/main" xmlns="" id="{00000000-0008-0000-0800-00002F000000}"/>
              </a:ext>
            </a:extLst>
          </xdr:cNvPr>
          <xdr:cNvSpPr/>
        </xdr:nvSpPr>
        <xdr:spPr>
          <a:xfrm>
            <a:off x="7239000" y="304800"/>
            <a:ext cx="12700" cy="140817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0" name="LinkRef 2">
            <a:extLst>
              <a:ext uri="{FF2B5EF4-FFF2-40B4-BE49-F238E27FC236}">
                <a16:creationId xmlns:a16="http://schemas.microsoft.com/office/drawing/2014/main" xmlns="" id="{00000000-0008-0000-0800-000032000000}"/>
              </a:ext>
            </a:extLst>
          </xdr:cNvPr>
          <xdr:cNvSpPr/>
        </xdr:nvSpPr>
        <xdr:spPr>
          <a:xfrm>
            <a:off x="7239000" y="1712976"/>
            <a:ext cx="12700" cy="140817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3" name="Link 1">
            <a:extLst>
              <a:ext uri="{FF2B5EF4-FFF2-40B4-BE49-F238E27FC236}">
                <a16:creationId xmlns:a16="http://schemas.microsoft.com/office/drawing/2014/main" xmlns="" id="{00000000-0008-0000-0800-000035000000}"/>
              </a:ext>
            </a:extLst>
          </xdr:cNvPr>
          <xdr:cNvSpPr/>
        </xdr:nvSpPr>
        <xdr:spPr>
          <a:xfrm>
            <a:off x="3556000" y="304800"/>
            <a:ext cx="12700" cy="70408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6" name="Link 2">
            <a:extLst>
              <a:ext uri="{FF2B5EF4-FFF2-40B4-BE49-F238E27FC236}">
                <a16:creationId xmlns:a16="http://schemas.microsoft.com/office/drawing/2014/main" xmlns="" id="{00000000-0008-0000-0800-000038000000}"/>
              </a:ext>
            </a:extLst>
          </xdr:cNvPr>
          <xdr:cNvSpPr/>
        </xdr:nvSpPr>
        <xdr:spPr>
          <a:xfrm>
            <a:off x="3556000" y="1008888"/>
            <a:ext cx="12700" cy="70408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9" name="Link 3">
            <a:extLst>
              <a:ext uri="{FF2B5EF4-FFF2-40B4-BE49-F238E27FC236}">
                <a16:creationId xmlns:a16="http://schemas.microsoft.com/office/drawing/2014/main" xmlns="" id="{00000000-0008-0000-0800-00003B000000}"/>
              </a:ext>
            </a:extLst>
          </xdr:cNvPr>
          <xdr:cNvSpPr/>
        </xdr:nvSpPr>
        <xdr:spPr>
          <a:xfrm>
            <a:off x="3556000" y="1712976"/>
            <a:ext cx="12700" cy="70408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2" name="Link 4">
            <a:extLst>
              <a:ext uri="{FF2B5EF4-FFF2-40B4-BE49-F238E27FC236}">
                <a16:creationId xmlns:a16="http://schemas.microsoft.com/office/drawing/2014/main" xmlns="" id="{00000000-0008-0000-0800-00003E000000}"/>
              </a:ext>
            </a:extLst>
          </xdr:cNvPr>
          <xdr:cNvSpPr/>
        </xdr:nvSpPr>
        <xdr:spPr>
          <a:xfrm>
            <a:off x="3556000" y="2417064"/>
            <a:ext cx="12700" cy="70408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xdr:col>
      <xdr:colOff>558800</xdr:colOff>
      <xdr:row>13</xdr:row>
      <xdr:rowOff>22352</xdr:rowOff>
    </xdr:from>
    <xdr:to>
      <xdr:col>5</xdr:col>
      <xdr:colOff>308124</xdr:colOff>
      <xdr:row>16</xdr:row>
      <xdr:rowOff>147990</xdr:rowOff>
    </xdr:to>
    <xdr:sp macro="" textlink="">
      <xdr:nvSpPr>
        <xdr:cNvPr id="63" name="Upstream Emssion Data 4">
          <a:extLst>
            <a:ext uri="{FF2B5EF4-FFF2-40B4-BE49-F238E27FC236}">
              <a16:creationId xmlns:a16="http://schemas.microsoft.com/office/drawing/2014/main" xmlns="" id="{00000000-0008-0000-0800-00003F000000}"/>
            </a:ext>
          </a:extLst>
        </xdr:cNvPr>
        <xdr:cNvSpPr/>
      </xdr:nvSpPr>
      <xdr:spPr>
        <a:xfrm>
          <a:off x="1778000" y="2498852"/>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Water (brackish water) [Water]</a:t>
          </a:r>
        </a:p>
      </xdr:txBody>
    </xdr:sp>
    <xdr:clientData/>
  </xdr:twoCellAnchor>
  <xdr:twoCellAnchor>
    <xdr:from>
      <xdr:col>5</xdr:col>
      <xdr:colOff>127701</xdr:colOff>
      <xdr:row>14</xdr:row>
      <xdr:rowOff>102108</xdr:rowOff>
    </xdr:from>
    <xdr:to>
      <xdr:col>5</xdr:col>
      <xdr:colOff>508000</xdr:colOff>
      <xdr:row>14</xdr:row>
      <xdr:rowOff>180421</xdr:rowOff>
    </xdr:to>
    <xdr:cxnSp macro="">
      <xdr:nvCxnSpPr>
        <xdr:cNvPr id="64" name="Straight Arrow Connector 4">
          <a:extLst>
            <a:ext uri="{FF2B5EF4-FFF2-40B4-BE49-F238E27FC236}">
              <a16:creationId xmlns:a16="http://schemas.microsoft.com/office/drawing/2014/main" xmlns="" id="{00000000-0008-0000-0800-000040000000}"/>
            </a:ext>
          </a:extLst>
        </xdr:cNvPr>
        <xdr:cNvCxnSpPr>
          <a:stCxn id="63" idx="2"/>
          <a:endCxn id="62" idx="1"/>
        </xdr:cNvCxnSpPr>
      </xdr:nvCxnSpPr>
      <xdr:spPr>
        <a:xfrm flipV="1">
          <a:off x="3175701" y="2769108"/>
          <a:ext cx="380299" cy="7831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589262</xdr:colOff>
      <xdr:row>14</xdr:row>
      <xdr:rowOff>81094</xdr:rowOff>
    </xdr:from>
    <xdr:to>
      <xdr:col>8</xdr:col>
      <xdr:colOff>607833</xdr:colOff>
      <xdr:row>17</xdr:row>
      <xdr:rowOff>114300</xdr:rowOff>
    </xdr:to>
    <xdr:cxnSp macro="">
      <xdr:nvCxnSpPr>
        <xdr:cNvPr id="66" name="Straight Arrow Connector Process">
          <a:extLst>
            <a:ext uri="{FF2B5EF4-FFF2-40B4-BE49-F238E27FC236}">
              <a16:creationId xmlns:a16="http://schemas.microsoft.com/office/drawing/2014/main" xmlns="" id="{00000000-0008-0000-0800-000042000000}"/>
            </a:ext>
          </a:extLst>
        </xdr:cNvPr>
        <xdr:cNvCxnSpPr>
          <a:stCxn id="45" idx="2"/>
          <a:endCxn id="46" idx="0"/>
        </xdr:cNvCxnSpPr>
      </xdr:nvCxnSpPr>
      <xdr:spPr>
        <a:xfrm flipH="1">
          <a:off x="5466062" y="2748094"/>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api.org/~/media/Files/EHS/climate-change/2009_GHG_COMPENDIUM.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5"/>
  <sheetViews>
    <sheetView workbookViewId="0">
      <selection activeCell="T10" sqref="T10"/>
    </sheetView>
  </sheetViews>
  <sheetFormatPr defaultColWidth="9.140625" defaultRowHeight="12.75" x14ac:dyDescent="0.2"/>
  <cols>
    <col min="1" max="1" width="2" style="2" customWidth="1"/>
    <col min="2" max="2" width="9.140625" style="3"/>
    <col min="3" max="3" width="25.8554687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25" t="s">
        <v>0</v>
      </c>
      <c r="B1" s="325"/>
      <c r="C1" s="325"/>
      <c r="D1" s="325"/>
      <c r="E1" s="325"/>
      <c r="F1" s="325"/>
      <c r="G1" s="325"/>
      <c r="H1" s="325"/>
      <c r="I1" s="325"/>
      <c r="J1" s="325"/>
      <c r="K1" s="325"/>
      <c r="L1" s="325"/>
      <c r="M1" s="325"/>
      <c r="N1" s="325"/>
      <c r="O1" s="1"/>
    </row>
    <row r="2" spans="1:27" ht="21" thickBot="1" x14ac:dyDescent="0.35">
      <c r="A2" s="325" t="s">
        <v>1</v>
      </c>
      <c r="B2" s="325"/>
      <c r="C2" s="325"/>
      <c r="D2" s="325"/>
      <c r="E2" s="325"/>
      <c r="F2" s="325"/>
      <c r="G2" s="325"/>
      <c r="H2" s="325"/>
      <c r="I2" s="325"/>
      <c r="J2" s="325"/>
      <c r="K2" s="325"/>
      <c r="L2" s="325"/>
      <c r="M2" s="325"/>
      <c r="N2" s="325"/>
      <c r="O2" s="1"/>
    </row>
    <row r="3" spans="1:27" ht="12.75" customHeight="1" thickBot="1" x14ac:dyDescent="0.25">
      <c r="B3" s="2"/>
      <c r="C3" s="4" t="s">
        <v>2</v>
      </c>
      <c r="D3" s="5" t="str">
        <f>'Data Summary'!D4</f>
        <v>Shale Well Production Water Burden</v>
      </c>
      <c r="E3" s="6"/>
      <c r="F3" s="6"/>
      <c r="G3" s="6"/>
      <c r="H3" s="6"/>
      <c r="I3" s="6"/>
      <c r="J3" s="6"/>
      <c r="K3" s="6"/>
      <c r="L3" s="6"/>
      <c r="M3" s="7"/>
      <c r="N3" s="2"/>
      <c r="O3" s="2"/>
    </row>
    <row r="4" spans="1:27" ht="42.75" customHeight="1" thickBot="1" x14ac:dyDescent="0.25">
      <c r="B4" s="2"/>
      <c r="C4" s="4" t="s">
        <v>3</v>
      </c>
      <c r="D4" s="326" t="str">
        <f>'Data Summary'!D6</f>
        <v>This unit process covers the water input and output associated with the stimulation process of producing a shale-formation natural gas well, as well as releases to environment.</v>
      </c>
      <c r="E4" s="327"/>
      <c r="F4" s="327"/>
      <c r="G4" s="327"/>
      <c r="H4" s="327"/>
      <c r="I4" s="327"/>
      <c r="J4" s="327"/>
      <c r="K4" s="327"/>
      <c r="L4" s="327"/>
      <c r="M4" s="328"/>
      <c r="N4" s="2"/>
      <c r="O4" s="2"/>
    </row>
    <row r="5" spans="1:27" ht="39" customHeight="1" thickBot="1" x14ac:dyDescent="0.25">
      <c r="B5" s="2"/>
      <c r="C5" s="4" t="s">
        <v>4</v>
      </c>
      <c r="D5" s="329" t="s">
        <v>946</v>
      </c>
      <c r="E5" s="330"/>
      <c r="F5" s="330"/>
      <c r="G5" s="330"/>
      <c r="H5" s="330"/>
      <c r="I5" s="330"/>
      <c r="J5" s="330"/>
      <c r="K5" s="330"/>
      <c r="L5" s="330"/>
      <c r="M5" s="331"/>
      <c r="N5" s="2"/>
      <c r="O5" s="2"/>
    </row>
    <row r="6" spans="1:27" ht="56.25" customHeight="1" thickBot="1" x14ac:dyDescent="0.25">
      <c r="B6" s="2"/>
      <c r="C6" s="8" t="s">
        <v>5</v>
      </c>
      <c r="D6" s="329" t="s">
        <v>6</v>
      </c>
      <c r="E6" s="330"/>
      <c r="F6" s="330"/>
      <c r="G6" s="330"/>
      <c r="H6" s="330"/>
      <c r="I6" s="330"/>
      <c r="J6" s="330"/>
      <c r="K6" s="330"/>
      <c r="L6" s="330"/>
      <c r="M6" s="331"/>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334" t="s">
        <v>10</v>
      </c>
      <c r="C9" s="10" t="s">
        <v>11</v>
      </c>
      <c r="D9" s="336" t="s">
        <v>12</v>
      </c>
      <c r="E9" s="336"/>
      <c r="F9" s="336"/>
      <c r="G9" s="336"/>
      <c r="H9" s="336"/>
      <c r="I9" s="336"/>
      <c r="J9" s="336"/>
      <c r="K9" s="336"/>
      <c r="L9" s="336"/>
      <c r="M9" s="337"/>
      <c r="N9" s="2"/>
      <c r="O9" s="2"/>
      <c r="P9" s="2"/>
      <c r="Q9" s="2"/>
      <c r="R9" s="2"/>
      <c r="S9" s="2"/>
      <c r="T9" s="2"/>
      <c r="U9" s="2"/>
      <c r="V9" s="2"/>
      <c r="W9" s="2"/>
      <c r="X9" s="2"/>
      <c r="Y9" s="2"/>
      <c r="Z9" s="2"/>
      <c r="AA9" s="2"/>
    </row>
    <row r="10" spans="1:27" s="11" customFormat="1" ht="15" customHeight="1" x14ac:dyDescent="0.2">
      <c r="A10" s="2"/>
      <c r="B10" s="335"/>
      <c r="C10" s="12" t="s">
        <v>13</v>
      </c>
      <c r="D10" s="338" t="s">
        <v>14</v>
      </c>
      <c r="E10" s="338"/>
      <c r="F10" s="338"/>
      <c r="G10" s="338"/>
      <c r="H10" s="338"/>
      <c r="I10" s="338"/>
      <c r="J10" s="338"/>
      <c r="K10" s="338"/>
      <c r="L10" s="338"/>
      <c r="M10" s="339"/>
      <c r="N10" s="2"/>
      <c r="O10" s="2"/>
      <c r="P10" s="2"/>
      <c r="Q10" s="2"/>
      <c r="R10" s="2"/>
      <c r="S10" s="2"/>
      <c r="T10" s="2"/>
      <c r="U10" s="2"/>
      <c r="V10" s="2"/>
      <c r="W10" s="2"/>
      <c r="X10" s="2"/>
      <c r="Y10" s="2"/>
      <c r="Z10" s="2"/>
      <c r="AA10" s="2"/>
    </row>
    <row r="11" spans="1:27" s="11" customFormat="1" ht="15" customHeight="1" x14ac:dyDescent="0.2">
      <c r="A11" s="2"/>
      <c r="B11" s="335"/>
      <c r="C11" s="12" t="s">
        <v>15</v>
      </c>
      <c r="D11" s="338" t="s">
        <v>16</v>
      </c>
      <c r="E11" s="338"/>
      <c r="F11" s="338"/>
      <c r="G11" s="338"/>
      <c r="H11" s="338"/>
      <c r="I11" s="338"/>
      <c r="J11" s="338"/>
      <c r="K11" s="338"/>
      <c r="L11" s="338"/>
      <c r="M11" s="339"/>
      <c r="N11" s="2"/>
      <c r="O11" s="2"/>
      <c r="P11" s="2"/>
      <c r="Q11" s="2"/>
      <c r="R11" s="2"/>
      <c r="S11" s="2"/>
      <c r="T11" s="2"/>
      <c r="U11" s="2"/>
      <c r="V11" s="2"/>
      <c r="W11" s="2"/>
      <c r="X11" s="2"/>
      <c r="Y11" s="2"/>
      <c r="Z11" s="2"/>
      <c r="AA11" s="2"/>
    </row>
    <row r="12" spans="1:27" s="11" customFormat="1" ht="15" customHeight="1" x14ac:dyDescent="0.2">
      <c r="A12" s="2"/>
      <c r="B12" s="335"/>
      <c r="C12" s="12" t="s">
        <v>17</v>
      </c>
      <c r="D12" s="338" t="s">
        <v>18</v>
      </c>
      <c r="E12" s="338"/>
      <c r="F12" s="338"/>
      <c r="G12" s="338"/>
      <c r="H12" s="338"/>
      <c r="I12" s="338"/>
      <c r="J12" s="338"/>
      <c r="K12" s="338"/>
      <c r="L12" s="338"/>
      <c r="M12" s="339"/>
      <c r="N12" s="2"/>
      <c r="O12" s="2"/>
      <c r="P12" s="2"/>
      <c r="Q12" s="2"/>
      <c r="R12" s="2"/>
      <c r="S12" s="2"/>
      <c r="T12" s="2"/>
      <c r="U12" s="2"/>
      <c r="V12" s="2"/>
      <c r="W12" s="2"/>
      <c r="X12" s="2"/>
      <c r="Y12" s="2"/>
      <c r="Z12" s="2"/>
      <c r="AA12" s="2"/>
    </row>
    <row r="13" spans="1:27" ht="18" customHeight="1" x14ac:dyDescent="0.2">
      <c r="B13" s="332" t="s">
        <v>19</v>
      </c>
      <c r="C13" s="13" t="s">
        <v>542</v>
      </c>
      <c r="D13" s="321" t="s">
        <v>543</v>
      </c>
      <c r="E13" s="321"/>
      <c r="F13" s="321"/>
      <c r="G13" s="321"/>
      <c r="H13" s="321"/>
      <c r="I13" s="321"/>
      <c r="J13" s="321"/>
      <c r="K13" s="321"/>
      <c r="L13" s="321"/>
      <c r="M13" s="322"/>
      <c r="N13" s="2"/>
      <c r="O13" s="2"/>
    </row>
    <row r="14" spans="1:27" ht="18.75" customHeight="1" x14ac:dyDescent="0.2">
      <c r="B14" s="332"/>
      <c r="C14" s="13" t="s">
        <v>20</v>
      </c>
      <c r="D14" s="321" t="s">
        <v>21</v>
      </c>
      <c r="E14" s="321"/>
      <c r="F14" s="321"/>
      <c r="G14" s="321"/>
      <c r="H14" s="321"/>
      <c r="I14" s="321"/>
      <c r="J14" s="321"/>
      <c r="K14" s="321"/>
      <c r="L14" s="321"/>
      <c r="M14" s="322"/>
      <c r="N14" s="2"/>
      <c r="O14" s="2"/>
    </row>
    <row r="15" spans="1:27" ht="18" customHeight="1" x14ac:dyDescent="0.2">
      <c r="B15" s="332"/>
      <c r="C15" s="14" t="s">
        <v>22</v>
      </c>
      <c r="D15" s="321" t="s">
        <v>22</v>
      </c>
      <c r="E15" s="321"/>
      <c r="F15" s="321"/>
      <c r="G15" s="321"/>
      <c r="H15" s="321"/>
      <c r="I15" s="321"/>
      <c r="J15" s="321"/>
      <c r="K15" s="321"/>
      <c r="L15" s="321"/>
      <c r="M15" s="322"/>
      <c r="N15" s="2"/>
      <c r="O15" s="2"/>
    </row>
    <row r="16" spans="1:27" ht="15" customHeight="1" thickBot="1" x14ac:dyDescent="0.25">
      <c r="B16" s="333"/>
      <c r="C16" s="15"/>
      <c r="D16" s="323"/>
      <c r="E16" s="323"/>
      <c r="F16" s="323"/>
      <c r="G16" s="323"/>
      <c r="H16" s="323"/>
      <c r="I16" s="323"/>
      <c r="J16" s="323"/>
      <c r="K16" s="323"/>
      <c r="L16" s="323"/>
      <c r="M16" s="324"/>
      <c r="N16" s="2"/>
      <c r="O16" s="2"/>
    </row>
    <row r="17" spans="2:16" x14ac:dyDescent="0.2">
      <c r="B17" s="9"/>
      <c r="C17" s="9"/>
      <c r="D17" s="9"/>
      <c r="E17" s="9"/>
      <c r="F17" s="9"/>
      <c r="G17" s="9"/>
      <c r="H17" s="9"/>
      <c r="I17" s="9"/>
      <c r="J17" s="9"/>
      <c r="K17" s="9"/>
      <c r="L17" s="9"/>
      <c r="M17" s="9"/>
      <c r="N17" s="2"/>
      <c r="O17" s="2"/>
    </row>
    <row r="18" spans="2:16" x14ac:dyDescent="0.2">
      <c r="B18" s="9" t="s">
        <v>23</v>
      </c>
      <c r="C18" s="9"/>
      <c r="D18" s="9"/>
      <c r="E18" s="9"/>
      <c r="F18" s="9"/>
      <c r="G18" s="9"/>
      <c r="H18" s="9"/>
      <c r="I18" s="9"/>
      <c r="J18" s="9"/>
      <c r="K18" s="9"/>
      <c r="L18" s="9"/>
      <c r="M18" s="9"/>
      <c r="N18" s="2"/>
      <c r="O18" s="2"/>
    </row>
    <row r="19" spans="2:16" x14ac:dyDescent="0.2">
      <c r="B19" s="9"/>
      <c r="C19" s="16">
        <v>43103</v>
      </c>
      <c r="D19" s="9"/>
      <c r="E19" s="9"/>
      <c r="F19" s="9"/>
      <c r="G19" s="9"/>
      <c r="H19" s="9"/>
      <c r="I19" s="9"/>
      <c r="J19" s="9"/>
      <c r="K19" s="9"/>
      <c r="L19" s="9"/>
      <c r="M19" s="9"/>
      <c r="N19" s="2"/>
      <c r="O19" s="2"/>
    </row>
    <row r="20" spans="2:16" x14ac:dyDescent="0.2">
      <c r="B20" s="9" t="s">
        <v>24</v>
      </c>
      <c r="C20" s="9"/>
      <c r="D20" s="9"/>
      <c r="E20" s="9"/>
      <c r="F20" s="9"/>
      <c r="G20" s="9"/>
      <c r="H20" s="9"/>
      <c r="I20" s="9"/>
      <c r="J20" s="9"/>
      <c r="K20" s="9"/>
      <c r="L20" s="9"/>
      <c r="M20" s="9"/>
      <c r="N20" s="2"/>
      <c r="O20" s="2"/>
    </row>
    <row r="21" spans="2:16" x14ac:dyDescent="0.2">
      <c r="B21" s="9"/>
      <c r="C21" s="17" t="s">
        <v>25</v>
      </c>
      <c r="D21" s="9"/>
      <c r="E21" s="9"/>
      <c r="F21" s="9"/>
      <c r="G21" s="9"/>
      <c r="H21" s="9"/>
      <c r="I21" s="9"/>
      <c r="J21" s="9"/>
      <c r="K21" s="9"/>
      <c r="L21" s="9"/>
      <c r="M21" s="9"/>
      <c r="N21" s="2"/>
      <c r="O21" s="2"/>
    </row>
    <row r="22" spans="2:16" x14ac:dyDescent="0.2">
      <c r="B22" s="9" t="s">
        <v>26</v>
      </c>
      <c r="C22" s="17"/>
      <c r="D22" s="9"/>
      <c r="E22" s="9"/>
      <c r="F22" s="9"/>
      <c r="G22" s="9"/>
      <c r="H22" s="9"/>
      <c r="I22" s="9"/>
      <c r="J22" s="9"/>
      <c r="K22" s="9"/>
      <c r="L22" s="9"/>
      <c r="M22" s="9"/>
      <c r="N22" s="2"/>
      <c r="O22" s="2"/>
    </row>
    <row r="23" spans="2:16" x14ac:dyDescent="0.2">
      <c r="B23" s="9"/>
      <c r="C23" s="17" t="s">
        <v>27</v>
      </c>
      <c r="D23" s="9"/>
      <c r="E23" s="9"/>
      <c r="F23" s="9"/>
      <c r="G23" s="9"/>
      <c r="H23" s="9"/>
      <c r="I23" s="9"/>
      <c r="J23" s="9"/>
      <c r="K23" s="9"/>
      <c r="L23" s="9"/>
      <c r="M23" s="9"/>
      <c r="N23" s="2"/>
      <c r="O23" s="2"/>
    </row>
    <row r="24" spans="2:16" x14ac:dyDescent="0.2">
      <c r="B24" s="9" t="s">
        <v>28</v>
      </c>
      <c r="C24" s="9"/>
      <c r="D24" s="9"/>
      <c r="E24" s="9"/>
      <c r="F24" s="9"/>
      <c r="G24" s="9"/>
      <c r="H24" s="9"/>
      <c r="I24" s="9"/>
      <c r="J24" s="9"/>
      <c r="K24" s="9"/>
      <c r="L24" s="9"/>
      <c r="M24" s="9"/>
      <c r="N24" s="2"/>
      <c r="O24" s="2"/>
    </row>
    <row r="25" spans="2:16" ht="38.25" customHeight="1" x14ac:dyDescent="0.2">
      <c r="B25" s="9"/>
      <c r="C25" s="319" t="str">
        <f>"This document should be cited as: NETL (2018). NETL Life Cycle Inventory Data – Unit Process: "&amp;D3&amp;". U.S. Department of Energy, National Energy Technology Laboratory. Last Updated: January 2018 (version 01). www.netl.doe.gov/LCA (http://www.netl.doe.gov/LCA)"</f>
        <v>This document should be cited as: NETL (2018). NETL Life Cycle Inventory Data – Unit Process: Shale Well Production Water Burden. U.S. Department of Energy, National Energy Technology Laboratory. Last Updated: January 2018 (version 01). www.netl.doe.gov/LCA (http://www.netl.doe.gov/LCA)</v>
      </c>
      <c r="D25" s="319"/>
      <c r="E25" s="319"/>
      <c r="F25" s="319"/>
      <c r="G25" s="319"/>
      <c r="H25" s="319"/>
      <c r="I25" s="319"/>
      <c r="J25" s="319"/>
      <c r="K25" s="319"/>
      <c r="L25" s="319"/>
      <c r="M25" s="319"/>
      <c r="N25" s="2"/>
      <c r="O25" s="2"/>
    </row>
    <row r="26" spans="2:16" x14ac:dyDescent="0.2">
      <c r="B26" s="9" t="s">
        <v>29</v>
      </c>
      <c r="C26" s="9"/>
      <c r="D26" s="9"/>
      <c r="E26" s="9"/>
      <c r="F26" s="9"/>
      <c r="G26" s="17"/>
      <c r="H26" s="17"/>
      <c r="I26" s="17"/>
      <c r="J26" s="17"/>
      <c r="K26" s="17"/>
      <c r="L26" s="17"/>
      <c r="M26" s="17"/>
      <c r="N26" s="2"/>
      <c r="O26" s="2"/>
    </row>
    <row r="27" spans="2:16" x14ac:dyDescent="0.2">
      <c r="B27" s="17"/>
      <c r="C27" s="17" t="s">
        <v>30</v>
      </c>
      <c r="D27" s="17"/>
      <c r="E27" s="18" t="s">
        <v>31</v>
      </c>
      <c r="F27" s="19"/>
      <c r="G27" s="17" t="s">
        <v>32</v>
      </c>
      <c r="H27" s="17"/>
      <c r="I27" s="17"/>
      <c r="J27" s="17"/>
      <c r="K27" s="17"/>
      <c r="L27" s="17"/>
      <c r="M27" s="17"/>
      <c r="N27" s="2"/>
      <c r="O27" s="2"/>
      <c r="P27" s="17"/>
    </row>
    <row r="28" spans="2:16" x14ac:dyDescent="0.2">
      <c r="B28" s="17"/>
      <c r="C28" s="17" t="s">
        <v>33</v>
      </c>
      <c r="D28" s="17"/>
      <c r="E28" s="17"/>
      <c r="F28" s="17"/>
      <c r="G28" s="17"/>
      <c r="H28" s="17"/>
      <c r="I28" s="17"/>
      <c r="J28" s="17"/>
      <c r="K28" s="17"/>
      <c r="L28" s="17"/>
      <c r="M28" s="17"/>
      <c r="N28" s="2"/>
      <c r="O28" s="2"/>
      <c r="P28" s="17"/>
    </row>
    <row r="29" spans="2:16" x14ac:dyDescent="0.2">
      <c r="B29" s="17"/>
      <c r="C29" s="17" t="s">
        <v>34</v>
      </c>
      <c r="D29" s="17"/>
      <c r="E29" s="17"/>
      <c r="F29" s="17"/>
      <c r="G29" s="17"/>
      <c r="H29" s="17"/>
      <c r="I29" s="17"/>
      <c r="J29" s="17"/>
      <c r="K29" s="17"/>
      <c r="L29" s="17"/>
      <c r="M29" s="17"/>
      <c r="N29" s="17"/>
      <c r="O29" s="17"/>
      <c r="P29" s="17"/>
    </row>
    <row r="30" spans="2:16" x14ac:dyDescent="0.2">
      <c r="B30" s="17"/>
      <c r="C30" s="320" t="s">
        <v>544</v>
      </c>
      <c r="D30" s="320"/>
      <c r="E30" s="320"/>
      <c r="F30" s="320"/>
      <c r="G30" s="320"/>
      <c r="H30" s="320"/>
      <c r="I30" s="320"/>
      <c r="J30" s="320"/>
      <c r="K30" s="320"/>
      <c r="L30" s="320"/>
      <c r="M30" s="320"/>
      <c r="N30" s="17"/>
      <c r="O30" s="17"/>
      <c r="P30" s="17"/>
    </row>
    <row r="31" spans="2:16" x14ac:dyDescent="0.2">
      <c r="B31" s="17"/>
      <c r="C31" s="17"/>
      <c r="D31" s="17"/>
      <c r="E31" s="17"/>
      <c r="F31" s="17"/>
      <c r="G31" s="17"/>
      <c r="H31" s="17"/>
      <c r="I31" s="17"/>
      <c r="J31" s="17"/>
      <c r="K31" s="17"/>
      <c r="L31" s="17"/>
      <c r="M31" s="17"/>
      <c r="N31" s="17"/>
      <c r="O31" s="17"/>
    </row>
    <row r="32" spans="2:16" x14ac:dyDescent="0.2">
      <c r="B32" s="9" t="s">
        <v>35</v>
      </c>
      <c r="C32" s="17"/>
      <c r="D32" s="17"/>
      <c r="E32" s="17"/>
      <c r="F32" s="17"/>
      <c r="G32" s="17"/>
      <c r="H32" s="17"/>
      <c r="I32" s="17"/>
      <c r="J32" s="17"/>
      <c r="K32" s="17"/>
      <c r="L32" s="17"/>
      <c r="M32" s="17"/>
      <c r="N32" s="17"/>
      <c r="O32" s="17"/>
    </row>
    <row r="33" spans="2:15" x14ac:dyDescent="0.2">
      <c r="B33" s="17"/>
      <c r="C33" s="17"/>
      <c r="D33" s="17"/>
      <c r="E33" s="17"/>
      <c r="F33" s="17"/>
      <c r="G33" s="17"/>
      <c r="H33" s="17"/>
      <c r="I33" s="17"/>
      <c r="J33" s="17"/>
      <c r="K33" s="17"/>
      <c r="L33" s="17"/>
      <c r="M33" s="17"/>
      <c r="N33" s="17"/>
      <c r="O33" s="17"/>
    </row>
    <row r="34" spans="2:15" x14ac:dyDescent="0.2">
      <c r="B34" s="17"/>
      <c r="C34" s="17"/>
      <c r="D34" s="17"/>
      <c r="E34" s="17"/>
      <c r="F34" s="17"/>
      <c r="G34" s="17"/>
      <c r="H34" s="17"/>
      <c r="I34" s="17"/>
      <c r="J34" s="17"/>
      <c r="K34" s="17"/>
      <c r="L34" s="17"/>
      <c r="M34" s="17"/>
      <c r="N34" s="17"/>
      <c r="O34" s="17"/>
    </row>
    <row r="35" spans="2:15" x14ac:dyDescent="0.2">
      <c r="B35" s="17"/>
      <c r="C35" s="17"/>
      <c r="D35" s="17"/>
      <c r="E35" s="17"/>
      <c r="F35" s="17"/>
      <c r="G35" s="17"/>
      <c r="H35" s="17"/>
      <c r="I35" s="17"/>
      <c r="J35" s="17"/>
      <c r="K35" s="17"/>
      <c r="L35" s="17"/>
      <c r="M35" s="17"/>
      <c r="N35" s="17"/>
      <c r="O35" s="17"/>
    </row>
    <row r="36" spans="2:15" x14ac:dyDescent="0.2">
      <c r="B36" s="17"/>
      <c r="C36" s="17"/>
      <c r="D36" s="17"/>
      <c r="E36" s="17"/>
      <c r="F36" s="17"/>
      <c r="G36" s="17"/>
      <c r="H36" s="17"/>
      <c r="I36" s="17"/>
      <c r="J36" s="17"/>
      <c r="K36" s="17"/>
      <c r="L36" s="17"/>
      <c r="M36" s="17"/>
      <c r="N36" s="17"/>
      <c r="O36" s="17"/>
    </row>
    <row r="37" spans="2:15" x14ac:dyDescent="0.2">
      <c r="B37" s="17"/>
      <c r="C37" s="17"/>
      <c r="D37" s="17"/>
      <c r="E37" s="17"/>
      <c r="F37" s="17"/>
      <c r="G37" s="17"/>
      <c r="H37" s="17"/>
      <c r="I37" s="17"/>
      <c r="J37" s="17"/>
      <c r="K37" s="17"/>
      <c r="L37" s="17"/>
      <c r="M37" s="17"/>
      <c r="N37" s="17"/>
      <c r="O37" s="17"/>
    </row>
    <row r="38" spans="2:15" x14ac:dyDescent="0.2">
      <c r="B38" s="17"/>
      <c r="C38" s="17"/>
      <c r="D38" s="17"/>
      <c r="E38" s="17"/>
      <c r="F38" s="17"/>
      <c r="G38" s="17"/>
      <c r="H38" s="17"/>
      <c r="I38" s="17"/>
      <c r="J38" s="17"/>
      <c r="K38" s="17"/>
      <c r="L38" s="17"/>
      <c r="M38" s="17"/>
      <c r="N38" s="17"/>
      <c r="O38" s="17"/>
    </row>
    <row r="39" spans="2:15" x14ac:dyDescent="0.2">
      <c r="B39" s="17"/>
      <c r="C39" s="17"/>
      <c r="D39" s="17"/>
      <c r="E39" s="17"/>
      <c r="F39" s="17"/>
      <c r="G39" s="17"/>
      <c r="H39" s="17"/>
      <c r="I39" s="17"/>
      <c r="J39" s="17"/>
      <c r="K39" s="17"/>
      <c r="L39" s="17"/>
      <c r="M39" s="17"/>
      <c r="N39" s="17"/>
      <c r="O39" s="17"/>
    </row>
    <row r="40" spans="2:15" x14ac:dyDescent="0.2">
      <c r="B40" s="17"/>
      <c r="C40" s="17"/>
      <c r="D40" s="17"/>
      <c r="E40" s="17"/>
      <c r="F40" s="17"/>
      <c r="G40" s="17"/>
      <c r="H40" s="17"/>
      <c r="I40" s="17"/>
      <c r="J40" s="17"/>
      <c r="K40" s="17"/>
      <c r="L40" s="17"/>
      <c r="M40" s="17"/>
      <c r="N40" s="17"/>
      <c r="O40" s="17"/>
    </row>
    <row r="41" spans="2:15" x14ac:dyDescent="0.2">
      <c r="B41" s="17"/>
      <c r="C41" s="17"/>
      <c r="D41" s="17"/>
      <c r="E41" s="17"/>
      <c r="F41" s="17"/>
      <c r="G41" s="17"/>
      <c r="H41" s="17"/>
      <c r="I41" s="17"/>
      <c r="J41" s="17"/>
      <c r="K41" s="17"/>
      <c r="L41" s="17"/>
      <c r="M41" s="17"/>
      <c r="N41" s="17"/>
      <c r="O41" s="17"/>
    </row>
    <row r="42" spans="2:15" x14ac:dyDescent="0.2">
      <c r="B42" s="17"/>
      <c r="C42" s="17"/>
      <c r="D42" s="17"/>
      <c r="E42" s="17"/>
      <c r="F42" s="17"/>
      <c r="G42" s="17"/>
      <c r="H42" s="17"/>
      <c r="I42" s="17"/>
      <c r="J42" s="17"/>
      <c r="K42" s="17"/>
      <c r="L42" s="17"/>
      <c r="M42" s="17"/>
      <c r="N42" s="17"/>
      <c r="O42" s="17"/>
    </row>
    <row r="43" spans="2:15" x14ac:dyDescent="0.2">
      <c r="B43" s="17"/>
      <c r="C43" s="17"/>
      <c r="D43" s="17"/>
      <c r="E43" s="17"/>
      <c r="F43" s="17"/>
      <c r="G43" s="17"/>
      <c r="H43" s="17"/>
      <c r="I43" s="17"/>
      <c r="J43" s="17"/>
      <c r="K43" s="17"/>
      <c r="L43" s="17"/>
      <c r="M43" s="17"/>
      <c r="N43" s="17"/>
      <c r="O43" s="17"/>
    </row>
    <row r="44" spans="2:15" x14ac:dyDescent="0.2">
      <c r="B44" s="17"/>
      <c r="C44" s="17"/>
      <c r="D44" s="17"/>
      <c r="E44" s="17"/>
      <c r="F44" s="17"/>
      <c r="G44" s="17"/>
      <c r="H44" s="17"/>
      <c r="I44" s="17"/>
      <c r="J44" s="17"/>
      <c r="K44" s="17"/>
      <c r="L44" s="17"/>
      <c r="M44" s="17"/>
      <c r="N44" s="17"/>
      <c r="O44" s="17"/>
    </row>
    <row r="45" spans="2:15" x14ac:dyDescent="0.2">
      <c r="B45" s="17"/>
      <c r="C45" s="17"/>
      <c r="D45" s="17"/>
      <c r="E45" s="17"/>
      <c r="F45" s="17"/>
      <c r="G45" s="17"/>
      <c r="H45" s="17"/>
      <c r="I45" s="17"/>
      <c r="J45" s="17"/>
      <c r="K45" s="17"/>
      <c r="L45" s="17"/>
      <c r="M45" s="17"/>
      <c r="N45" s="17"/>
      <c r="O45" s="17"/>
    </row>
    <row r="46" spans="2:15" x14ac:dyDescent="0.2">
      <c r="B46" s="17"/>
      <c r="C46" s="17"/>
      <c r="D46" s="17"/>
      <c r="E46" s="17"/>
      <c r="F46" s="17"/>
      <c r="G46" s="17"/>
      <c r="H46" s="17"/>
      <c r="I46" s="17"/>
      <c r="J46" s="17"/>
      <c r="K46" s="17"/>
      <c r="L46" s="17"/>
      <c r="M46" s="17"/>
      <c r="N46" s="17"/>
      <c r="O46" s="17"/>
    </row>
    <row r="47" spans="2:15" x14ac:dyDescent="0.2">
      <c r="B47" s="17"/>
      <c r="C47" s="17"/>
      <c r="D47" s="17"/>
      <c r="E47" s="17"/>
      <c r="F47" s="17"/>
      <c r="G47" s="17"/>
      <c r="H47" s="17"/>
      <c r="I47" s="17"/>
      <c r="J47" s="17"/>
      <c r="K47" s="17"/>
      <c r="L47" s="17"/>
      <c r="M47" s="17"/>
      <c r="N47" s="17"/>
      <c r="O47" s="17"/>
    </row>
    <row r="48" spans="2:15" x14ac:dyDescent="0.2">
      <c r="B48" s="9" t="s">
        <v>36</v>
      </c>
      <c r="C48" s="17"/>
      <c r="D48" s="17"/>
      <c r="E48" s="17"/>
      <c r="F48" s="17"/>
      <c r="G48" s="17"/>
      <c r="H48" s="17"/>
      <c r="I48" s="17"/>
      <c r="J48" s="17"/>
      <c r="K48" s="17"/>
      <c r="L48" s="17"/>
      <c r="M48" s="17"/>
      <c r="N48" s="17"/>
      <c r="O48" s="17"/>
    </row>
    <row r="49" spans="2:15" x14ac:dyDescent="0.2">
      <c r="B49" s="17"/>
      <c r="C49" s="20" t="s">
        <v>37</v>
      </c>
      <c r="D49" s="17"/>
      <c r="E49" s="17"/>
      <c r="F49" s="17"/>
      <c r="G49" s="17"/>
      <c r="H49" s="17"/>
      <c r="I49" s="17"/>
      <c r="J49" s="17"/>
      <c r="K49" s="17"/>
      <c r="L49" s="17"/>
      <c r="M49" s="17"/>
      <c r="N49" s="17"/>
      <c r="O49" s="17"/>
    </row>
    <row r="50" spans="2:15" x14ac:dyDescent="0.2">
      <c r="B50" s="17"/>
      <c r="C50" s="17"/>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sheetData>
  <mergeCells count="17">
    <mergeCell ref="B13:B16"/>
    <mergeCell ref="B9:B12"/>
    <mergeCell ref="D9:M9"/>
    <mergeCell ref="D10:M10"/>
    <mergeCell ref="D11:M11"/>
    <mergeCell ref="D12:M12"/>
    <mergeCell ref="A1:N1"/>
    <mergeCell ref="A2:N2"/>
    <mergeCell ref="D4:M4"/>
    <mergeCell ref="D5:M5"/>
    <mergeCell ref="D6:M6"/>
    <mergeCell ref="C25:M25"/>
    <mergeCell ref="C30:M30"/>
    <mergeCell ref="D13:M13"/>
    <mergeCell ref="D14:M14"/>
    <mergeCell ref="D15:M15"/>
    <mergeCell ref="D16:M16"/>
  </mergeCells>
  <pageMargins left="0.25" right="0.25" top="0.5" bottom="0.5" header="0.3" footer="0.3"/>
  <pageSetup orientation="landscape" horizontalDpi="1200" verticalDpi="1200" r:id="rId1"/>
  <headerFooter>
    <oddFooter>Page &amp;P&amp;R&amp;F</oddFooter>
  </headerFooter>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659"/>
  <sheetViews>
    <sheetView topLeftCell="B83" zoomScaleNormal="100" workbookViewId="0">
      <selection activeCell="I99" sqref="I99:I100"/>
    </sheetView>
  </sheetViews>
  <sheetFormatPr defaultColWidth="9.140625" defaultRowHeight="12.75" x14ac:dyDescent="0.2"/>
  <cols>
    <col min="1" max="1" width="1.85546875" style="2" customWidth="1"/>
    <col min="2" max="2" width="3.5703125" style="74" customWidth="1"/>
    <col min="3" max="3" width="32.85546875" style="3" customWidth="1"/>
    <col min="4" max="4" width="81.85546875" style="3" customWidth="1"/>
    <col min="5" max="5" width="14.85546875" style="3" customWidth="1"/>
    <col min="6" max="6" width="14.7109375" style="3" customWidth="1"/>
    <col min="7" max="7" width="14.425781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1.5703125" style="3"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325" t="s">
        <v>0</v>
      </c>
      <c r="C1" s="325"/>
      <c r="D1" s="325"/>
      <c r="E1" s="325"/>
      <c r="F1" s="325"/>
      <c r="G1" s="325"/>
      <c r="H1" s="325"/>
      <c r="I1" s="325"/>
      <c r="J1" s="325"/>
      <c r="K1" s="325"/>
      <c r="L1" s="325"/>
      <c r="M1" s="325"/>
      <c r="N1" s="325"/>
      <c r="O1" s="325"/>
      <c r="P1" s="325"/>
      <c r="Q1" s="325"/>
    </row>
    <row r="2" spans="1:25" ht="20.25" x14ac:dyDescent="0.3">
      <c r="B2" s="325" t="s">
        <v>38</v>
      </c>
      <c r="C2" s="325"/>
      <c r="D2" s="325"/>
      <c r="E2" s="325"/>
      <c r="F2" s="325"/>
      <c r="G2" s="325"/>
      <c r="H2" s="325"/>
      <c r="I2" s="325"/>
      <c r="J2" s="325"/>
      <c r="K2" s="325"/>
      <c r="L2" s="325"/>
      <c r="M2" s="325"/>
      <c r="N2" s="325"/>
      <c r="O2" s="325"/>
      <c r="P2" s="325"/>
      <c r="Q2" s="325"/>
    </row>
    <row r="3" spans="1:25" ht="5.25" customHeight="1" x14ac:dyDescent="0.2">
      <c r="B3" s="9"/>
      <c r="C3" s="2"/>
      <c r="D3" s="2"/>
      <c r="E3" s="2"/>
      <c r="F3" s="2"/>
      <c r="G3" s="2"/>
      <c r="H3" s="2"/>
      <c r="J3" s="2"/>
      <c r="K3" s="2"/>
      <c r="L3" s="2"/>
      <c r="M3" s="2"/>
      <c r="N3" s="2"/>
      <c r="O3" s="2"/>
      <c r="P3" s="2"/>
    </row>
    <row r="4" spans="1:25" ht="13.5" thickBot="1" x14ac:dyDescent="0.25">
      <c r="B4" s="357" t="s">
        <v>39</v>
      </c>
      <c r="C4" s="357"/>
      <c r="D4" s="21" t="s">
        <v>226</v>
      </c>
      <c r="E4" s="22"/>
      <c r="F4" s="2"/>
      <c r="G4" s="2"/>
      <c r="H4" s="2"/>
      <c r="J4" s="2"/>
      <c r="K4" s="2"/>
      <c r="L4" s="2"/>
      <c r="M4" s="2"/>
      <c r="N4" s="2"/>
      <c r="O4" s="2"/>
      <c r="P4" s="2"/>
    </row>
    <row r="5" spans="1:25" ht="13.5" thickBot="1" x14ac:dyDescent="0.25">
      <c r="B5" s="357" t="s">
        <v>40</v>
      </c>
      <c r="C5" s="357"/>
      <c r="D5" s="23">
        <v>1</v>
      </c>
      <c r="E5" s="24" t="s">
        <v>41</v>
      </c>
      <c r="F5" s="25" t="s">
        <v>42</v>
      </c>
      <c r="G5" s="359" t="s">
        <v>452</v>
      </c>
      <c r="H5" s="359"/>
      <c r="I5" s="359"/>
      <c r="J5" s="359"/>
      <c r="K5" s="26"/>
      <c r="L5" s="26"/>
      <c r="M5" s="27" t="s">
        <v>17</v>
      </c>
      <c r="N5" s="28" t="str">
        <f>DQI!I126</f>
        <v>2,1,5,2,2</v>
      </c>
      <c r="O5" s="29"/>
      <c r="P5" s="17" t="s">
        <v>43</v>
      </c>
    </row>
    <row r="6" spans="1:25" ht="27.75" customHeight="1" x14ac:dyDescent="0.2">
      <c r="B6" s="360" t="s">
        <v>44</v>
      </c>
      <c r="C6" s="361"/>
      <c r="D6" s="362" t="s">
        <v>918</v>
      </c>
      <c r="E6" s="363"/>
      <c r="F6" s="363"/>
      <c r="G6" s="363"/>
      <c r="H6" s="363"/>
      <c r="I6" s="363"/>
      <c r="J6" s="363"/>
      <c r="K6" s="363"/>
      <c r="L6" s="363"/>
      <c r="M6" s="363"/>
      <c r="N6" s="363"/>
      <c r="O6" s="364"/>
      <c r="P6" s="30"/>
    </row>
    <row r="7" spans="1:25" ht="13.5" thickBot="1" x14ac:dyDescent="0.25">
      <c r="B7" s="9"/>
      <c r="C7" s="2"/>
      <c r="D7" s="2"/>
      <c r="E7" s="2"/>
      <c r="F7" s="2"/>
      <c r="G7" s="2"/>
      <c r="H7" s="2"/>
      <c r="J7" s="2"/>
      <c r="K7" s="2"/>
      <c r="L7" s="2"/>
      <c r="M7" s="2"/>
      <c r="N7" s="2"/>
      <c r="O7" s="2"/>
      <c r="P7" s="2"/>
    </row>
    <row r="8" spans="1:25" s="32" customFormat="1" ht="13.5" thickBot="1" x14ac:dyDescent="0.25">
      <c r="A8" s="31"/>
      <c r="B8" s="345" t="s">
        <v>45</v>
      </c>
      <c r="C8" s="346"/>
      <c r="D8" s="346"/>
      <c r="E8" s="346"/>
      <c r="F8" s="346"/>
      <c r="G8" s="346"/>
      <c r="H8" s="346"/>
      <c r="I8" s="346"/>
      <c r="J8" s="346"/>
      <c r="K8" s="346"/>
      <c r="L8" s="346"/>
      <c r="M8" s="346"/>
      <c r="N8" s="346"/>
      <c r="O8" s="346"/>
      <c r="P8" s="347"/>
      <c r="Q8" s="31"/>
      <c r="R8" s="31"/>
      <c r="S8" s="31"/>
      <c r="T8" s="31"/>
      <c r="U8" s="31"/>
      <c r="V8" s="31"/>
      <c r="W8" s="31"/>
      <c r="X8" s="31"/>
      <c r="Y8" s="31"/>
    </row>
    <row r="9" spans="1:25" x14ac:dyDescent="0.2">
      <c r="B9" s="9"/>
      <c r="C9" s="2"/>
      <c r="D9" s="2"/>
      <c r="E9" s="2"/>
      <c r="F9" s="2"/>
      <c r="G9" s="2"/>
      <c r="H9" s="2"/>
      <c r="J9" s="2"/>
      <c r="K9" s="2"/>
      <c r="L9" s="2"/>
      <c r="M9" s="2"/>
      <c r="N9" s="2"/>
      <c r="O9" s="2"/>
      <c r="P9" s="2"/>
    </row>
    <row r="10" spans="1:25" x14ac:dyDescent="0.2">
      <c r="B10" s="357" t="s">
        <v>46</v>
      </c>
      <c r="C10" s="357"/>
      <c r="D10" s="365" t="s">
        <v>227</v>
      </c>
      <c r="E10" s="366"/>
      <c r="F10" s="2"/>
      <c r="G10" s="33" t="s">
        <v>47</v>
      </c>
      <c r="H10" s="34"/>
      <c r="I10" s="34"/>
      <c r="J10" s="34"/>
      <c r="K10" s="34"/>
      <c r="L10" s="34"/>
      <c r="M10" s="34"/>
      <c r="N10" s="34"/>
      <c r="O10" s="35"/>
      <c r="P10" s="2"/>
    </row>
    <row r="11" spans="1:25" ht="28.5" customHeight="1" x14ac:dyDescent="0.2">
      <c r="B11" s="367" t="s">
        <v>48</v>
      </c>
      <c r="C11" s="368"/>
      <c r="D11" s="369" t="s">
        <v>444</v>
      </c>
      <c r="E11" s="370"/>
      <c r="F11" s="2"/>
      <c r="G11" s="36" t="str">
        <f>CONCATENATE("Reference Flow: ",D5," ",E5," of ",G5)</f>
        <v>Reference Flow: 1 kg of Natural Gas Produced</v>
      </c>
      <c r="H11" s="37"/>
      <c r="I11" s="37"/>
      <c r="J11" s="37"/>
      <c r="K11" s="37"/>
      <c r="L11" s="37"/>
      <c r="M11" s="37"/>
      <c r="N11" s="37"/>
      <c r="O11" s="38"/>
      <c r="P11" s="2"/>
    </row>
    <row r="12" spans="1:25" x14ac:dyDescent="0.2">
      <c r="B12" s="357" t="s">
        <v>49</v>
      </c>
      <c r="C12" s="357"/>
      <c r="D12" s="358">
        <v>2016</v>
      </c>
      <c r="E12" s="358"/>
      <c r="F12" s="2"/>
      <c r="G12" s="36"/>
      <c r="H12" s="37"/>
      <c r="I12" s="37"/>
      <c r="J12" s="37"/>
      <c r="K12" s="37"/>
      <c r="L12" s="37"/>
      <c r="M12" s="37"/>
      <c r="N12" s="37"/>
      <c r="O12" s="38"/>
      <c r="P12" s="2"/>
    </row>
    <row r="13" spans="1:25" ht="12.75" customHeight="1" x14ac:dyDescent="0.2">
      <c r="B13" s="357" t="s">
        <v>50</v>
      </c>
      <c r="C13" s="357"/>
      <c r="D13" s="358" t="s">
        <v>85</v>
      </c>
      <c r="E13" s="358"/>
      <c r="F13" s="2"/>
      <c r="G13" s="371" t="s">
        <v>919</v>
      </c>
      <c r="H13" s="372"/>
      <c r="I13" s="372"/>
      <c r="J13" s="372"/>
      <c r="K13" s="372"/>
      <c r="L13" s="372"/>
      <c r="M13" s="372"/>
      <c r="N13" s="372"/>
      <c r="O13" s="373"/>
      <c r="P13" s="2"/>
    </row>
    <row r="14" spans="1:25" x14ac:dyDescent="0.2">
      <c r="B14" s="357" t="s">
        <v>51</v>
      </c>
      <c r="C14" s="357"/>
      <c r="D14" s="358" t="s">
        <v>91</v>
      </c>
      <c r="E14" s="358"/>
      <c r="F14" s="2"/>
      <c r="G14" s="371"/>
      <c r="H14" s="372"/>
      <c r="I14" s="372"/>
      <c r="J14" s="372"/>
      <c r="K14" s="372"/>
      <c r="L14" s="372"/>
      <c r="M14" s="372"/>
      <c r="N14" s="372"/>
      <c r="O14" s="373"/>
      <c r="P14" s="2"/>
    </row>
    <row r="15" spans="1:25" x14ac:dyDescent="0.2">
      <c r="B15" s="357" t="s">
        <v>52</v>
      </c>
      <c r="C15" s="357"/>
      <c r="D15" s="358" t="s">
        <v>451</v>
      </c>
      <c r="E15" s="358"/>
      <c r="F15" s="2"/>
      <c r="G15" s="371"/>
      <c r="H15" s="372"/>
      <c r="I15" s="372"/>
      <c r="J15" s="372"/>
      <c r="K15" s="372"/>
      <c r="L15" s="372"/>
      <c r="M15" s="372"/>
      <c r="N15" s="372"/>
      <c r="O15" s="373"/>
      <c r="P15" s="2"/>
    </row>
    <row r="16" spans="1:25" x14ac:dyDescent="0.2">
      <c r="B16" s="357" t="s">
        <v>53</v>
      </c>
      <c r="C16" s="357"/>
      <c r="D16" s="358" t="s">
        <v>92</v>
      </c>
      <c r="E16" s="358"/>
      <c r="F16" s="2"/>
      <c r="G16" s="371"/>
      <c r="H16" s="372"/>
      <c r="I16" s="372"/>
      <c r="J16" s="372"/>
      <c r="K16" s="372"/>
      <c r="L16" s="372"/>
      <c r="M16" s="372"/>
      <c r="N16" s="372"/>
      <c r="O16" s="373"/>
      <c r="P16" s="2"/>
    </row>
    <row r="17" spans="1:25" ht="23.45" customHeight="1" x14ac:dyDescent="0.2">
      <c r="B17" s="348" t="s">
        <v>54</v>
      </c>
      <c r="C17" s="349"/>
      <c r="D17" s="350"/>
      <c r="E17" s="350"/>
      <c r="F17" s="2"/>
      <c r="G17" s="39" t="s">
        <v>453</v>
      </c>
      <c r="H17" s="40"/>
      <c r="I17" s="40"/>
      <c r="J17" s="40"/>
      <c r="K17" s="40"/>
      <c r="L17" s="40"/>
      <c r="M17" s="40"/>
      <c r="N17" s="40"/>
      <c r="O17" s="41"/>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32" customFormat="1" ht="13.5" thickBot="1" x14ac:dyDescent="0.25">
      <c r="A20" s="31"/>
      <c r="B20" s="345" t="s">
        <v>55</v>
      </c>
      <c r="C20" s="346"/>
      <c r="D20" s="346"/>
      <c r="E20" s="346"/>
      <c r="F20" s="346"/>
      <c r="G20" s="346"/>
      <c r="H20" s="346"/>
      <c r="I20" s="346"/>
      <c r="J20" s="346"/>
      <c r="K20" s="346"/>
      <c r="L20" s="346"/>
      <c r="M20" s="346"/>
      <c r="N20" s="346"/>
      <c r="O20" s="346"/>
      <c r="P20" s="347"/>
      <c r="Q20" s="31"/>
      <c r="R20" s="31"/>
      <c r="S20" s="31"/>
      <c r="T20" s="31"/>
      <c r="U20" s="31"/>
      <c r="V20" s="31"/>
      <c r="W20" s="31"/>
      <c r="X20" s="31"/>
      <c r="Y20" s="31"/>
    </row>
    <row r="21" spans="1:25" x14ac:dyDescent="0.2">
      <c r="B21" s="9"/>
      <c r="C21" s="2"/>
      <c r="D21" s="2"/>
      <c r="E21" s="2"/>
      <c r="F21" s="2"/>
      <c r="G21" s="42" t="s">
        <v>56</v>
      </c>
      <c r="H21" s="2"/>
      <c r="J21" s="2"/>
      <c r="K21" s="2"/>
      <c r="L21" s="2"/>
      <c r="M21" s="2"/>
      <c r="N21" s="2"/>
      <c r="O21" s="2"/>
      <c r="P21" s="2"/>
    </row>
    <row r="22" spans="1:25" x14ac:dyDescent="0.2">
      <c r="B22" s="9"/>
      <c r="C22" s="43" t="s">
        <v>57</v>
      </c>
      <c r="D22" s="43" t="s">
        <v>58</v>
      </c>
      <c r="E22" s="43" t="s">
        <v>59</v>
      </c>
      <c r="F22" s="43" t="s">
        <v>60</v>
      </c>
      <c r="G22" s="43" t="s">
        <v>61</v>
      </c>
      <c r="H22" s="43" t="s">
        <v>62</v>
      </c>
      <c r="I22" s="43" t="s">
        <v>63</v>
      </c>
      <c r="J22" s="351" t="s">
        <v>64</v>
      </c>
      <c r="K22" s="352"/>
      <c r="L22" s="352"/>
      <c r="M22" s="352"/>
      <c r="N22" s="352"/>
      <c r="O22" s="352"/>
      <c r="P22" s="353"/>
    </row>
    <row r="23" spans="1:25" x14ac:dyDescent="0.2">
      <c r="B23" s="17">
        <f t="shared" ref="B23:B92" si="0">LEN(C23)</f>
        <v>27</v>
      </c>
      <c r="C23" s="230" t="s">
        <v>258</v>
      </c>
      <c r="D23" s="45"/>
      <c r="E23" s="81">
        <f>PS!C7</f>
        <v>11963786.748526946</v>
      </c>
      <c r="F23" s="81">
        <f>PS!D7</f>
        <v>11962026.583979791</v>
      </c>
      <c r="G23" s="81">
        <f>PS!E7</f>
        <v>11965546.9130741</v>
      </c>
      <c r="H23" s="241" t="s">
        <v>929</v>
      </c>
      <c r="I23" s="46">
        <v>2</v>
      </c>
      <c r="J23" s="354" t="s">
        <v>329</v>
      </c>
      <c r="K23" s="355"/>
      <c r="L23" s="355"/>
      <c r="M23" s="355"/>
      <c r="N23" s="355"/>
      <c r="O23" s="355"/>
      <c r="P23" s="356"/>
    </row>
    <row r="24" spans="1:25" x14ac:dyDescent="0.2">
      <c r="B24" s="17">
        <f t="shared" si="0"/>
        <v>21</v>
      </c>
      <c r="C24" s="80" t="s">
        <v>259</v>
      </c>
      <c r="D24" s="45"/>
      <c r="E24" s="81">
        <f>PS!C8</f>
        <v>11069358.296165802</v>
      </c>
      <c r="F24" s="81">
        <f>PS!D8</f>
        <v>10704457.355035776</v>
      </c>
      <c r="G24" s="81">
        <f>PS!E8</f>
        <v>11434259.237295827</v>
      </c>
      <c r="H24" s="241" t="s">
        <v>314</v>
      </c>
      <c r="I24" s="46">
        <v>3</v>
      </c>
      <c r="J24" s="354" t="s">
        <v>330</v>
      </c>
      <c r="K24" s="355"/>
      <c r="L24" s="355"/>
      <c r="M24" s="355"/>
      <c r="N24" s="355"/>
      <c r="O24" s="355"/>
      <c r="P24" s="356"/>
    </row>
    <row r="25" spans="1:25" x14ac:dyDescent="0.2">
      <c r="B25" s="17">
        <f t="shared" si="0"/>
        <v>23</v>
      </c>
      <c r="C25" s="80" t="s">
        <v>313</v>
      </c>
      <c r="D25" s="45"/>
      <c r="E25" s="81">
        <f>PS!C9</f>
        <v>0.1</v>
      </c>
      <c r="F25" s="81">
        <f>PS!D9</f>
        <v>7.0000000000000007E-2</v>
      </c>
      <c r="G25" s="81">
        <f>PS!E9</f>
        <v>0.22</v>
      </c>
      <c r="H25" s="241" t="s">
        <v>315</v>
      </c>
      <c r="I25" s="46">
        <v>1</v>
      </c>
      <c r="J25" s="354" t="s">
        <v>331</v>
      </c>
      <c r="K25" s="355"/>
      <c r="L25" s="355"/>
      <c r="M25" s="355"/>
      <c r="N25" s="355"/>
      <c r="O25" s="355"/>
      <c r="P25" s="356"/>
    </row>
    <row r="26" spans="1:25" ht="15" x14ac:dyDescent="0.25">
      <c r="B26" s="17">
        <f t="shared" si="0"/>
        <v>8</v>
      </c>
      <c r="C26" s="236" t="s">
        <v>260</v>
      </c>
      <c r="D26" s="45"/>
      <c r="E26" s="81">
        <f>PS!C10</f>
        <v>112707.29275362319</v>
      </c>
      <c r="F26" s="81">
        <f>PS!D10</f>
        <v>104053.41312326954</v>
      </c>
      <c r="G26" s="81">
        <f>PS!E10</f>
        <v>121361.17238397684</v>
      </c>
      <c r="H26" s="241" t="s">
        <v>316</v>
      </c>
      <c r="I26" s="46">
        <v>4</v>
      </c>
      <c r="J26" s="354" t="s">
        <v>332</v>
      </c>
      <c r="K26" s="355"/>
      <c r="L26" s="355"/>
      <c r="M26" s="355"/>
      <c r="N26" s="355"/>
      <c r="O26" s="355"/>
      <c r="P26" s="356"/>
    </row>
    <row r="27" spans="1:25" ht="15" x14ac:dyDescent="0.25">
      <c r="B27" s="17">
        <f t="shared" si="0"/>
        <v>8</v>
      </c>
      <c r="C27" s="236" t="s">
        <v>267</v>
      </c>
      <c r="D27" s="45"/>
      <c r="E27" s="81">
        <f>PS!C11</f>
        <v>306.46666666666664</v>
      </c>
      <c r="F27" s="81">
        <f>PS!D11</f>
        <v>185.60249287179568</v>
      </c>
      <c r="G27" s="81">
        <f>PS!E11</f>
        <v>427.3308404615376</v>
      </c>
      <c r="H27" s="241" t="s">
        <v>316</v>
      </c>
      <c r="I27" s="46">
        <v>4</v>
      </c>
      <c r="J27" s="354" t="s">
        <v>333</v>
      </c>
      <c r="K27" s="355"/>
      <c r="L27" s="355"/>
      <c r="M27" s="355"/>
      <c r="N27" s="355"/>
      <c r="O27" s="355"/>
      <c r="P27" s="356"/>
    </row>
    <row r="28" spans="1:25" ht="15" x14ac:dyDescent="0.25">
      <c r="B28" s="17">
        <f t="shared" si="0"/>
        <v>7</v>
      </c>
      <c r="C28" s="236" t="s">
        <v>268</v>
      </c>
      <c r="D28" s="45"/>
      <c r="E28" s="81">
        <f>PS!C12</f>
        <v>4.3916279069767382E-2</v>
      </c>
      <c r="F28" s="81">
        <f>PS!D12</f>
        <v>3.9669529841663824E-2</v>
      </c>
      <c r="G28" s="81">
        <f>PS!E12</f>
        <v>4.816302829787094E-2</v>
      </c>
      <c r="H28" s="241" t="s">
        <v>316</v>
      </c>
      <c r="I28" s="46">
        <v>4</v>
      </c>
      <c r="J28" s="354" t="s">
        <v>334</v>
      </c>
      <c r="K28" s="355"/>
      <c r="L28" s="355"/>
      <c r="M28" s="355"/>
      <c r="N28" s="355"/>
      <c r="O28" s="355"/>
      <c r="P28" s="356"/>
    </row>
    <row r="29" spans="1:25" ht="15" x14ac:dyDescent="0.25">
      <c r="B29" s="17">
        <f t="shared" si="0"/>
        <v>7</v>
      </c>
      <c r="C29" s="236" t="s">
        <v>269</v>
      </c>
      <c r="D29" s="45"/>
      <c r="E29" s="81">
        <f>PS!C13</f>
        <v>1.1786413580246911</v>
      </c>
      <c r="F29" s="81">
        <f>PS!D13</f>
        <v>0.54905463827046119</v>
      </c>
      <c r="G29" s="81">
        <f>PS!E13</f>
        <v>1.8082280777789208</v>
      </c>
      <c r="H29" s="241" t="s">
        <v>316</v>
      </c>
      <c r="I29" s="46">
        <v>4</v>
      </c>
      <c r="J29" s="238" t="s">
        <v>335</v>
      </c>
      <c r="K29" s="238"/>
      <c r="L29" s="238"/>
      <c r="M29" s="238"/>
      <c r="N29" s="238"/>
      <c r="O29" s="238"/>
      <c r="P29" s="239"/>
    </row>
    <row r="30" spans="1:25" ht="15" x14ac:dyDescent="0.25">
      <c r="B30" s="17">
        <f t="shared" si="0"/>
        <v>7</v>
      </c>
      <c r="C30" s="236" t="s">
        <v>270</v>
      </c>
      <c r="D30" s="45"/>
      <c r="E30" s="81">
        <f>PS!C14</f>
        <v>7.4173033707865099E-2</v>
      </c>
      <c r="F30" s="81">
        <f>PS!D14</f>
        <v>6.667367955124727E-2</v>
      </c>
      <c r="G30" s="81">
        <f>PS!E14</f>
        <v>8.1672387864482929E-2</v>
      </c>
      <c r="H30" s="241" t="s">
        <v>316</v>
      </c>
      <c r="I30" s="46">
        <v>4</v>
      </c>
      <c r="J30" s="248" t="s">
        <v>336</v>
      </c>
      <c r="K30" s="238"/>
      <c r="L30" s="238"/>
      <c r="M30" s="238"/>
      <c r="N30" s="238"/>
      <c r="O30" s="238"/>
      <c r="P30" s="239"/>
    </row>
    <row r="31" spans="1:25" ht="15" x14ac:dyDescent="0.25">
      <c r="B31" s="17">
        <f t="shared" si="0"/>
        <v>6</v>
      </c>
      <c r="C31" s="236" t="s">
        <v>271</v>
      </c>
      <c r="D31" s="45"/>
      <c r="E31" s="81">
        <f>PS!C15</f>
        <v>15.509926241134762</v>
      </c>
      <c r="F31" s="81">
        <f>PS!D15</f>
        <v>12.235199692982285</v>
      </c>
      <c r="G31" s="81">
        <f>PS!E15</f>
        <v>18.784652789287239</v>
      </c>
      <c r="H31" s="241" t="s">
        <v>316</v>
      </c>
      <c r="I31" s="46">
        <v>4</v>
      </c>
      <c r="J31" s="248" t="s">
        <v>337</v>
      </c>
      <c r="K31" s="238"/>
      <c r="L31" s="238"/>
      <c r="M31" s="238"/>
      <c r="N31" s="238"/>
      <c r="O31" s="238"/>
      <c r="P31" s="239"/>
    </row>
    <row r="32" spans="1:25" ht="15" x14ac:dyDescent="0.25">
      <c r="B32" s="17">
        <f t="shared" si="0"/>
        <v>7</v>
      </c>
      <c r="C32" s="236" t="s">
        <v>272</v>
      </c>
      <c r="D32" s="45"/>
      <c r="E32" s="81">
        <f>PS!C16</f>
        <v>2187.0565335347419</v>
      </c>
      <c r="F32" s="81">
        <f>PS!D16</f>
        <v>1807.9015237255844</v>
      </c>
      <c r="G32" s="81">
        <f>PS!E16</f>
        <v>2566.2115433438994</v>
      </c>
      <c r="H32" s="241" t="s">
        <v>316</v>
      </c>
      <c r="I32" s="46">
        <v>4</v>
      </c>
      <c r="J32" s="248" t="s">
        <v>338</v>
      </c>
      <c r="K32" s="238"/>
      <c r="L32" s="238"/>
      <c r="M32" s="238"/>
      <c r="N32" s="238"/>
      <c r="O32" s="238"/>
      <c r="P32" s="239"/>
    </row>
    <row r="33" spans="2:16" ht="15" x14ac:dyDescent="0.25">
      <c r="B33" s="17">
        <f t="shared" si="0"/>
        <v>7</v>
      </c>
      <c r="C33" s="236" t="s">
        <v>273</v>
      </c>
      <c r="D33" s="45"/>
      <c r="E33" s="81">
        <f>PS!C17</f>
        <v>3.5985116279069793E-2</v>
      </c>
      <c r="F33" s="81">
        <f>PS!D17</f>
        <v>3.2667851766538296E-2</v>
      </c>
      <c r="G33" s="81">
        <f>PS!E17</f>
        <v>3.9302380791601289E-2</v>
      </c>
      <c r="H33" s="241" t="s">
        <v>316</v>
      </c>
      <c r="I33" s="46">
        <v>4</v>
      </c>
      <c r="J33" s="248" t="s">
        <v>339</v>
      </c>
      <c r="K33" s="238"/>
      <c r="L33" s="238"/>
      <c r="M33" s="238"/>
      <c r="N33" s="238"/>
      <c r="O33" s="238"/>
      <c r="P33" s="239"/>
    </row>
    <row r="34" spans="2:16" ht="15" x14ac:dyDescent="0.25">
      <c r="B34" s="17">
        <f t="shared" si="0"/>
        <v>7</v>
      </c>
      <c r="C34" s="236" t="s">
        <v>274</v>
      </c>
      <c r="D34" s="45"/>
      <c r="E34" s="81">
        <f>PS!C18</f>
        <v>762.43307432525967</v>
      </c>
      <c r="F34" s="81">
        <f>PS!D18</f>
        <v>683.10382777390544</v>
      </c>
      <c r="G34" s="81">
        <f>PS!E18</f>
        <v>841.7623208766139</v>
      </c>
      <c r="H34" s="241" t="s">
        <v>316</v>
      </c>
      <c r="I34" s="46">
        <v>4</v>
      </c>
      <c r="J34" s="248" t="s">
        <v>340</v>
      </c>
      <c r="K34" s="238"/>
      <c r="L34" s="238"/>
      <c r="M34" s="238"/>
      <c r="N34" s="238"/>
      <c r="O34" s="238"/>
      <c r="P34" s="239"/>
    </row>
    <row r="35" spans="2:16" ht="15" x14ac:dyDescent="0.25">
      <c r="B35" s="17">
        <f t="shared" si="0"/>
        <v>7</v>
      </c>
      <c r="C35" s="236" t="s">
        <v>262</v>
      </c>
      <c r="D35" s="45"/>
      <c r="E35" s="81">
        <f>PS!C19</f>
        <v>9489.6549102564095</v>
      </c>
      <c r="F35" s="81">
        <f>PS!D19</f>
        <v>8693.1740324157417</v>
      </c>
      <c r="G35" s="81">
        <f>PS!E19</f>
        <v>10286.135788097077</v>
      </c>
      <c r="H35" s="241" t="s">
        <v>316</v>
      </c>
      <c r="I35" s="46">
        <v>4</v>
      </c>
      <c r="J35" s="248" t="s">
        <v>341</v>
      </c>
      <c r="K35" s="238"/>
      <c r="L35" s="238"/>
      <c r="M35" s="238"/>
      <c r="N35" s="238"/>
      <c r="O35" s="238"/>
      <c r="P35" s="239"/>
    </row>
    <row r="36" spans="2:16" ht="15" x14ac:dyDescent="0.25">
      <c r="B36" s="17">
        <f t="shared" si="0"/>
        <v>7</v>
      </c>
      <c r="C36" s="236" t="s">
        <v>275</v>
      </c>
      <c r="D36" s="45"/>
      <c r="E36" s="81">
        <f>PS!C20</f>
        <v>3.1196666666666647E-2</v>
      </c>
      <c r="F36" s="81">
        <f>PS!D20</f>
        <v>2.644735517142861E-2</v>
      </c>
      <c r="G36" s="81">
        <f>PS!E20</f>
        <v>3.5945978161904688E-2</v>
      </c>
      <c r="H36" s="241" t="s">
        <v>316</v>
      </c>
      <c r="I36" s="46">
        <v>4</v>
      </c>
      <c r="J36" s="248" t="s">
        <v>342</v>
      </c>
      <c r="K36" s="238"/>
      <c r="L36" s="238"/>
      <c r="M36" s="238"/>
      <c r="N36" s="238"/>
      <c r="O36" s="238"/>
      <c r="P36" s="239"/>
    </row>
    <row r="37" spans="2:16" ht="15" x14ac:dyDescent="0.25">
      <c r="B37" s="17">
        <f t="shared" si="0"/>
        <v>7</v>
      </c>
      <c r="C37" s="236" t="s">
        <v>263</v>
      </c>
      <c r="D37" s="45"/>
      <c r="E37" s="81">
        <f>PS!C21</f>
        <v>65945.604725373109</v>
      </c>
      <c r="F37" s="81">
        <f>PS!D21</f>
        <v>60930.239878471286</v>
      </c>
      <c r="G37" s="81">
        <f>PS!E21</f>
        <v>70960.969572274931</v>
      </c>
      <c r="H37" s="241" t="s">
        <v>316</v>
      </c>
      <c r="I37" s="46">
        <v>4</v>
      </c>
      <c r="J37" s="248" t="s">
        <v>343</v>
      </c>
      <c r="K37" s="238"/>
      <c r="L37" s="238"/>
      <c r="M37" s="238"/>
      <c r="N37" s="238"/>
      <c r="O37" s="238"/>
      <c r="P37" s="239"/>
    </row>
    <row r="38" spans="2:16" ht="15" x14ac:dyDescent="0.25">
      <c r="B38" s="17">
        <f t="shared" si="0"/>
        <v>7</v>
      </c>
      <c r="C38" s="236" t="s">
        <v>276</v>
      </c>
      <c r="D38" s="45"/>
      <c r="E38" s="81">
        <f>PS!C22</f>
        <v>1.4022343137254905</v>
      </c>
      <c r="F38" s="81">
        <f>PS!D22</f>
        <v>0.84875664852377897</v>
      </c>
      <c r="G38" s="81">
        <f>PS!E22</f>
        <v>1.9557119789272019</v>
      </c>
      <c r="H38" s="241" t="s">
        <v>316</v>
      </c>
      <c r="I38" s="46">
        <v>4</v>
      </c>
      <c r="J38" s="248" t="s">
        <v>344</v>
      </c>
      <c r="K38" s="238"/>
      <c r="L38" s="238"/>
      <c r="M38" s="238"/>
      <c r="N38" s="238"/>
      <c r="O38" s="238"/>
      <c r="P38" s="239"/>
    </row>
    <row r="39" spans="2:16" ht="15" x14ac:dyDescent="0.25">
      <c r="B39" s="17">
        <f t="shared" si="0"/>
        <v>7</v>
      </c>
      <c r="C39" s="236" t="s">
        <v>277</v>
      </c>
      <c r="D39" s="45"/>
      <c r="E39" s="81">
        <f>PS!C23</f>
        <v>1.2206340298507461</v>
      </c>
      <c r="F39" s="81">
        <f>PS!D23</f>
        <v>-1.0446570268205877</v>
      </c>
      <c r="G39" s="81">
        <f>PS!E23</f>
        <v>3.4859250865220801</v>
      </c>
      <c r="H39" s="241" t="s">
        <v>316</v>
      </c>
      <c r="I39" s="46">
        <v>4</v>
      </c>
      <c r="J39" s="248" t="s">
        <v>345</v>
      </c>
      <c r="K39" s="238"/>
      <c r="L39" s="238"/>
      <c r="M39" s="238"/>
      <c r="N39" s="238"/>
      <c r="O39" s="238"/>
      <c r="P39" s="239"/>
    </row>
    <row r="40" spans="2:16" ht="15" x14ac:dyDescent="0.25">
      <c r="B40" s="17">
        <f t="shared" si="0"/>
        <v>7</v>
      </c>
      <c r="C40" s="236" t="s">
        <v>278</v>
      </c>
      <c r="D40" s="45"/>
      <c r="E40" s="81">
        <f>PS!C24</f>
        <v>0.36363333333333314</v>
      </c>
      <c r="F40" s="81">
        <f>PS!D24</f>
        <v>0.10213909073575256</v>
      </c>
      <c r="G40" s="81">
        <f>PS!E24</f>
        <v>0.62512757593091373</v>
      </c>
      <c r="H40" s="241" t="s">
        <v>316</v>
      </c>
      <c r="I40" s="46">
        <v>4</v>
      </c>
      <c r="J40" s="248" t="s">
        <v>346</v>
      </c>
      <c r="K40" s="238"/>
      <c r="L40" s="238"/>
      <c r="M40" s="238"/>
      <c r="N40" s="238"/>
      <c r="O40" s="238"/>
      <c r="P40" s="239"/>
    </row>
    <row r="41" spans="2:16" ht="15" x14ac:dyDescent="0.25">
      <c r="B41" s="17">
        <f t="shared" si="0"/>
        <v>6</v>
      </c>
      <c r="C41" s="236" t="s">
        <v>279</v>
      </c>
      <c r="D41" s="45"/>
      <c r="E41" s="81">
        <f>PS!C25</f>
        <v>3.0268255813953489</v>
      </c>
      <c r="F41" s="81">
        <f>PS!D25</f>
        <v>1.4998949504698147</v>
      </c>
      <c r="G41" s="81">
        <f>PS!E25</f>
        <v>4.5537562123208826</v>
      </c>
      <c r="H41" s="241" t="s">
        <v>316</v>
      </c>
      <c r="I41" s="46">
        <v>4</v>
      </c>
      <c r="J41" s="248" t="s">
        <v>347</v>
      </c>
      <c r="K41" s="238"/>
      <c r="L41" s="238"/>
      <c r="M41" s="238"/>
      <c r="N41" s="238"/>
      <c r="O41" s="238"/>
      <c r="P41" s="239"/>
    </row>
    <row r="42" spans="2:16" ht="15" x14ac:dyDescent="0.25">
      <c r="B42" s="17">
        <f t="shared" si="0"/>
        <v>10</v>
      </c>
      <c r="C42" s="236" t="s">
        <v>280</v>
      </c>
      <c r="D42" s="45"/>
      <c r="E42" s="81">
        <f>PS!C26</f>
        <v>65.051013003095974</v>
      </c>
      <c r="F42" s="81">
        <f>PS!D26</f>
        <v>57.850237963005064</v>
      </c>
      <c r="G42" s="81">
        <f>PS!E26</f>
        <v>72.251788043186878</v>
      </c>
      <c r="H42" s="241" t="s">
        <v>316</v>
      </c>
      <c r="I42" s="46">
        <v>4</v>
      </c>
      <c r="J42" s="248" t="s">
        <v>348</v>
      </c>
      <c r="K42" s="238"/>
      <c r="L42" s="238"/>
      <c r="M42" s="238"/>
      <c r="N42" s="238"/>
      <c r="O42" s="238"/>
      <c r="P42" s="239"/>
    </row>
    <row r="43" spans="2:16" ht="15" x14ac:dyDescent="0.25">
      <c r="B43" s="17">
        <f t="shared" si="0"/>
        <v>9</v>
      </c>
      <c r="C43" s="237" t="s">
        <v>261</v>
      </c>
      <c r="D43" s="45"/>
      <c r="E43" s="81">
        <f>PS!C27</f>
        <v>0</v>
      </c>
      <c r="F43" s="81">
        <f>PS!D27</f>
        <v>0</v>
      </c>
      <c r="G43" s="81">
        <f>PS!E27</f>
        <v>0</v>
      </c>
      <c r="H43" s="241" t="s">
        <v>316</v>
      </c>
      <c r="I43" s="46">
        <v>4</v>
      </c>
      <c r="J43" s="248" t="s">
        <v>349</v>
      </c>
      <c r="K43" s="238"/>
      <c r="L43" s="238"/>
      <c r="M43" s="238"/>
      <c r="N43" s="238"/>
      <c r="O43" s="238"/>
      <c r="P43" s="239"/>
    </row>
    <row r="44" spans="2:16" ht="15" x14ac:dyDescent="0.25">
      <c r="B44" s="17">
        <f t="shared" si="0"/>
        <v>7</v>
      </c>
      <c r="C44" s="236" t="s">
        <v>281</v>
      </c>
      <c r="D44" s="45"/>
      <c r="E44" s="81">
        <f>PS!C28</f>
        <v>2.0272727272727285E-4</v>
      </c>
      <c r="F44" s="81">
        <f>PS!D28</f>
        <v>1.6204891299146019E-4</v>
      </c>
      <c r="G44" s="81">
        <f>PS!E28</f>
        <v>2.4340563246308552E-4</v>
      </c>
      <c r="H44" s="241" t="s">
        <v>316</v>
      </c>
      <c r="I44" s="46">
        <v>4</v>
      </c>
      <c r="J44" s="248" t="s">
        <v>350</v>
      </c>
      <c r="K44" s="238"/>
      <c r="L44" s="238"/>
      <c r="M44" s="238"/>
      <c r="N44" s="238"/>
      <c r="O44" s="238"/>
      <c r="P44" s="239"/>
    </row>
    <row r="45" spans="2:16" ht="15" x14ac:dyDescent="0.25">
      <c r="B45" s="17">
        <f t="shared" si="0"/>
        <v>6</v>
      </c>
      <c r="C45" s="237" t="s">
        <v>311</v>
      </c>
      <c r="D45" s="45"/>
      <c r="E45" s="81">
        <f>PS!C29</f>
        <v>0</v>
      </c>
      <c r="F45" s="81">
        <f>PS!D29</f>
        <v>0</v>
      </c>
      <c r="G45" s="81">
        <f>PS!E29</f>
        <v>0</v>
      </c>
      <c r="H45" s="241" t="s">
        <v>316</v>
      </c>
      <c r="I45" s="46">
        <v>4</v>
      </c>
      <c r="J45" s="248" t="s">
        <v>351</v>
      </c>
      <c r="K45" s="238"/>
      <c r="L45" s="238"/>
      <c r="M45" s="238"/>
      <c r="N45" s="238"/>
      <c r="O45" s="238"/>
      <c r="P45" s="239"/>
    </row>
    <row r="46" spans="2:16" ht="15" x14ac:dyDescent="0.25">
      <c r="B46" s="17">
        <f t="shared" si="0"/>
        <v>6</v>
      </c>
      <c r="C46" s="236" t="s">
        <v>282</v>
      </c>
      <c r="D46" s="45"/>
      <c r="E46" s="81">
        <f>PS!C30</f>
        <v>360.69694649484524</v>
      </c>
      <c r="F46" s="81">
        <f>PS!D30</f>
        <v>285.53750500052547</v>
      </c>
      <c r="G46" s="81">
        <f>PS!E30</f>
        <v>435.856387989165</v>
      </c>
      <c r="H46" s="241" t="s">
        <v>316</v>
      </c>
      <c r="I46" s="46">
        <v>4</v>
      </c>
      <c r="J46" s="248" t="s">
        <v>352</v>
      </c>
      <c r="K46" s="238"/>
      <c r="L46" s="238"/>
      <c r="M46" s="238"/>
      <c r="N46" s="238"/>
      <c r="O46" s="238"/>
      <c r="P46" s="239"/>
    </row>
    <row r="47" spans="2:16" ht="15" x14ac:dyDescent="0.25">
      <c r="B47" s="17">
        <f t="shared" si="0"/>
        <v>7</v>
      </c>
      <c r="C47" s="236" t="s">
        <v>283</v>
      </c>
      <c r="D47" s="45"/>
      <c r="E47" s="81">
        <f>PS!C31</f>
        <v>75.357280565370985</v>
      </c>
      <c r="F47" s="81">
        <f>PS!D31</f>
        <v>66.962500433584495</v>
      </c>
      <c r="G47" s="81">
        <f>PS!E31</f>
        <v>83.752060697157475</v>
      </c>
      <c r="H47" s="241" t="s">
        <v>316</v>
      </c>
      <c r="I47" s="46">
        <v>4</v>
      </c>
      <c r="J47" s="248" t="s">
        <v>353</v>
      </c>
      <c r="K47" s="238"/>
      <c r="L47" s="238"/>
      <c r="M47" s="238"/>
      <c r="N47" s="238"/>
      <c r="O47" s="238"/>
      <c r="P47" s="239"/>
    </row>
    <row r="48" spans="2:16" ht="15" x14ac:dyDescent="0.25">
      <c r="B48" s="17">
        <f t="shared" si="0"/>
        <v>7</v>
      </c>
      <c r="C48" s="236" t="s">
        <v>264</v>
      </c>
      <c r="D48" s="45"/>
      <c r="E48" s="81">
        <f>PS!C32</f>
        <v>895.7221641337386</v>
      </c>
      <c r="F48" s="81">
        <f>PS!D32</f>
        <v>814.7838114105333</v>
      </c>
      <c r="G48" s="81">
        <f>PS!E32</f>
        <v>976.6605168569439</v>
      </c>
      <c r="H48" s="241" t="s">
        <v>316</v>
      </c>
      <c r="I48" s="46">
        <v>4</v>
      </c>
      <c r="J48" s="248" t="s">
        <v>354</v>
      </c>
      <c r="K48" s="238"/>
      <c r="L48" s="238"/>
      <c r="M48" s="238"/>
      <c r="N48" s="238"/>
      <c r="O48" s="238"/>
      <c r="P48" s="239"/>
    </row>
    <row r="49" spans="2:16" ht="15" x14ac:dyDescent="0.25">
      <c r="B49" s="17">
        <f t="shared" si="0"/>
        <v>7</v>
      </c>
      <c r="C49" s="236" t="s">
        <v>284</v>
      </c>
      <c r="D49" s="45"/>
      <c r="E49" s="81">
        <f>PS!C33</f>
        <v>4.766197718631183</v>
      </c>
      <c r="F49" s="81">
        <f>PS!D33</f>
        <v>4.1680012797035939</v>
      </c>
      <c r="G49" s="81">
        <f>PS!E33</f>
        <v>5.3643941575587721</v>
      </c>
      <c r="H49" s="241" t="s">
        <v>316</v>
      </c>
      <c r="I49" s="46">
        <v>4</v>
      </c>
      <c r="J49" s="248" t="s">
        <v>355</v>
      </c>
      <c r="K49" s="238"/>
      <c r="L49" s="238"/>
      <c r="M49" s="238"/>
      <c r="N49" s="238"/>
      <c r="O49" s="238"/>
      <c r="P49" s="239"/>
    </row>
    <row r="50" spans="2:16" ht="15" x14ac:dyDescent="0.25">
      <c r="B50" s="17">
        <f t="shared" si="0"/>
        <v>7</v>
      </c>
      <c r="C50" s="236" t="s">
        <v>285</v>
      </c>
      <c r="D50" s="45"/>
      <c r="E50" s="81">
        <f>PS!C34</f>
        <v>0.19357586206896549</v>
      </c>
      <c r="F50" s="81">
        <f>PS!D34</f>
        <v>0.15754276648872007</v>
      </c>
      <c r="G50" s="81">
        <f>PS!E34</f>
        <v>0.22960895764921088</v>
      </c>
      <c r="H50" s="241" t="s">
        <v>316</v>
      </c>
      <c r="I50" s="46">
        <v>4</v>
      </c>
      <c r="J50" s="248" t="s">
        <v>356</v>
      </c>
      <c r="K50" s="238"/>
      <c r="L50" s="238"/>
      <c r="M50" s="238"/>
      <c r="N50" s="238"/>
      <c r="O50" s="238"/>
      <c r="P50" s="239"/>
    </row>
    <row r="51" spans="2:16" ht="15" x14ac:dyDescent="0.25">
      <c r="B51" s="17">
        <f t="shared" si="0"/>
        <v>8</v>
      </c>
      <c r="C51" s="236" t="s">
        <v>286</v>
      </c>
      <c r="D51" s="45"/>
      <c r="E51" s="81">
        <f>PS!C35</f>
        <v>10.319105882352938</v>
      </c>
      <c r="F51" s="81">
        <f>PS!D35</f>
        <v>5.7888719633283205</v>
      </c>
      <c r="G51" s="81">
        <f>PS!E35</f>
        <v>14.849339801377555</v>
      </c>
      <c r="H51" s="241" t="s">
        <v>316</v>
      </c>
      <c r="I51" s="46">
        <v>4</v>
      </c>
      <c r="J51" s="248" t="s">
        <v>357</v>
      </c>
      <c r="K51" s="238"/>
      <c r="L51" s="238"/>
      <c r="M51" s="238"/>
      <c r="N51" s="238"/>
      <c r="O51" s="238"/>
      <c r="P51" s="239"/>
    </row>
    <row r="52" spans="2:16" ht="15" x14ac:dyDescent="0.25">
      <c r="B52" s="17">
        <f t="shared" si="0"/>
        <v>8</v>
      </c>
      <c r="C52" s="236" t="s">
        <v>287</v>
      </c>
      <c r="D52" s="45"/>
      <c r="E52" s="81">
        <f>PS!C36</f>
        <v>2.1826249999999994</v>
      </c>
      <c r="F52" s="81">
        <f>PS!D36</f>
        <v>1.7346589192620314</v>
      </c>
      <c r="G52" s="81">
        <f>PS!E36</f>
        <v>2.6305910807379673</v>
      </c>
      <c r="H52" s="241" t="s">
        <v>316</v>
      </c>
      <c r="I52" s="46">
        <v>4</v>
      </c>
      <c r="J52" s="248" t="s">
        <v>358</v>
      </c>
      <c r="K52" s="238"/>
      <c r="L52" s="238"/>
      <c r="M52" s="238"/>
      <c r="N52" s="238"/>
      <c r="O52" s="238"/>
      <c r="P52" s="239"/>
    </row>
    <row r="53" spans="2:16" ht="15" x14ac:dyDescent="0.25">
      <c r="B53" s="17">
        <f t="shared" si="0"/>
        <v>11</v>
      </c>
      <c r="C53" s="236" t="s">
        <v>288</v>
      </c>
      <c r="D53" s="45"/>
      <c r="E53" s="81">
        <f>PS!C37</f>
        <v>0.47354166666666675</v>
      </c>
      <c r="F53" s="81">
        <f>PS!D37</f>
        <v>0.36135843469959489</v>
      </c>
      <c r="G53" s="81">
        <f>PS!E37</f>
        <v>0.58572489863373856</v>
      </c>
      <c r="H53" s="241" t="s">
        <v>316</v>
      </c>
      <c r="I53" s="46">
        <v>4</v>
      </c>
      <c r="J53" s="248" t="s">
        <v>359</v>
      </c>
      <c r="K53" s="238"/>
      <c r="L53" s="238"/>
      <c r="M53" s="238"/>
      <c r="N53" s="238"/>
      <c r="O53" s="238"/>
      <c r="P53" s="239"/>
    </row>
    <row r="54" spans="2:16" ht="15" x14ac:dyDescent="0.25">
      <c r="B54" s="17">
        <f t="shared" si="0"/>
        <v>8</v>
      </c>
      <c r="C54" s="236" t="s">
        <v>289</v>
      </c>
      <c r="D54" s="45"/>
      <c r="E54" s="81">
        <f>PS!C38</f>
        <v>96.178433962264194</v>
      </c>
      <c r="F54" s="81">
        <f>PS!D38</f>
        <v>77.260983570299402</v>
      </c>
      <c r="G54" s="81">
        <f>PS!E38</f>
        <v>115.09588435422899</v>
      </c>
      <c r="H54" s="241" t="s">
        <v>316</v>
      </c>
      <c r="I54" s="46">
        <v>4</v>
      </c>
      <c r="J54" s="248" t="s">
        <v>360</v>
      </c>
      <c r="K54" s="238"/>
      <c r="L54" s="238"/>
      <c r="M54" s="238"/>
      <c r="N54" s="238"/>
      <c r="O54" s="238"/>
      <c r="P54" s="239"/>
    </row>
    <row r="55" spans="2:16" ht="15" x14ac:dyDescent="0.25">
      <c r="B55" s="17">
        <f t="shared" si="0"/>
        <v>8</v>
      </c>
      <c r="C55" s="236" t="s">
        <v>290</v>
      </c>
      <c r="D55" s="45"/>
      <c r="E55" s="81">
        <f>PS!C39</f>
        <v>98.355514018691608</v>
      </c>
      <c r="F55" s="81">
        <f>PS!D39</f>
        <v>82.481083472429319</v>
      </c>
      <c r="G55" s="81">
        <f>PS!E39</f>
        <v>114.2299445649539</v>
      </c>
      <c r="H55" s="241" t="s">
        <v>316</v>
      </c>
      <c r="I55" s="46">
        <v>4</v>
      </c>
      <c r="J55" s="248" t="s">
        <v>361</v>
      </c>
      <c r="K55" s="238"/>
      <c r="L55" s="238"/>
      <c r="M55" s="238"/>
      <c r="N55" s="238"/>
      <c r="O55" s="238"/>
      <c r="P55" s="239"/>
    </row>
    <row r="56" spans="2:16" ht="15" x14ac:dyDescent="0.25">
      <c r="B56" s="17">
        <f t="shared" si="0"/>
        <v>7</v>
      </c>
      <c r="C56" s="236" t="s">
        <v>265</v>
      </c>
      <c r="D56" s="45"/>
      <c r="E56" s="81">
        <f>PS!C40</f>
        <v>28343.290000000005</v>
      </c>
      <c r="F56" s="81">
        <f>PS!D40</f>
        <v>25461.132796293521</v>
      </c>
      <c r="G56" s="81">
        <f>PS!E40</f>
        <v>31225.447203706488</v>
      </c>
      <c r="H56" s="241" t="s">
        <v>316</v>
      </c>
      <c r="I56" s="46">
        <v>4</v>
      </c>
      <c r="J56" s="248" t="s">
        <v>362</v>
      </c>
      <c r="K56" s="238"/>
      <c r="L56" s="238"/>
      <c r="M56" s="238"/>
      <c r="N56" s="238"/>
      <c r="O56" s="238"/>
      <c r="P56" s="239"/>
    </row>
    <row r="57" spans="2:16" ht="15" x14ac:dyDescent="0.25">
      <c r="B57" s="17">
        <f t="shared" si="0"/>
        <v>7</v>
      </c>
      <c r="C57" s="236" t="s">
        <v>291</v>
      </c>
      <c r="D57" s="45"/>
      <c r="E57" s="81">
        <f>PS!C41</f>
        <v>0.69546834532374224</v>
      </c>
      <c r="F57" s="81">
        <f>PS!D41</f>
        <v>0.30333586585568317</v>
      </c>
      <c r="G57" s="81">
        <f>PS!E41</f>
        <v>1.0876008247918012</v>
      </c>
      <c r="H57" s="241" t="s">
        <v>316</v>
      </c>
      <c r="I57" s="46">
        <v>4</v>
      </c>
      <c r="J57" s="248" t="s">
        <v>363</v>
      </c>
      <c r="K57" s="238"/>
      <c r="L57" s="238"/>
      <c r="M57" s="238"/>
      <c r="N57" s="238"/>
      <c r="O57" s="238"/>
      <c r="P57" s="239"/>
    </row>
    <row r="58" spans="2:16" ht="15" x14ac:dyDescent="0.25">
      <c r="B58" s="17">
        <f t="shared" si="0"/>
        <v>8</v>
      </c>
      <c r="C58" s="236" t="s">
        <v>292</v>
      </c>
      <c r="D58" s="45"/>
      <c r="E58" s="81">
        <f>PS!C42</f>
        <v>1.7541818181818181</v>
      </c>
      <c r="F58" s="81">
        <f>PS!D42</f>
        <v>0.45109649819823128</v>
      </c>
      <c r="G58" s="81">
        <f>PS!E42</f>
        <v>3.0572671381654049</v>
      </c>
      <c r="H58" s="241" t="s">
        <v>316</v>
      </c>
      <c r="I58" s="46">
        <v>4</v>
      </c>
      <c r="J58" s="248" t="s">
        <v>364</v>
      </c>
      <c r="K58" s="238"/>
      <c r="L58" s="238"/>
      <c r="M58" s="238"/>
      <c r="N58" s="238"/>
      <c r="O58" s="238"/>
      <c r="P58" s="239"/>
    </row>
    <row r="59" spans="2:16" ht="15" x14ac:dyDescent="0.25">
      <c r="B59" s="17">
        <f t="shared" si="0"/>
        <v>7</v>
      </c>
      <c r="C59" s="236" t="s">
        <v>293</v>
      </c>
      <c r="D59" s="45"/>
      <c r="E59" s="81">
        <f>PS!C43</f>
        <v>5.1602173913043455E-2</v>
      </c>
      <c r="F59" s="81">
        <f>PS!D43</f>
        <v>3.5069523027960826E-2</v>
      </c>
      <c r="G59" s="81">
        <f>PS!E43</f>
        <v>6.8134824798126076E-2</v>
      </c>
      <c r="H59" s="241" t="s">
        <v>316</v>
      </c>
      <c r="I59" s="46">
        <v>4</v>
      </c>
      <c r="J59" s="248" t="s">
        <v>365</v>
      </c>
      <c r="K59" s="238"/>
      <c r="L59" s="238"/>
      <c r="M59" s="238"/>
      <c r="N59" s="238"/>
      <c r="O59" s="238"/>
      <c r="P59" s="239"/>
    </row>
    <row r="60" spans="2:16" ht="15" x14ac:dyDescent="0.25">
      <c r="B60" s="17">
        <f t="shared" si="0"/>
        <v>6</v>
      </c>
      <c r="C60" s="236" t="s">
        <v>294</v>
      </c>
      <c r="D60" s="45"/>
      <c r="E60" s="81">
        <f>PS!C44</f>
        <v>3.6349514563106804</v>
      </c>
      <c r="F60" s="81">
        <f>PS!D44</f>
        <v>3.1915955919434142</v>
      </c>
      <c r="G60" s="81">
        <f>PS!E44</f>
        <v>4.0783073206779461</v>
      </c>
      <c r="H60" s="241" t="s">
        <v>316</v>
      </c>
      <c r="I60" s="46">
        <v>4</v>
      </c>
      <c r="J60" s="248" t="s">
        <v>366</v>
      </c>
      <c r="K60" s="238"/>
      <c r="L60" s="238"/>
      <c r="M60" s="238"/>
      <c r="N60" s="238"/>
      <c r="O60" s="238"/>
      <c r="P60" s="239"/>
    </row>
    <row r="61" spans="2:16" ht="15" x14ac:dyDescent="0.25">
      <c r="B61" s="17">
        <f t="shared" si="0"/>
        <v>8</v>
      </c>
      <c r="C61" s="236" t="s">
        <v>295</v>
      </c>
      <c r="D61" s="45"/>
      <c r="E61" s="81">
        <f>PS!C45</f>
        <v>15.742253521126761</v>
      </c>
      <c r="F61" s="81">
        <f>PS!D45</f>
        <v>12.887705471918286</v>
      </c>
      <c r="G61" s="81">
        <f>PS!E45</f>
        <v>18.596801570335238</v>
      </c>
      <c r="H61" s="241" t="s">
        <v>316</v>
      </c>
      <c r="I61" s="46">
        <v>4</v>
      </c>
      <c r="J61" s="248" t="s">
        <v>367</v>
      </c>
      <c r="K61" s="238"/>
      <c r="L61" s="238"/>
      <c r="M61" s="238"/>
      <c r="N61" s="238"/>
      <c r="O61" s="238"/>
      <c r="P61" s="239"/>
    </row>
    <row r="62" spans="2:16" ht="15" x14ac:dyDescent="0.25">
      <c r="B62" s="17">
        <f t="shared" si="0"/>
        <v>8</v>
      </c>
      <c r="C62" s="236" t="s">
        <v>266</v>
      </c>
      <c r="D62" s="45"/>
      <c r="E62" s="81">
        <f>PS!C46</f>
        <v>80.323539727891188</v>
      </c>
      <c r="F62" s="81">
        <f>PS!D46</f>
        <v>64.10594200244303</v>
      </c>
      <c r="G62" s="81">
        <f>PS!E46</f>
        <v>96.541137453339346</v>
      </c>
      <c r="H62" s="241" t="s">
        <v>316</v>
      </c>
      <c r="I62" s="46">
        <v>4</v>
      </c>
      <c r="J62" s="248" t="s">
        <v>368</v>
      </c>
      <c r="K62" s="238"/>
      <c r="L62" s="238"/>
      <c r="M62" s="238"/>
      <c r="N62" s="238"/>
      <c r="O62" s="238"/>
      <c r="P62" s="239"/>
    </row>
    <row r="63" spans="2:16" ht="15" x14ac:dyDescent="0.25">
      <c r="B63" s="17">
        <f t="shared" si="0"/>
        <v>7</v>
      </c>
      <c r="C63" s="236" t="s">
        <v>296</v>
      </c>
      <c r="D63" s="45"/>
      <c r="E63" s="81">
        <f>PS!C47</f>
        <v>7.3146511627906918E-2</v>
      </c>
      <c r="F63" s="81">
        <f>PS!D47</f>
        <v>6.3119637528734812E-2</v>
      </c>
      <c r="G63" s="81">
        <f>PS!E47</f>
        <v>8.3173385727079024E-2</v>
      </c>
      <c r="H63" s="241" t="s">
        <v>316</v>
      </c>
      <c r="I63" s="46">
        <v>4</v>
      </c>
      <c r="J63" s="248" t="s">
        <v>369</v>
      </c>
      <c r="K63" s="238"/>
      <c r="L63" s="238"/>
      <c r="M63" s="238"/>
      <c r="N63" s="238"/>
      <c r="O63" s="238"/>
      <c r="P63" s="239"/>
    </row>
    <row r="64" spans="2:16" ht="15" x14ac:dyDescent="0.25">
      <c r="B64" s="17">
        <f t="shared" si="0"/>
        <v>7</v>
      </c>
      <c r="C64" s="236" t="s">
        <v>297</v>
      </c>
      <c r="D64" s="45"/>
      <c r="E64" s="81">
        <f>PS!C48</f>
        <v>4.6411627906976685E-2</v>
      </c>
      <c r="F64" s="81">
        <f>PS!D48</f>
        <v>4.2564077449603575E-2</v>
      </c>
      <c r="G64" s="81">
        <f>PS!E48</f>
        <v>5.0259178364349795E-2</v>
      </c>
      <c r="H64" s="241" t="s">
        <v>316</v>
      </c>
      <c r="I64" s="46">
        <v>4</v>
      </c>
      <c r="J64" s="248" t="s">
        <v>370</v>
      </c>
      <c r="K64" s="238"/>
      <c r="L64" s="238"/>
      <c r="M64" s="238"/>
      <c r="N64" s="238"/>
      <c r="O64" s="238"/>
      <c r="P64" s="239"/>
    </row>
    <row r="65" spans="2:16" ht="15" x14ac:dyDescent="0.25">
      <c r="B65" s="17">
        <f t="shared" si="0"/>
        <v>7</v>
      </c>
      <c r="C65" s="237" t="s">
        <v>312</v>
      </c>
      <c r="D65" s="45"/>
      <c r="E65" s="81">
        <f>PS!C49</f>
        <v>0</v>
      </c>
      <c r="F65" s="81">
        <f>PS!D49</f>
        <v>0</v>
      </c>
      <c r="G65" s="81">
        <f>PS!E49</f>
        <v>0</v>
      </c>
      <c r="H65" s="241" t="s">
        <v>316</v>
      </c>
      <c r="I65" s="46">
        <v>4</v>
      </c>
      <c r="J65" s="248" t="s">
        <v>371</v>
      </c>
      <c r="K65" s="238"/>
      <c r="L65" s="238"/>
      <c r="M65" s="238"/>
      <c r="N65" s="238"/>
      <c r="O65" s="238"/>
      <c r="P65" s="239"/>
    </row>
    <row r="66" spans="2:16" ht="15" x14ac:dyDescent="0.25">
      <c r="B66" s="17">
        <f t="shared" si="0"/>
        <v>7</v>
      </c>
      <c r="C66" s="236" t="s">
        <v>298</v>
      </c>
      <c r="D66" s="45"/>
      <c r="E66" s="81">
        <f>PS!C50</f>
        <v>0.8431333333333334</v>
      </c>
      <c r="F66" s="81">
        <f>PS!D50</f>
        <v>0.74843170892314037</v>
      </c>
      <c r="G66" s="81">
        <f>PS!E50</f>
        <v>0.93783495774352643</v>
      </c>
      <c r="H66" s="241" t="s">
        <v>316</v>
      </c>
      <c r="I66" s="46">
        <v>4</v>
      </c>
      <c r="J66" s="248" t="s">
        <v>372</v>
      </c>
      <c r="K66" s="238"/>
      <c r="L66" s="238"/>
      <c r="M66" s="238"/>
      <c r="N66" s="238"/>
      <c r="O66" s="238"/>
      <c r="P66" s="239"/>
    </row>
    <row r="67" spans="2:16" ht="15" x14ac:dyDescent="0.25">
      <c r="B67" s="17">
        <f t="shared" si="0"/>
        <v>7</v>
      </c>
      <c r="C67" s="236" t="s">
        <v>299</v>
      </c>
      <c r="D67" s="45"/>
      <c r="E67" s="81">
        <f>PS!C51</f>
        <v>1848.5089314516119</v>
      </c>
      <c r="F67" s="81">
        <f>PS!D51</f>
        <v>1655.4287024589073</v>
      </c>
      <c r="G67" s="81">
        <f>PS!E51</f>
        <v>2041.5891604443166</v>
      </c>
      <c r="H67" s="241" t="s">
        <v>316</v>
      </c>
      <c r="I67" s="46">
        <v>4</v>
      </c>
      <c r="J67" s="248" t="s">
        <v>373</v>
      </c>
      <c r="K67" s="238"/>
      <c r="L67" s="238"/>
      <c r="M67" s="238"/>
      <c r="N67" s="238"/>
      <c r="O67" s="238"/>
      <c r="P67" s="239"/>
    </row>
    <row r="68" spans="2:16" ht="15" x14ac:dyDescent="0.25">
      <c r="B68" s="17">
        <f t="shared" si="0"/>
        <v>7</v>
      </c>
      <c r="C68" s="236" t="s">
        <v>300</v>
      </c>
      <c r="D68" s="45"/>
      <c r="E68" s="81">
        <f>PS!C52</f>
        <v>0.26479186046511632</v>
      </c>
      <c r="F68" s="81">
        <f>PS!D52</f>
        <v>0.22302568736704201</v>
      </c>
      <c r="G68" s="81">
        <f>PS!E52</f>
        <v>0.30655803356319067</v>
      </c>
      <c r="H68" s="241" t="s">
        <v>316</v>
      </c>
      <c r="I68" s="46">
        <v>4</v>
      </c>
      <c r="J68" s="248" t="s">
        <v>374</v>
      </c>
      <c r="K68" s="238"/>
      <c r="L68" s="238"/>
      <c r="M68" s="238"/>
      <c r="N68" s="238"/>
      <c r="O68" s="238"/>
      <c r="P68" s="239"/>
    </row>
    <row r="69" spans="2:16" ht="15" x14ac:dyDescent="0.25">
      <c r="B69" s="17">
        <f t="shared" si="0"/>
        <v>7</v>
      </c>
      <c r="C69" s="236" t="s">
        <v>301</v>
      </c>
      <c r="D69" s="45"/>
      <c r="E69" s="81">
        <f>PS!C53</f>
        <v>0.1406321839080458</v>
      </c>
      <c r="F69" s="81">
        <f>PS!D53</f>
        <v>0.10618125855452945</v>
      </c>
      <c r="G69" s="81">
        <f>PS!E53</f>
        <v>0.17508310926156215</v>
      </c>
      <c r="H69" s="241" t="s">
        <v>316</v>
      </c>
      <c r="I69" s="46">
        <v>4</v>
      </c>
      <c r="J69" s="248" t="s">
        <v>375</v>
      </c>
      <c r="K69" s="238"/>
      <c r="L69" s="238"/>
      <c r="M69" s="238"/>
      <c r="N69" s="238"/>
      <c r="O69" s="238"/>
      <c r="P69" s="239"/>
    </row>
    <row r="70" spans="2:16" ht="15" x14ac:dyDescent="0.25">
      <c r="B70" s="17">
        <f t="shared" si="0"/>
        <v>7</v>
      </c>
      <c r="C70" s="236" t="s">
        <v>302</v>
      </c>
      <c r="D70" s="45"/>
      <c r="E70" s="81">
        <f>PS!C54</f>
        <v>1.396863583815029</v>
      </c>
      <c r="F70" s="81">
        <f>PS!D54</f>
        <v>-0.65647721442410756</v>
      </c>
      <c r="G70" s="81">
        <f>PS!E54</f>
        <v>3.450204382054165</v>
      </c>
      <c r="H70" s="241" t="s">
        <v>316</v>
      </c>
      <c r="I70" s="46">
        <v>4</v>
      </c>
      <c r="J70" s="248" t="s">
        <v>376</v>
      </c>
      <c r="K70" s="238"/>
      <c r="L70" s="238"/>
      <c r="M70" s="238"/>
      <c r="N70" s="238"/>
      <c r="O70" s="238"/>
      <c r="P70" s="239"/>
    </row>
    <row r="71" spans="2:16" ht="15" x14ac:dyDescent="0.25">
      <c r="B71" s="17">
        <f t="shared" si="0"/>
        <v>12</v>
      </c>
      <c r="C71" s="236" t="s">
        <v>303</v>
      </c>
      <c r="D71" s="45"/>
      <c r="E71" s="81">
        <f>PS!C55</f>
        <v>170.00061831975702</v>
      </c>
      <c r="F71" s="81">
        <f>PS!D55</f>
        <v>147.65800980552004</v>
      </c>
      <c r="G71" s="81">
        <f>PS!E55</f>
        <v>192.34322683399401</v>
      </c>
      <c r="H71" s="241" t="s">
        <v>316</v>
      </c>
      <c r="I71" s="46">
        <v>4</v>
      </c>
      <c r="J71" s="248" t="s">
        <v>377</v>
      </c>
      <c r="K71" s="238"/>
      <c r="L71" s="238"/>
      <c r="M71" s="238"/>
      <c r="N71" s="238"/>
      <c r="O71" s="238"/>
      <c r="P71" s="239"/>
    </row>
    <row r="72" spans="2:16" ht="15" x14ac:dyDescent="0.25">
      <c r="B72" s="17">
        <f t="shared" si="0"/>
        <v>12</v>
      </c>
      <c r="C72" s="236" t="s">
        <v>304</v>
      </c>
      <c r="D72" s="45"/>
      <c r="E72" s="81">
        <f>PS!C56</f>
        <v>113.89578947368422</v>
      </c>
      <c r="F72" s="81">
        <f>PS!D56</f>
        <v>72.336326237197767</v>
      </c>
      <c r="G72" s="81">
        <f>PS!E56</f>
        <v>155.45525271017067</v>
      </c>
      <c r="H72" s="241" t="s">
        <v>316</v>
      </c>
      <c r="I72" s="46">
        <v>4</v>
      </c>
      <c r="J72" s="248" t="s">
        <v>378</v>
      </c>
      <c r="K72" s="238"/>
      <c r="L72" s="238"/>
      <c r="M72" s="238"/>
      <c r="N72" s="238"/>
      <c r="O72" s="238"/>
      <c r="P72" s="239"/>
    </row>
    <row r="73" spans="2:16" ht="15" x14ac:dyDescent="0.25">
      <c r="B73" s="17">
        <f t="shared" si="0"/>
        <v>8</v>
      </c>
      <c r="C73" s="236" t="s">
        <v>305</v>
      </c>
      <c r="D73" s="45"/>
      <c r="E73" s="81">
        <f>PS!C57</f>
        <v>332.28522727272724</v>
      </c>
      <c r="F73" s="81">
        <f>PS!D57</f>
        <v>177.22824031023035</v>
      </c>
      <c r="G73" s="81">
        <f>PS!E57</f>
        <v>487.34221423522411</v>
      </c>
      <c r="H73" s="241" t="s">
        <v>316</v>
      </c>
      <c r="I73" s="46">
        <v>4</v>
      </c>
      <c r="J73" s="248" t="s">
        <v>379</v>
      </c>
      <c r="K73" s="238"/>
      <c r="L73" s="238"/>
      <c r="M73" s="238"/>
      <c r="N73" s="238"/>
      <c r="O73" s="238"/>
      <c r="P73" s="239"/>
    </row>
    <row r="74" spans="2:16" ht="15" x14ac:dyDescent="0.25">
      <c r="B74" s="17">
        <f t="shared" si="0"/>
        <v>7</v>
      </c>
      <c r="C74" s="236" t="s">
        <v>306</v>
      </c>
      <c r="D74" s="45"/>
      <c r="E74" s="81">
        <f>PS!C58</f>
        <v>38.709195402298846</v>
      </c>
      <c r="F74" s="81">
        <f>PS!D58</f>
        <v>11.892554056736721</v>
      </c>
      <c r="G74" s="81">
        <f>PS!E58</f>
        <v>65.525836747860964</v>
      </c>
      <c r="H74" s="241" t="s">
        <v>316</v>
      </c>
      <c r="I74" s="46">
        <v>4</v>
      </c>
      <c r="J74" s="248" t="s">
        <v>380</v>
      </c>
      <c r="K74" s="238"/>
      <c r="L74" s="238"/>
      <c r="M74" s="238"/>
      <c r="N74" s="238"/>
      <c r="O74" s="238"/>
      <c r="P74" s="239"/>
    </row>
    <row r="75" spans="2:16" ht="15" x14ac:dyDescent="0.25">
      <c r="B75" s="17">
        <f t="shared" si="0"/>
        <v>12</v>
      </c>
      <c r="C75" s="236" t="s">
        <v>307</v>
      </c>
      <c r="D75" s="45"/>
      <c r="E75" s="81">
        <f>PS!C59</f>
        <v>5.4849999999999975E-2</v>
      </c>
      <c r="F75" s="81">
        <f>PS!D59</f>
        <v>3.4194561953882499E-2</v>
      </c>
      <c r="G75" s="81">
        <f>PS!E59</f>
        <v>7.5505438046117451E-2</v>
      </c>
      <c r="H75" s="241" t="s">
        <v>316</v>
      </c>
      <c r="I75" s="46">
        <v>4</v>
      </c>
      <c r="J75" s="248" t="s">
        <v>381</v>
      </c>
      <c r="K75" s="238"/>
      <c r="L75" s="238"/>
      <c r="M75" s="238"/>
      <c r="N75" s="238"/>
      <c r="O75" s="238"/>
      <c r="P75" s="239"/>
    </row>
    <row r="76" spans="2:16" ht="15" x14ac:dyDescent="0.25">
      <c r="B76" s="17">
        <f t="shared" si="0"/>
        <v>13</v>
      </c>
      <c r="C76" s="236" t="s">
        <v>308</v>
      </c>
      <c r="D76" s="45"/>
      <c r="E76" s="81">
        <f>PS!C60</f>
        <v>0.71134335294117612</v>
      </c>
      <c r="F76" s="81">
        <f>PS!D60</f>
        <v>0.7112001367084948</v>
      </c>
      <c r="G76" s="81">
        <f>PS!E60</f>
        <v>0.71148656917385744</v>
      </c>
      <c r="H76" s="241" t="s">
        <v>316</v>
      </c>
      <c r="I76" s="46">
        <v>4</v>
      </c>
      <c r="J76" s="248" t="s">
        <v>382</v>
      </c>
      <c r="K76" s="238"/>
      <c r="L76" s="238"/>
      <c r="M76" s="238"/>
      <c r="N76" s="238"/>
      <c r="O76" s="238"/>
      <c r="P76" s="239"/>
    </row>
    <row r="77" spans="2:16" ht="15" x14ac:dyDescent="0.25">
      <c r="B77" s="17">
        <f t="shared" si="0"/>
        <v>10</v>
      </c>
      <c r="C77" s="236" t="s">
        <v>309</v>
      </c>
      <c r="D77" s="45"/>
      <c r="E77" s="81">
        <f>PS!C61</f>
        <v>2336.692656862745</v>
      </c>
      <c r="F77" s="81">
        <f>PS!D61</f>
        <v>1677.3328215335537</v>
      </c>
      <c r="G77" s="81">
        <f>PS!E61</f>
        <v>2996.0524921919364</v>
      </c>
      <c r="H77" s="241" t="s">
        <v>316</v>
      </c>
      <c r="I77" s="46">
        <v>4</v>
      </c>
      <c r="J77" s="248" t="s">
        <v>383</v>
      </c>
      <c r="K77" s="238"/>
      <c r="L77" s="238"/>
      <c r="M77" s="238"/>
      <c r="N77" s="238"/>
      <c r="O77" s="238"/>
      <c r="P77" s="239"/>
    </row>
    <row r="78" spans="2:16" ht="15" x14ac:dyDescent="0.25">
      <c r="B78" s="17">
        <f t="shared" si="0"/>
        <v>10</v>
      </c>
      <c r="C78" s="236" t="s">
        <v>310</v>
      </c>
      <c r="D78" s="45"/>
      <c r="E78" s="81">
        <f>PS!C62</f>
        <v>341.02815858585859</v>
      </c>
      <c r="F78" s="81">
        <f>PS!D62</f>
        <v>239.55098283956201</v>
      </c>
      <c r="G78" s="81">
        <f>PS!E62</f>
        <v>442.50533433215514</v>
      </c>
      <c r="H78" s="241" t="s">
        <v>316</v>
      </c>
      <c r="I78" s="46">
        <v>4</v>
      </c>
      <c r="J78" s="248" t="s">
        <v>384</v>
      </c>
      <c r="K78" s="238"/>
      <c r="L78" s="238"/>
      <c r="M78" s="238"/>
      <c r="N78" s="238"/>
      <c r="O78" s="238"/>
      <c r="P78" s="239"/>
    </row>
    <row r="79" spans="2:16" ht="15" x14ac:dyDescent="0.25">
      <c r="B79" s="17">
        <f t="shared" si="0"/>
        <v>12</v>
      </c>
      <c r="C79" s="265" t="s">
        <v>437</v>
      </c>
      <c r="D79" s="45"/>
      <c r="E79" s="81">
        <f>PS!C63</f>
        <v>0</v>
      </c>
      <c r="F79" s="81">
        <f>PS!D63</f>
        <v>0</v>
      </c>
      <c r="G79" s="81">
        <f>PS!E63</f>
        <v>0</v>
      </c>
      <c r="H79" s="241" t="s">
        <v>316</v>
      </c>
      <c r="I79" s="46">
        <v>4</v>
      </c>
      <c r="J79" s="252" t="s">
        <v>440</v>
      </c>
      <c r="K79" s="252"/>
      <c r="L79" s="252"/>
      <c r="M79" s="252"/>
      <c r="N79" s="252"/>
      <c r="O79" s="252"/>
      <c r="P79" s="253"/>
    </row>
    <row r="80" spans="2:16" ht="15" x14ac:dyDescent="0.25">
      <c r="B80" s="17">
        <f t="shared" si="0"/>
        <v>12</v>
      </c>
      <c r="C80" s="265" t="s">
        <v>438</v>
      </c>
      <c r="D80" s="45"/>
      <c r="E80" s="81">
        <f>PS!C64</f>
        <v>0</v>
      </c>
      <c r="F80" s="81">
        <f>PS!D64</f>
        <v>0</v>
      </c>
      <c r="G80" s="81">
        <f>PS!E64</f>
        <v>0</v>
      </c>
      <c r="H80" s="241" t="s">
        <v>316</v>
      </c>
      <c r="I80" s="46">
        <v>4</v>
      </c>
      <c r="J80" s="252" t="s">
        <v>441</v>
      </c>
      <c r="K80" s="252"/>
      <c r="L80" s="252"/>
      <c r="M80" s="252"/>
      <c r="N80" s="252"/>
      <c r="O80" s="252"/>
      <c r="P80" s="253"/>
    </row>
    <row r="81" spans="2:16" ht="15" x14ac:dyDescent="0.25">
      <c r="B81" s="17">
        <f t="shared" si="0"/>
        <v>8</v>
      </c>
      <c r="C81" s="265" t="s">
        <v>439</v>
      </c>
      <c r="D81" s="45"/>
      <c r="E81" s="81">
        <f>PS!C65</f>
        <v>0</v>
      </c>
      <c r="F81" s="81">
        <f>PS!D65</f>
        <v>0</v>
      </c>
      <c r="G81" s="81">
        <f>PS!E65</f>
        <v>0</v>
      </c>
      <c r="H81" s="241" t="s">
        <v>316</v>
      </c>
      <c r="I81" s="46">
        <v>4</v>
      </c>
      <c r="J81" s="252" t="s">
        <v>442</v>
      </c>
      <c r="K81" s="252"/>
      <c r="L81" s="252"/>
      <c r="M81" s="252"/>
      <c r="N81" s="252"/>
      <c r="O81" s="252"/>
      <c r="P81" s="253"/>
    </row>
    <row r="82" spans="2:16" ht="15" x14ac:dyDescent="0.25">
      <c r="B82" s="17">
        <f t="shared" si="0"/>
        <v>10</v>
      </c>
      <c r="C82" s="265" t="s">
        <v>778</v>
      </c>
      <c r="D82" s="45"/>
      <c r="E82" s="81">
        <v>0.05</v>
      </c>
      <c r="F82" s="81">
        <v>0.01</v>
      </c>
      <c r="G82" s="81">
        <v>0.1</v>
      </c>
      <c r="H82" s="242" t="s">
        <v>781</v>
      </c>
      <c r="I82" s="46">
        <v>6</v>
      </c>
      <c r="J82" s="287" t="s">
        <v>782</v>
      </c>
      <c r="K82" s="287"/>
      <c r="L82" s="287"/>
      <c r="M82" s="287"/>
      <c r="N82" s="287"/>
      <c r="O82" s="287"/>
      <c r="P82" s="288"/>
    </row>
    <row r="83" spans="2:16" ht="15" x14ac:dyDescent="0.25">
      <c r="B83" s="17">
        <f t="shared" si="0"/>
        <v>14</v>
      </c>
      <c r="C83" s="265" t="s">
        <v>779</v>
      </c>
      <c r="D83" s="45"/>
      <c r="E83" s="81">
        <v>0.65</v>
      </c>
      <c r="F83" s="81">
        <v>0.65</v>
      </c>
      <c r="G83" s="81">
        <v>0.65</v>
      </c>
      <c r="H83" s="242" t="s">
        <v>781</v>
      </c>
      <c r="I83" s="46">
        <v>6</v>
      </c>
      <c r="J83" s="287" t="s">
        <v>783</v>
      </c>
      <c r="K83" s="287"/>
      <c r="L83" s="287"/>
      <c r="M83" s="287"/>
      <c r="N83" s="287"/>
      <c r="O83" s="287"/>
      <c r="P83" s="288"/>
    </row>
    <row r="84" spans="2:16" ht="15" x14ac:dyDescent="0.25">
      <c r="B84" s="17">
        <f t="shared" si="0"/>
        <v>9</v>
      </c>
      <c r="C84" s="265" t="s">
        <v>784</v>
      </c>
      <c r="D84" s="45"/>
      <c r="E84" s="81">
        <v>0.97</v>
      </c>
      <c r="F84" s="81">
        <v>0.97</v>
      </c>
      <c r="G84" s="81">
        <v>0.97</v>
      </c>
      <c r="H84" s="242" t="s">
        <v>789</v>
      </c>
      <c r="I84" s="46">
        <v>6</v>
      </c>
      <c r="J84" s="287" t="s">
        <v>786</v>
      </c>
      <c r="K84" s="287"/>
      <c r="L84" s="287"/>
      <c r="M84" s="287"/>
      <c r="N84" s="287"/>
      <c r="O84" s="287"/>
      <c r="P84" s="288"/>
    </row>
    <row r="85" spans="2:16" ht="15" x14ac:dyDescent="0.25">
      <c r="B85" s="17">
        <f t="shared" si="0"/>
        <v>14</v>
      </c>
      <c r="C85" s="265" t="s">
        <v>785</v>
      </c>
      <c r="D85" s="45"/>
      <c r="E85" s="81">
        <v>0.11</v>
      </c>
      <c r="F85" s="81">
        <v>0.11</v>
      </c>
      <c r="G85" s="81">
        <v>0.11</v>
      </c>
      <c r="H85" s="242" t="s">
        <v>789</v>
      </c>
      <c r="I85" s="46">
        <v>6</v>
      </c>
      <c r="J85" s="287" t="s">
        <v>787</v>
      </c>
      <c r="K85" s="287"/>
      <c r="L85" s="287"/>
      <c r="M85" s="287"/>
      <c r="N85" s="287"/>
      <c r="O85" s="287"/>
      <c r="P85" s="288"/>
    </row>
    <row r="86" spans="2:16" ht="15" x14ac:dyDescent="0.25">
      <c r="B86" s="17">
        <f t="shared" si="0"/>
        <v>12</v>
      </c>
      <c r="C86" s="265" t="s">
        <v>780</v>
      </c>
      <c r="D86" s="45"/>
      <c r="E86" s="81">
        <v>3747.56</v>
      </c>
      <c r="F86" s="81">
        <v>151.416</v>
      </c>
      <c r="G86" s="81">
        <v>52995.764999999999</v>
      </c>
      <c r="H86" s="242" t="s">
        <v>942</v>
      </c>
      <c r="I86" s="46"/>
      <c r="J86" s="298" t="s">
        <v>788</v>
      </c>
      <c r="K86" s="298"/>
      <c r="L86" s="298"/>
      <c r="M86" s="298"/>
      <c r="N86" s="298"/>
      <c r="O86" s="298"/>
      <c r="P86" s="299"/>
    </row>
    <row r="87" spans="2:16" ht="15" x14ac:dyDescent="0.25">
      <c r="B87" s="17">
        <f t="shared" si="0"/>
        <v>22</v>
      </c>
      <c r="C87" s="265" t="s">
        <v>940</v>
      </c>
      <c r="D87" s="45" t="s">
        <v>947</v>
      </c>
      <c r="E87" s="289">
        <f>E86*E97</f>
        <v>3719.8359251949314</v>
      </c>
      <c r="F87" s="81">
        <f t="shared" ref="F87" si="1">F86*F97</f>
        <v>150.29648402911599</v>
      </c>
      <c r="G87" s="81">
        <f>G86*G97</f>
        <v>52603.482119008615</v>
      </c>
      <c r="H87" s="242" t="s">
        <v>790</v>
      </c>
      <c r="I87" s="46">
        <v>6</v>
      </c>
      <c r="J87" s="287" t="s">
        <v>941</v>
      </c>
      <c r="K87" s="287"/>
      <c r="L87" s="287"/>
      <c r="M87" s="287"/>
      <c r="N87" s="287"/>
      <c r="O87" s="287"/>
      <c r="P87" s="288"/>
    </row>
    <row r="88" spans="2:16" x14ac:dyDescent="0.2">
      <c r="B88" s="17">
        <f t="shared" si="0"/>
        <v>16</v>
      </c>
      <c r="C88" s="250" t="s">
        <v>925</v>
      </c>
      <c r="D88" s="45"/>
      <c r="E88" s="81">
        <f>PS!C66</f>
        <v>820</v>
      </c>
      <c r="F88" s="81">
        <f>PS!D66</f>
        <v>0.83</v>
      </c>
      <c r="G88" s="81">
        <f>PS!E66</f>
        <v>12000</v>
      </c>
      <c r="H88" s="234" t="s">
        <v>317</v>
      </c>
      <c r="I88" s="46">
        <v>1</v>
      </c>
      <c r="J88" s="248" t="s">
        <v>385</v>
      </c>
      <c r="K88" s="238"/>
      <c r="L88" s="238"/>
      <c r="M88" s="238"/>
      <c r="N88" s="238"/>
      <c r="O88" s="238"/>
      <c r="P88" s="239"/>
    </row>
    <row r="89" spans="2:16" x14ac:dyDescent="0.2">
      <c r="B89" s="17">
        <f t="shared" si="0"/>
        <v>28</v>
      </c>
      <c r="C89" s="231" t="s">
        <v>391</v>
      </c>
      <c r="D89" s="45"/>
      <c r="E89" s="81">
        <f>PS!C67</f>
        <v>0.19</v>
      </c>
      <c r="F89" s="81">
        <f>PS!D67</f>
        <v>0.19</v>
      </c>
      <c r="G89" s="81">
        <f>PS!E67</f>
        <v>0.19</v>
      </c>
      <c r="H89" s="255" t="s">
        <v>315</v>
      </c>
      <c r="I89" s="46">
        <v>1</v>
      </c>
      <c r="J89" s="248" t="s">
        <v>395</v>
      </c>
      <c r="K89" s="248"/>
      <c r="L89" s="248"/>
      <c r="M89" s="248"/>
      <c r="N89" s="248"/>
      <c r="O89" s="248"/>
      <c r="P89" s="249"/>
    </row>
    <row r="90" spans="2:16" x14ac:dyDescent="0.2">
      <c r="B90" s="17">
        <f t="shared" si="0"/>
        <v>28</v>
      </c>
      <c r="C90" s="231" t="s">
        <v>392</v>
      </c>
      <c r="D90" s="45"/>
      <c r="E90" s="81">
        <f>PS!C68</f>
        <v>0.74519999999999997</v>
      </c>
      <c r="F90" s="81">
        <f>PS!D68</f>
        <v>0.74519999999999997</v>
      </c>
      <c r="G90" s="81">
        <f>PS!E68</f>
        <v>0.74519999999999997</v>
      </c>
      <c r="H90" s="255" t="s">
        <v>315</v>
      </c>
      <c r="I90" s="46">
        <v>1</v>
      </c>
      <c r="J90" s="248" t="s">
        <v>396</v>
      </c>
      <c r="K90" s="248"/>
      <c r="L90" s="248"/>
      <c r="M90" s="248"/>
      <c r="N90" s="248"/>
      <c r="O90" s="248"/>
      <c r="P90" s="249"/>
    </row>
    <row r="91" spans="2:16" x14ac:dyDescent="0.2">
      <c r="B91" s="17">
        <f t="shared" si="0"/>
        <v>27</v>
      </c>
      <c r="C91" s="231" t="s">
        <v>393</v>
      </c>
      <c r="D91" s="45"/>
      <c r="E91" s="81">
        <f>PS!C69</f>
        <v>6.4799999999999996E-2</v>
      </c>
      <c r="F91" s="81">
        <f>PS!D69</f>
        <v>6.4799999999999996E-2</v>
      </c>
      <c r="G91" s="81">
        <f>PS!E69</f>
        <v>6.4799999999999996E-2</v>
      </c>
      <c r="H91" s="255" t="s">
        <v>315</v>
      </c>
      <c r="I91" s="46">
        <v>1</v>
      </c>
      <c r="J91" s="248" t="s">
        <v>397</v>
      </c>
      <c r="K91" s="248"/>
      <c r="L91" s="248"/>
      <c r="M91" s="248"/>
      <c r="N91" s="248"/>
      <c r="O91" s="248"/>
      <c r="P91" s="249"/>
    </row>
    <row r="92" spans="2:16" x14ac:dyDescent="0.2">
      <c r="B92" s="17">
        <f t="shared" si="0"/>
        <v>29</v>
      </c>
      <c r="C92" s="231" t="s">
        <v>394</v>
      </c>
      <c r="D92" s="45"/>
      <c r="E92" s="81">
        <f>PS!C70</f>
        <v>0</v>
      </c>
      <c r="F92" s="81">
        <f>PS!D70</f>
        <v>0</v>
      </c>
      <c r="G92" s="81">
        <f>PS!E70</f>
        <v>0</v>
      </c>
      <c r="H92" s="255" t="s">
        <v>315</v>
      </c>
      <c r="I92" s="46">
        <v>1</v>
      </c>
      <c r="J92" s="248" t="s">
        <v>398</v>
      </c>
      <c r="K92" s="248"/>
      <c r="L92" s="248"/>
      <c r="M92" s="248"/>
      <c r="N92" s="248"/>
      <c r="O92" s="248"/>
      <c r="P92" s="249"/>
    </row>
    <row r="93" spans="2:16" x14ac:dyDescent="0.2">
      <c r="B93" s="17">
        <f t="shared" ref="B93:B216" si="2">LEN(C93)</f>
        <v>10</v>
      </c>
      <c r="C93" s="156" t="s">
        <v>328</v>
      </c>
      <c r="D93" s="45"/>
      <c r="E93" s="81">
        <f>Conversions!$C$6</f>
        <v>18.92000566331587</v>
      </c>
      <c r="F93" s="81">
        <f>Conversions!$C$6</f>
        <v>18.92000566331587</v>
      </c>
      <c r="G93" s="81">
        <f>Conversions!$C$6</f>
        <v>18.92000566331587</v>
      </c>
      <c r="H93" s="251" t="s">
        <v>327</v>
      </c>
      <c r="I93" s="46">
        <v>5</v>
      </c>
      <c r="J93" s="248" t="s">
        <v>386</v>
      </c>
      <c r="K93" s="238"/>
      <c r="L93" s="238"/>
      <c r="M93" s="238"/>
      <c r="N93" s="238"/>
      <c r="O93" s="238"/>
      <c r="P93" s="239"/>
    </row>
    <row r="94" spans="2:16" x14ac:dyDescent="0.2">
      <c r="B94" s="17">
        <f t="shared" si="2"/>
        <v>7</v>
      </c>
      <c r="C94" s="156" t="s">
        <v>926</v>
      </c>
      <c r="D94" s="45"/>
      <c r="E94" s="81">
        <f>PS!C71</f>
        <v>16002.699210281417</v>
      </c>
      <c r="F94" s="81">
        <f>PS!D71</f>
        <v>15991.070471983918</v>
      </c>
      <c r="G94" s="81">
        <f>PS!E71</f>
        <v>16014.327948578915</v>
      </c>
      <c r="H94" s="251" t="s">
        <v>928</v>
      </c>
      <c r="I94" s="46">
        <v>2</v>
      </c>
      <c r="J94" s="354" t="s">
        <v>930</v>
      </c>
      <c r="K94" s="355"/>
      <c r="L94" s="355"/>
      <c r="M94" s="355"/>
      <c r="N94" s="355"/>
      <c r="O94" s="355"/>
      <c r="P94" s="356"/>
    </row>
    <row r="95" spans="2:16" x14ac:dyDescent="0.2">
      <c r="B95" s="17">
        <f t="shared" si="2"/>
        <v>9</v>
      </c>
      <c r="C95" s="156" t="s">
        <v>931</v>
      </c>
      <c r="D95" s="45"/>
      <c r="E95" s="300">
        <v>1.7500000000000002E-2</v>
      </c>
      <c r="F95" s="300">
        <v>1.7500000000000002E-2</v>
      </c>
      <c r="G95" s="300">
        <v>1.7500000000000002E-2</v>
      </c>
      <c r="H95" s="251" t="s">
        <v>936</v>
      </c>
      <c r="I95" s="318" t="s">
        <v>1083</v>
      </c>
      <c r="J95" s="298" t="s">
        <v>938</v>
      </c>
      <c r="K95" s="298"/>
      <c r="L95" s="298"/>
      <c r="M95" s="298"/>
      <c r="N95" s="298"/>
      <c r="O95" s="298"/>
      <c r="P95" s="299"/>
    </row>
    <row r="96" spans="2:16" x14ac:dyDescent="0.2">
      <c r="B96" s="17">
        <f t="shared" si="2"/>
        <v>10</v>
      </c>
      <c r="C96" s="156" t="s">
        <v>932</v>
      </c>
      <c r="D96" s="45"/>
      <c r="E96" s="300">
        <v>1.66E-4</v>
      </c>
      <c r="F96" s="300">
        <v>1.66E-4</v>
      </c>
      <c r="G96" s="300">
        <v>1.66E-4</v>
      </c>
      <c r="H96" s="251" t="s">
        <v>937</v>
      </c>
      <c r="I96" s="312">
        <v>7</v>
      </c>
      <c r="J96" s="298" t="s">
        <v>939</v>
      </c>
      <c r="K96" s="298"/>
      <c r="L96" s="298"/>
      <c r="M96" s="298"/>
      <c r="N96" s="298"/>
      <c r="O96" s="298"/>
      <c r="P96" s="299"/>
    </row>
    <row r="97" spans="2:16" x14ac:dyDescent="0.2">
      <c r="B97" s="17">
        <f t="shared" si="2"/>
        <v>21</v>
      </c>
      <c r="C97" s="156" t="s">
        <v>933</v>
      </c>
      <c r="D97" s="45"/>
      <c r="E97" s="289">
        <f>(E23*E93/E95)/((E23*E93/E95)+(E94/E96))</f>
        <v>0.99260209981826353</v>
      </c>
      <c r="F97" s="289">
        <f>(F23*F93/F95)/((F23*F93/F95)+(F94/F96))</f>
        <v>0.99260635619165738</v>
      </c>
      <c r="G97" s="289">
        <f>(G23*G93/G95)/((G23*G93/G95)+(G94/G96))</f>
        <v>0.99259784473360491</v>
      </c>
      <c r="H97" s="251" t="s">
        <v>934</v>
      </c>
      <c r="I97" s="46" t="s">
        <v>1084</v>
      </c>
      <c r="J97" s="298" t="s">
        <v>935</v>
      </c>
      <c r="K97" s="298"/>
      <c r="L97" s="298"/>
      <c r="M97" s="298"/>
      <c r="N97" s="298"/>
      <c r="O97" s="298"/>
      <c r="P97" s="299"/>
    </row>
    <row r="98" spans="2:16" ht="25.5" x14ac:dyDescent="0.2">
      <c r="B98" s="17">
        <f t="shared" si="2"/>
        <v>16</v>
      </c>
      <c r="C98" s="44" t="s">
        <v>318</v>
      </c>
      <c r="D98" s="45" t="s">
        <v>948</v>
      </c>
      <c r="E98" s="289">
        <f>E24*Conversions!$B$10/(E23*E93)*E97</f>
        <v>0.18374724620412392</v>
      </c>
      <c r="F98" s="81">
        <f>F24*Conversions!$B$10/(F23*F93)*F97</f>
        <v>0.17771693423086746</v>
      </c>
      <c r="G98" s="81">
        <f>G24*Conversions!$B$10/(G23*G93)*G97</f>
        <v>0.18977573233288983</v>
      </c>
      <c r="H98" s="251" t="s">
        <v>319</v>
      </c>
      <c r="I98" s="283" t="s">
        <v>1085</v>
      </c>
      <c r="J98" s="248" t="s">
        <v>387</v>
      </c>
      <c r="K98" s="238"/>
      <c r="L98" s="238"/>
      <c r="M98" s="238"/>
      <c r="N98" s="238"/>
      <c r="O98" s="238"/>
      <c r="P98" s="239"/>
    </row>
    <row r="99" spans="2:16" x14ac:dyDescent="0.2">
      <c r="B99" s="17">
        <f t="shared" si="2"/>
        <v>20</v>
      </c>
      <c r="C99" s="44" t="s">
        <v>320</v>
      </c>
      <c r="D99" s="45" t="s">
        <v>949</v>
      </c>
      <c r="E99" s="81">
        <f>E98*E25</f>
        <v>1.8374724620412394E-2</v>
      </c>
      <c r="F99" s="81">
        <f t="shared" ref="F99:G99" si="3">F98*F25</f>
        <v>1.2440185396160723E-2</v>
      </c>
      <c r="G99" s="81">
        <f t="shared" si="3"/>
        <v>4.1750661113235762E-2</v>
      </c>
      <c r="H99" s="251" t="s">
        <v>319</v>
      </c>
      <c r="I99" s="283" t="s">
        <v>1086</v>
      </c>
      <c r="J99" s="248" t="s">
        <v>388</v>
      </c>
      <c r="K99" s="238"/>
      <c r="L99" s="238"/>
      <c r="M99" s="238"/>
      <c r="N99" s="238"/>
      <c r="O99" s="238"/>
      <c r="P99" s="239"/>
    </row>
    <row r="100" spans="2:16" ht="25.5" x14ac:dyDescent="0.2">
      <c r="B100" s="17">
        <f t="shared" si="2"/>
        <v>20</v>
      </c>
      <c r="C100" s="44" t="s">
        <v>321</v>
      </c>
      <c r="D100" s="45" t="s">
        <v>950</v>
      </c>
      <c r="E100" s="81">
        <f>E88*Conversions!$B$10*365*30*E97/(E23*E93)</f>
        <v>0.14904807302500167</v>
      </c>
      <c r="F100" s="81">
        <f>F88*Conversions!$B$10*365*30*F97/(F23*F93)</f>
        <v>1.5088857876549878E-4</v>
      </c>
      <c r="G100" s="81">
        <f>G88*Conversions!$B$10*365*30*G97/(G23*G93)</f>
        <v>2.1808611044259609</v>
      </c>
      <c r="H100" s="251" t="s">
        <v>319</v>
      </c>
      <c r="I100" s="283" t="s">
        <v>1087</v>
      </c>
      <c r="J100" s="248" t="s">
        <v>389</v>
      </c>
      <c r="K100" s="238"/>
      <c r="L100" s="238"/>
      <c r="M100" s="238"/>
      <c r="N100" s="238"/>
      <c r="O100" s="238"/>
      <c r="P100" s="239"/>
    </row>
    <row r="101" spans="2:16" ht="26.25" x14ac:dyDescent="0.25">
      <c r="B101" s="17">
        <f t="shared" si="2"/>
        <v>14</v>
      </c>
      <c r="C101" s="236" t="s">
        <v>610</v>
      </c>
      <c r="D101" s="45" t="s">
        <v>951</v>
      </c>
      <c r="E101" s="289">
        <f>($E$87*E26/(10^6))*$E$82*$E$83*$E$85/($E$93*$E$23)</f>
        <v>6.6215844657177812E-9</v>
      </c>
      <c r="F101" s="289">
        <f t="shared" ref="F101:F132" si="4">($F$87*F26/(10^6))*$F$82*$F$83*$F$85/($F$93*$F$23)</f>
        <v>4.9406622714712092E-11</v>
      </c>
      <c r="G101" s="289">
        <f t="shared" ref="G101:G132" si="5">($G$87*G26/(10^6))*$G$82*$G$83*$G$85/($G$93*$G$23)</f>
        <v>2.0162597596664371E-7</v>
      </c>
      <c r="H101" s="251" t="s">
        <v>443</v>
      </c>
      <c r="I101" s="283" t="s">
        <v>1088</v>
      </c>
      <c r="J101" s="248" t="s">
        <v>792</v>
      </c>
      <c r="K101" s="243"/>
      <c r="L101" s="243"/>
      <c r="M101" s="243"/>
      <c r="N101" s="243"/>
      <c r="O101" s="243"/>
      <c r="P101" s="244"/>
    </row>
    <row r="102" spans="2:16" ht="26.25" x14ac:dyDescent="0.25">
      <c r="B102" s="17">
        <f t="shared" si="2"/>
        <v>14</v>
      </c>
      <c r="C102" s="236" t="s">
        <v>611</v>
      </c>
      <c r="D102" s="45" t="s">
        <v>952</v>
      </c>
      <c r="E102" s="289">
        <f t="shared" ref="E102:E132" si="6">($E$87*E27/(10^6))*$E$82*$E$83*$E$85/($E$93*$E$23)</f>
        <v>1.8005001004649486E-11</v>
      </c>
      <c r="F102" s="289">
        <f t="shared" si="4"/>
        <v>8.8127741945027617E-14</v>
      </c>
      <c r="G102" s="289">
        <f t="shared" si="5"/>
        <v>7.0995521941809581E-10</v>
      </c>
      <c r="H102" s="251" t="s">
        <v>443</v>
      </c>
      <c r="I102" s="283" t="s">
        <v>1088</v>
      </c>
      <c r="J102" s="248" t="s">
        <v>793</v>
      </c>
      <c r="K102" s="243"/>
      <c r="L102" s="243"/>
      <c r="M102" s="243"/>
      <c r="N102" s="243"/>
      <c r="O102" s="243"/>
      <c r="P102" s="244"/>
    </row>
    <row r="103" spans="2:16" ht="26.25" x14ac:dyDescent="0.25">
      <c r="B103" s="17">
        <f t="shared" si="2"/>
        <v>13</v>
      </c>
      <c r="C103" s="236" t="s">
        <v>612</v>
      </c>
      <c r="D103" s="45" t="s">
        <v>953</v>
      </c>
      <c r="E103" s="289">
        <f t="shared" si="6"/>
        <v>2.5800934808732732E-15</v>
      </c>
      <c r="F103" s="289">
        <f t="shared" si="4"/>
        <v>1.8835878952237797E-17</v>
      </c>
      <c r="G103" s="289">
        <f t="shared" si="5"/>
        <v>8.0016675805856234E-14</v>
      </c>
      <c r="H103" s="251" t="s">
        <v>443</v>
      </c>
      <c r="I103" s="283" t="s">
        <v>1088</v>
      </c>
      <c r="J103" s="248" t="s">
        <v>794</v>
      </c>
      <c r="K103" s="243"/>
      <c r="L103" s="243"/>
      <c r="M103" s="243"/>
      <c r="N103" s="243"/>
      <c r="O103" s="243"/>
      <c r="P103" s="244"/>
    </row>
    <row r="104" spans="2:16" ht="26.25" x14ac:dyDescent="0.25">
      <c r="B104" s="17">
        <f t="shared" si="2"/>
        <v>13</v>
      </c>
      <c r="C104" s="236" t="s">
        <v>613</v>
      </c>
      <c r="D104" s="45" t="s">
        <v>954</v>
      </c>
      <c r="E104" s="289">
        <f t="shared" si="6"/>
        <v>6.924550413973026E-14</v>
      </c>
      <c r="F104" s="289">
        <f t="shared" si="4"/>
        <v>2.6070202359104527E-16</v>
      </c>
      <c r="G104" s="289">
        <f t="shared" si="5"/>
        <v>3.0041383400528094E-12</v>
      </c>
      <c r="H104" s="251" t="s">
        <v>443</v>
      </c>
      <c r="I104" s="283" t="s">
        <v>1088</v>
      </c>
      <c r="J104" s="248" t="s">
        <v>795</v>
      </c>
      <c r="K104" s="243"/>
      <c r="L104" s="243"/>
      <c r="M104" s="243"/>
      <c r="N104" s="243"/>
      <c r="O104" s="243"/>
      <c r="P104" s="244"/>
    </row>
    <row r="105" spans="2:16" ht="26.25" x14ac:dyDescent="0.25">
      <c r="B105" s="17">
        <f t="shared" si="2"/>
        <v>13</v>
      </c>
      <c r="C105" s="236" t="s">
        <v>614</v>
      </c>
      <c r="D105" s="45" t="s">
        <v>955</v>
      </c>
      <c r="E105" s="289">
        <f t="shared" si="6"/>
        <v>4.3576861423580976E-15</v>
      </c>
      <c r="F105" s="289">
        <f t="shared" si="4"/>
        <v>3.1657984411214101E-17</v>
      </c>
      <c r="G105" s="289">
        <f t="shared" si="5"/>
        <v>1.3568816606848132E-13</v>
      </c>
      <c r="H105" s="251" t="s">
        <v>443</v>
      </c>
      <c r="I105" s="283" t="s">
        <v>1088</v>
      </c>
      <c r="J105" s="248" t="s">
        <v>796</v>
      </c>
      <c r="K105" s="243"/>
      <c r="L105" s="243"/>
      <c r="M105" s="243"/>
      <c r="N105" s="243"/>
      <c r="O105" s="243"/>
      <c r="P105" s="244"/>
    </row>
    <row r="106" spans="2:16" ht="26.25" x14ac:dyDescent="0.25">
      <c r="B106" s="17">
        <f t="shared" si="2"/>
        <v>12</v>
      </c>
      <c r="C106" s="236" t="s">
        <v>615</v>
      </c>
      <c r="D106" s="45" t="s">
        <v>956</v>
      </c>
      <c r="E106" s="289">
        <f t="shared" si="6"/>
        <v>9.11212434915176E-13</v>
      </c>
      <c r="F106" s="289">
        <f t="shared" si="4"/>
        <v>5.8095152953243416E-15</v>
      </c>
      <c r="G106" s="289">
        <f t="shared" si="5"/>
        <v>3.1208284144218028E-11</v>
      </c>
      <c r="H106" s="251" t="s">
        <v>443</v>
      </c>
      <c r="I106" s="283" t="s">
        <v>1088</v>
      </c>
      <c r="J106" s="248" t="s">
        <v>797</v>
      </c>
      <c r="K106" s="243"/>
      <c r="L106" s="243"/>
      <c r="M106" s="243"/>
      <c r="N106" s="243"/>
      <c r="O106" s="243"/>
      <c r="P106" s="244"/>
    </row>
    <row r="107" spans="2:16" ht="26.25" x14ac:dyDescent="0.25">
      <c r="B107" s="17">
        <f t="shared" si="2"/>
        <v>13</v>
      </c>
      <c r="C107" s="236" t="s">
        <v>616</v>
      </c>
      <c r="D107" s="45" t="s">
        <v>957</v>
      </c>
      <c r="E107" s="289">
        <f t="shared" si="6"/>
        <v>1.2849017321139307E-10</v>
      </c>
      <c r="F107" s="289">
        <f t="shared" si="4"/>
        <v>8.5842747303488328E-13</v>
      </c>
      <c r="G107" s="289">
        <f t="shared" si="5"/>
        <v>4.2634303607954785E-9</v>
      </c>
      <c r="H107" s="251" t="s">
        <v>443</v>
      </c>
      <c r="I107" s="283" t="s">
        <v>1088</v>
      </c>
      <c r="J107" s="248" t="s">
        <v>798</v>
      </c>
      <c r="K107" s="243"/>
      <c r="L107" s="243"/>
      <c r="M107" s="243"/>
      <c r="N107" s="243"/>
      <c r="O107" s="243"/>
      <c r="P107" s="244"/>
    </row>
    <row r="108" spans="2:16" ht="26.25" x14ac:dyDescent="0.25">
      <c r="B108" s="17">
        <f t="shared" si="2"/>
        <v>13</v>
      </c>
      <c r="C108" s="236" t="s">
        <v>617</v>
      </c>
      <c r="D108" s="45" t="s">
        <v>958</v>
      </c>
      <c r="E108" s="289">
        <f t="shared" si="6"/>
        <v>2.1141354843063318E-15</v>
      </c>
      <c r="F108" s="289">
        <f t="shared" si="4"/>
        <v>1.5511343440675248E-17</v>
      </c>
      <c r="G108" s="289">
        <f t="shared" si="5"/>
        <v>6.5295849811397544E-14</v>
      </c>
      <c r="H108" s="251" t="s">
        <v>443</v>
      </c>
      <c r="I108" s="283" t="s">
        <v>1088</v>
      </c>
      <c r="J108" s="248" t="s">
        <v>799</v>
      </c>
      <c r="K108" s="243"/>
      <c r="L108" s="243"/>
      <c r="M108" s="243"/>
      <c r="N108" s="243"/>
      <c r="O108" s="243"/>
      <c r="P108" s="244"/>
    </row>
    <row r="109" spans="2:16" ht="26.25" x14ac:dyDescent="0.25">
      <c r="B109" s="17">
        <f t="shared" si="2"/>
        <v>13</v>
      </c>
      <c r="C109" s="236" t="s">
        <v>618</v>
      </c>
      <c r="D109" s="45" t="s">
        <v>959</v>
      </c>
      <c r="E109" s="289">
        <f t="shared" si="6"/>
        <v>4.4793152934101473E-11</v>
      </c>
      <c r="F109" s="289">
        <f t="shared" si="4"/>
        <v>3.2435123539694356E-13</v>
      </c>
      <c r="G109" s="289">
        <f t="shared" si="5"/>
        <v>1.3984798114977868E-9</v>
      </c>
      <c r="H109" s="251" t="s">
        <v>443</v>
      </c>
      <c r="I109" s="283" t="s">
        <v>1088</v>
      </c>
      <c r="J109" s="248" t="s">
        <v>800</v>
      </c>
      <c r="K109" s="243"/>
      <c r="L109" s="243"/>
      <c r="M109" s="243"/>
      <c r="N109" s="243"/>
      <c r="O109" s="243"/>
      <c r="P109" s="244"/>
    </row>
    <row r="110" spans="2:16" ht="26.25" x14ac:dyDescent="0.25">
      <c r="B110" s="17">
        <f t="shared" si="2"/>
        <v>13</v>
      </c>
      <c r="C110" s="236" t="s">
        <v>619</v>
      </c>
      <c r="D110" s="45" t="s">
        <v>960</v>
      </c>
      <c r="E110" s="289">
        <f t="shared" si="6"/>
        <v>5.5751983747969448E-10</v>
      </c>
      <c r="F110" s="289">
        <f t="shared" si="4"/>
        <v>4.1276913146912177E-12</v>
      </c>
      <c r="G110" s="289">
        <f t="shared" si="5"/>
        <v>1.7089091399337171E-8</v>
      </c>
      <c r="H110" s="251" t="s">
        <v>443</v>
      </c>
      <c r="I110" s="283" t="s">
        <v>1088</v>
      </c>
      <c r="J110" s="248" t="s">
        <v>801</v>
      </c>
      <c r="K110" s="243"/>
      <c r="L110" s="243"/>
      <c r="M110" s="243"/>
      <c r="N110" s="243"/>
      <c r="O110" s="243"/>
      <c r="P110" s="244"/>
    </row>
    <row r="111" spans="2:16" ht="26.25" x14ac:dyDescent="0.25">
      <c r="B111" s="17">
        <f t="shared" si="2"/>
        <v>13</v>
      </c>
      <c r="C111" s="236" t="s">
        <v>620</v>
      </c>
      <c r="D111" s="45" t="s">
        <v>961</v>
      </c>
      <c r="E111" s="289">
        <f t="shared" si="6"/>
        <v>1.8328127518219979E-15</v>
      </c>
      <c r="F111" s="289">
        <f t="shared" si="4"/>
        <v>1.2557728377528352E-17</v>
      </c>
      <c r="G111" s="289">
        <f t="shared" si="5"/>
        <v>5.9719618611121711E-14</v>
      </c>
      <c r="H111" s="251" t="s">
        <v>443</v>
      </c>
      <c r="I111" s="283" t="s">
        <v>1088</v>
      </c>
      <c r="J111" s="248" t="s">
        <v>802</v>
      </c>
      <c r="K111" s="243"/>
      <c r="L111" s="243"/>
      <c r="M111" s="243"/>
      <c r="N111" s="243"/>
      <c r="O111" s="243"/>
      <c r="P111" s="244"/>
    </row>
    <row r="112" spans="2:16" ht="26.25" x14ac:dyDescent="0.25">
      <c r="B112" s="17">
        <f t="shared" si="2"/>
        <v>13</v>
      </c>
      <c r="C112" s="236" t="s">
        <v>621</v>
      </c>
      <c r="D112" s="45" t="s">
        <v>962</v>
      </c>
      <c r="E112" s="289">
        <f t="shared" si="6"/>
        <v>3.874322425492368E-9</v>
      </c>
      <c r="F112" s="289">
        <f t="shared" si="4"/>
        <v>2.8930885429257748E-11</v>
      </c>
      <c r="G112" s="289">
        <f t="shared" si="5"/>
        <v>1.1789252249707378E-7</v>
      </c>
      <c r="H112" s="251" t="s">
        <v>443</v>
      </c>
      <c r="I112" s="283" t="s">
        <v>1088</v>
      </c>
      <c r="J112" s="248" t="s">
        <v>803</v>
      </c>
      <c r="K112" s="243"/>
      <c r="L112" s="243"/>
      <c r="M112" s="243"/>
      <c r="N112" s="243"/>
      <c r="O112" s="243"/>
      <c r="P112" s="244"/>
    </row>
    <row r="113" spans="2:16" ht="26.25" x14ac:dyDescent="0.25">
      <c r="B113" s="17">
        <f t="shared" si="2"/>
        <v>13</v>
      </c>
      <c r="C113" s="236" t="s">
        <v>622</v>
      </c>
      <c r="D113" s="45" t="s">
        <v>963</v>
      </c>
      <c r="E113" s="289">
        <f t="shared" si="6"/>
        <v>8.2381651818734321E-14</v>
      </c>
      <c r="F113" s="289">
        <f t="shared" si="4"/>
        <v>4.03006477649507E-16</v>
      </c>
      <c r="G113" s="289">
        <f t="shared" si="5"/>
        <v>3.2491638694231589E-12</v>
      </c>
      <c r="H113" s="251" t="s">
        <v>443</v>
      </c>
      <c r="I113" s="283" t="s">
        <v>1088</v>
      </c>
      <c r="J113" s="248" t="s">
        <v>804</v>
      </c>
      <c r="K113" s="243"/>
      <c r="L113" s="243"/>
      <c r="M113" s="243"/>
      <c r="N113" s="243"/>
      <c r="O113" s="243"/>
      <c r="P113" s="244"/>
    </row>
    <row r="114" spans="2:16" ht="26.25" x14ac:dyDescent="0.25">
      <c r="B114" s="17">
        <f t="shared" si="2"/>
        <v>13</v>
      </c>
      <c r="C114" s="236" t="s">
        <v>623</v>
      </c>
      <c r="D114" s="45" t="s">
        <v>964</v>
      </c>
      <c r="E114" s="289">
        <f t="shared" si="6"/>
        <v>7.1712585165669032E-14</v>
      </c>
      <c r="F114" s="289">
        <f t="shared" si="4"/>
        <v>-4.9602385968111414E-16</v>
      </c>
      <c r="G114" s="289">
        <f t="shared" si="5"/>
        <v>5.7914161004711764E-12</v>
      </c>
      <c r="H114" s="251" t="s">
        <v>443</v>
      </c>
      <c r="I114" s="283" t="s">
        <v>1088</v>
      </c>
      <c r="J114" s="248" t="s">
        <v>805</v>
      </c>
      <c r="K114" s="243"/>
      <c r="L114" s="243"/>
      <c r="M114" s="243"/>
      <c r="N114" s="243"/>
      <c r="O114" s="243"/>
      <c r="P114" s="244"/>
    </row>
    <row r="115" spans="2:16" ht="26.25" x14ac:dyDescent="0.25">
      <c r="B115" s="17">
        <f t="shared" si="2"/>
        <v>13</v>
      </c>
      <c r="C115" s="236" t="s">
        <v>624</v>
      </c>
      <c r="D115" s="45" t="s">
        <v>965</v>
      </c>
      <c r="E115" s="289">
        <f t="shared" si="6"/>
        <v>2.1363558403276177E-14</v>
      </c>
      <c r="F115" s="289">
        <f t="shared" si="4"/>
        <v>4.849766450646637E-17</v>
      </c>
      <c r="G115" s="289">
        <f t="shared" si="5"/>
        <v>1.038569050749989E-12</v>
      </c>
      <c r="H115" s="251" t="s">
        <v>443</v>
      </c>
      <c r="I115" s="283" t="s">
        <v>1088</v>
      </c>
      <c r="J115" s="248" t="s">
        <v>806</v>
      </c>
      <c r="K115" s="243"/>
      <c r="L115" s="243"/>
      <c r="M115" s="243"/>
      <c r="N115" s="243"/>
      <c r="O115" s="243"/>
      <c r="P115" s="244"/>
    </row>
    <row r="116" spans="2:16" ht="26.25" x14ac:dyDescent="0.25">
      <c r="B116" s="17">
        <f t="shared" si="2"/>
        <v>12</v>
      </c>
      <c r="C116" s="236" t="s">
        <v>625</v>
      </c>
      <c r="D116" s="45" t="s">
        <v>966</v>
      </c>
      <c r="E116" s="289">
        <f t="shared" si="6"/>
        <v>1.778268358731413E-13</v>
      </c>
      <c r="F116" s="289">
        <f t="shared" si="4"/>
        <v>7.1217984788037512E-16</v>
      </c>
      <c r="G116" s="289">
        <f t="shared" si="5"/>
        <v>7.5654801497664793E-12</v>
      </c>
      <c r="H116" s="251" t="s">
        <v>443</v>
      </c>
      <c r="I116" s="283" t="s">
        <v>1088</v>
      </c>
      <c r="J116" s="248" t="s">
        <v>807</v>
      </c>
      <c r="K116" s="243"/>
      <c r="L116" s="243"/>
      <c r="M116" s="243"/>
      <c r="N116" s="243"/>
      <c r="O116" s="243"/>
      <c r="P116" s="244"/>
    </row>
    <row r="117" spans="2:16" ht="26.25" x14ac:dyDescent="0.25">
      <c r="B117" s="17">
        <f t="shared" si="2"/>
        <v>16</v>
      </c>
      <c r="C117" s="236" t="s">
        <v>626</v>
      </c>
      <c r="D117" s="45" t="s">
        <v>967</v>
      </c>
      <c r="E117" s="289">
        <f t="shared" si="6"/>
        <v>3.8217649156217425E-12</v>
      </c>
      <c r="F117" s="289">
        <f t="shared" si="4"/>
        <v>2.7468439479332443E-14</v>
      </c>
      <c r="G117" s="289">
        <f t="shared" si="5"/>
        <v>1.2003705133509409E-10</v>
      </c>
      <c r="H117" s="251" t="s">
        <v>443</v>
      </c>
      <c r="I117" s="283" t="s">
        <v>1088</v>
      </c>
      <c r="J117" s="248" t="s">
        <v>808</v>
      </c>
      <c r="K117" s="243"/>
      <c r="L117" s="243"/>
      <c r="M117" s="243"/>
      <c r="N117" s="243"/>
      <c r="O117" s="243"/>
      <c r="P117" s="244"/>
    </row>
    <row r="118" spans="2:16" ht="26.25" x14ac:dyDescent="0.25">
      <c r="B118" s="17">
        <f t="shared" si="2"/>
        <v>15</v>
      </c>
      <c r="C118" s="237" t="s">
        <v>627</v>
      </c>
      <c r="D118" s="45" t="s">
        <v>968</v>
      </c>
      <c r="E118" s="289">
        <f t="shared" si="6"/>
        <v>0</v>
      </c>
      <c r="F118" s="289">
        <f t="shared" si="4"/>
        <v>0</v>
      </c>
      <c r="G118" s="289">
        <f t="shared" si="5"/>
        <v>0</v>
      </c>
      <c r="H118" s="251" t="s">
        <v>443</v>
      </c>
      <c r="I118" s="283" t="s">
        <v>1088</v>
      </c>
      <c r="J118" s="248" t="s">
        <v>809</v>
      </c>
      <c r="K118" s="243"/>
      <c r="L118" s="243"/>
      <c r="M118" s="243"/>
      <c r="N118" s="243"/>
      <c r="O118" s="243"/>
      <c r="P118" s="244"/>
    </row>
    <row r="119" spans="2:16" ht="26.25" x14ac:dyDescent="0.25">
      <c r="B119" s="17">
        <f t="shared" si="2"/>
        <v>13</v>
      </c>
      <c r="C119" s="236" t="s">
        <v>628</v>
      </c>
      <c r="D119" s="45" t="s">
        <v>969</v>
      </c>
      <c r="E119" s="289">
        <f t="shared" si="6"/>
        <v>1.1910283062185333E-17</v>
      </c>
      <c r="F119" s="289">
        <f t="shared" si="4"/>
        <v>7.6944035425473504E-20</v>
      </c>
      <c r="G119" s="289">
        <f t="shared" si="5"/>
        <v>4.043871465403489E-16</v>
      </c>
      <c r="H119" s="251" t="s">
        <v>443</v>
      </c>
      <c r="I119" s="283" t="s">
        <v>1088</v>
      </c>
      <c r="J119" s="248" t="s">
        <v>810</v>
      </c>
      <c r="K119" s="243"/>
      <c r="L119" s="243"/>
      <c r="M119" s="243"/>
      <c r="N119" s="243"/>
      <c r="O119" s="243"/>
      <c r="P119" s="244"/>
    </row>
    <row r="120" spans="2:16" ht="26.25" x14ac:dyDescent="0.25">
      <c r="B120" s="17">
        <f t="shared" si="2"/>
        <v>12</v>
      </c>
      <c r="C120" s="237" t="s">
        <v>629</v>
      </c>
      <c r="D120" s="45" t="s">
        <v>970</v>
      </c>
      <c r="E120" s="289">
        <f t="shared" si="6"/>
        <v>0</v>
      </c>
      <c r="F120" s="289">
        <f t="shared" si="4"/>
        <v>0</v>
      </c>
      <c r="G120" s="289">
        <f t="shared" si="5"/>
        <v>0</v>
      </c>
      <c r="H120" s="251" t="s">
        <v>443</v>
      </c>
      <c r="I120" s="283" t="s">
        <v>1088</v>
      </c>
      <c r="J120" s="248" t="s">
        <v>811</v>
      </c>
      <c r="K120" s="243"/>
      <c r="L120" s="243"/>
      <c r="M120" s="243"/>
      <c r="N120" s="243"/>
      <c r="O120" s="243"/>
      <c r="P120" s="244"/>
    </row>
    <row r="121" spans="2:16" ht="26.25" x14ac:dyDescent="0.25">
      <c r="B121" s="17">
        <f t="shared" si="2"/>
        <v>12</v>
      </c>
      <c r="C121" s="236" t="s">
        <v>630</v>
      </c>
      <c r="D121" s="45" t="s">
        <v>971</v>
      </c>
      <c r="E121" s="289">
        <f t="shared" si="6"/>
        <v>2.1191044868437104E-11</v>
      </c>
      <c r="F121" s="289">
        <f t="shared" si="4"/>
        <v>1.3557886624774562E-13</v>
      </c>
      <c r="G121" s="289">
        <f t="shared" si="5"/>
        <v>7.2411931990543449E-10</v>
      </c>
      <c r="H121" s="251" t="s">
        <v>443</v>
      </c>
      <c r="I121" s="283" t="s">
        <v>1088</v>
      </c>
      <c r="J121" s="248" t="s">
        <v>812</v>
      </c>
      <c r="K121" s="243"/>
      <c r="L121" s="243"/>
      <c r="M121" s="243"/>
      <c r="N121" s="243"/>
      <c r="O121" s="243"/>
      <c r="P121" s="244"/>
    </row>
    <row r="122" spans="2:16" ht="26.25" x14ac:dyDescent="0.25">
      <c r="B122" s="17">
        <f t="shared" si="2"/>
        <v>13</v>
      </c>
      <c r="C122" s="236" t="s">
        <v>631</v>
      </c>
      <c r="D122" s="45" t="s">
        <v>972</v>
      </c>
      <c r="E122" s="289">
        <f t="shared" si="6"/>
        <v>4.4272609711349509E-12</v>
      </c>
      <c r="F122" s="289">
        <f t="shared" si="4"/>
        <v>3.1795122290092341E-14</v>
      </c>
      <c r="G122" s="289">
        <f t="shared" si="5"/>
        <v>1.391432749500323E-10</v>
      </c>
      <c r="H122" s="251" t="s">
        <v>443</v>
      </c>
      <c r="I122" s="283" t="s">
        <v>1088</v>
      </c>
      <c r="J122" s="248" t="s">
        <v>813</v>
      </c>
      <c r="K122" s="243"/>
      <c r="L122" s="243"/>
      <c r="M122" s="243"/>
      <c r="N122" s="243"/>
      <c r="O122" s="243"/>
      <c r="P122" s="244"/>
    </row>
    <row r="123" spans="2:16" ht="26.25" x14ac:dyDescent="0.25">
      <c r="B123" s="17">
        <f t="shared" si="2"/>
        <v>13</v>
      </c>
      <c r="C123" s="236" t="s">
        <v>632</v>
      </c>
      <c r="D123" s="45" t="s">
        <v>973</v>
      </c>
      <c r="E123" s="289">
        <f t="shared" si="6"/>
        <v>5.2623923640792184E-11</v>
      </c>
      <c r="F123" s="289">
        <f t="shared" si="4"/>
        <v>3.8687550130359857E-13</v>
      </c>
      <c r="G123" s="289">
        <f t="shared" si="5"/>
        <v>1.6225958107616885E-9</v>
      </c>
      <c r="H123" s="251" t="s">
        <v>443</v>
      </c>
      <c r="I123" s="283" t="s">
        <v>1088</v>
      </c>
      <c r="J123" s="248" t="s">
        <v>814</v>
      </c>
      <c r="K123" s="243"/>
      <c r="L123" s="243"/>
      <c r="M123" s="243"/>
      <c r="N123" s="243"/>
      <c r="O123" s="243"/>
      <c r="P123" s="244"/>
    </row>
    <row r="124" spans="2:16" ht="26.25" x14ac:dyDescent="0.25">
      <c r="B124" s="17">
        <f t="shared" si="2"/>
        <v>13</v>
      </c>
      <c r="C124" s="236" t="s">
        <v>633</v>
      </c>
      <c r="D124" s="45" t="s">
        <v>974</v>
      </c>
      <c r="E124" s="289">
        <f t="shared" si="6"/>
        <v>2.8001542760162892E-13</v>
      </c>
      <c r="F124" s="289">
        <f t="shared" si="4"/>
        <v>1.9790496103841983E-15</v>
      </c>
      <c r="G124" s="289">
        <f t="shared" si="5"/>
        <v>8.912250814992547E-12</v>
      </c>
      <c r="H124" s="251" t="s">
        <v>443</v>
      </c>
      <c r="I124" s="283" t="s">
        <v>1088</v>
      </c>
      <c r="J124" s="248" t="s">
        <v>815</v>
      </c>
      <c r="K124" s="243"/>
      <c r="L124" s="243"/>
      <c r="M124" s="243"/>
      <c r="N124" s="243"/>
      <c r="O124" s="243"/>
      <c r="P124" s="244"/>
    </row>
    <row r="125" spans="2:16" ht="26.25" x14ac:dyDescent="0.25">
      <c r="B125" s="17">
        <f t="shared" si="2"/>
        <v>13</v>
      </c>
      <c r="C125" s="236" t="s">
        <v>634</v>
      </c>
      <c r="D125" s="45" t="s">
        <v>975</v>
      </c>
      <c r="E125" s="289">
        <f t="shared" si="6"/>
        <v>1.1372635167590649E-14</v>
      </c>
      <c r="F125" s="289">
        <f t="shared" si="4"/>
        <v>7.4804427761721498E-17</v>
      </c>
      <c r="G125" s="289">
        <f t="shared" si="5"/>
        <v>3.814657461468145E-13</v>
      </c>
      <c r="H125" s="251" t="s">
        <v>443</v>
      </c>
      <c r="I125" s="283" t="s">
        <v>1088</v>
      </c>
      <c r="J125" s="248" t="s">
        <v>816</v>
      </c>
      <c r="K125" s="243"/>
      <c r="L125" s="243"/>
      <c r="M125" s="243"/>
      <c r="N125" s="243"/>
      <c r="O125" s="243"/>
      <c r="P125" s="244"/>
    </row>
    <row r="126" spans="2:16" ht="26.25" x14ac:dyDescent="0.25">
      <c r="B126" s="17">
        <f t="shared" si="2"/>
        <v>14</v>
      </c>
      <c r="C126" s="236" t="s">
        <v>635</v>
      </c>
      <c r="D126" s="45" t="s">
        <v>976</v>
      </c>
      <c r="E126" s="289">
        <f t="shared" si="6"/>
        <v>6.0625031035082366E-13</v>
      </c>
      <c r="F126" s="289">
        <f t="shared" si="4"/>
        <v>2.7486711339022542E-15</v>
      </c>
      <c r="G126" s="289">
        <f t="shared" si="5"/>
        <v>2.4670267855029156E-11</v>
      </c>
      <c r="H126" s="251" t="s">
        <v>443</v>
      </c>
      <c r="I126" s="283" t="s">
        <v>1088</v>
      </c>
      <c r="J126" s="248" t="s">
        <v>817</v>
      </c>
      <c r="K126" s="243"/>
      <c r="L126" s="243"/>
      <c r="M126" s="243"/>
      <c r="N126" s="243"/>
      <c r="O126" s="243"/>
      <c r="P126" s="244"/>
    </row>
    <row r="127" spans="2:16" ht="26.25" x14ac:dyDescent="0.25">
      <c r="B127" s="17">
        <f t="shared" si="2"/>
        <v>14</v>
      </c>
      <c r="C127" s="236" t="s">
        <v>636</v>
      </c>
      <c r="D127" s="45" t="s">
        <v>977</v>
      </c>
      <c r="E127" s="289">
        <f t="shared" si="6"/>
        <v>1.2822981939669269E-13</v>
      </c>
      <c r="F127" s="289">
        <f t="shared" si="4"/>
        <v>8.2365043289025433E-16</v>
      </c>
      <c r="G127" s="289">
        <f t="shared" si="5"/>
        <v>4.3703886803665054E-12</v>
      </c>
      <c r="H127" s="251" t="s">
        <v>443</v>
      </c>
      <c r="I127" s="283" t="s">
        <v>1088</v>
      </c>
      <c r="J127" s="248" t="s">
        <v>818</v>
      </c>
      <c r="K127" s="243"/>
      <c r="L127" s="243"/>
      <c r="M127" s="243"/>
      <c r="N127" s="243"/>
      <c r="O127" s="243"/>
      <c r="P127" s="244"/>
    </row>
    <row r="128" spans="2:16" ht="26.25" x14ac:dyDescent="0.25">
      <c r="B128" s="17">
        <f t="shared" si="2"/>
        <v>17</v>
      </c>
      <c r="C128" s="236" t="s">
        <v>637</v>
      </c>
      <c r="D128" s="45" t="s">
        <v>978</v>
      </c>
      <c r="E128" s="289">
        <f t="shared" si="6"/>
        <v>2.7820703232793328E-14</v>
      </c>
      <c r="F128" s="289">
        <f t="shared" si="4"/>
        <v>1.7158014631227142E-16</v>
      </c>
      <c r="G128" s="289">
        <f t="shared" si="5"/>
        <v>9.7310657119676301E-13</v>
      </c>
      <c r="H128" s="251" t="s">
        <v>443</v>
      </c>
      <c r="I128" s="283" t="s">
        <v>1088</v>
      </c>
      <c r="J128" s="248" t="s">
        <v>819</v>
      </c>
      <c r="K128" s="243"/>
      <c r="L128" s="243"/>
      <c r="M128" s="243"/>
      <c r="N128" s="243"/>
      <c r="O128" s="243"/>
      <c r="P128" s="244"/>
    </row>
    <row r="129" spans="2:16" ht="26.25" x14ac:dyDescent="0.25">
      <c r="B129" s="17">
        <f t="shared" si="2"/>
        <v>14</v>
      </c>
      <c r="C129" s="236" t="s">
        <v>638</v>
      </c>
      <c r="D129" s="45" t="s">
        <v>979</v>
      </c>
      <c r="E129" s="289">
        <f t="shared" si="6"/>
        <v>5.650509463072161E-12</v>
      </c>
      <c r="F129" s="289">
        <f t="shared" si="4"/>
        <v>3.6685046182033486E-14</v>
      </c>
      <c r="G129" s="289">
        <f t="shared" si="5"/>
        <v>1.9121700587435391E-10</v>
      </c>
      <c r="H129" s="251" t="s">
        <v>443</v>
      </c>
      <c r="I129" s="283" t="s">
        <v>1088</v>
      </c>
      <c r="J129" s="248" t="s">
        <v>820</v>
      </c>
      <c r="K129" s="243"/>
      <c r="L129" s="243"/>
      <c r="M129" s="243"/>
      <c r="N129" s="243"/>
      <c r="O129" s="243"/>
      <c r="P129" s="244"/>
    </row>
    <row r="130" spans="2:16" ht="26.25" x14ac:dyDescent="0.25">
      <c r="B130" s="17">
        <f t="shared" si="2"/>
        <v>14</v>
      </c>
      <c r="C130" s="236" t="s">
        <v>639</v>
      </c>
      <c r="D130" s="45" t="s">
        <v>980</v>
      </c>
      <c r="E130" s="289">
        <f t="shared" si="6"/>
        <v>5.7784135155080243E-12</v>
      </c>
      <c r="F130" s="289">
        <f t="shared" si="4"/>
        <v>3.9163653069172315E-14</v>
      </c>
      <c r="G130" s="289">
        <f t="shared" si="5"/>
        <v>1.8977835830931117E-10</v>
      </c>
      <c r="H130" s="251" t="s">
        <v>443</v>
      </c>
      <c r="I130" s="283" t="s">
        <v>1088</v>
      </c>
      <c r="J130" s="248" t="s">
        <v>821</v>
      </c>
      <c r="K130" s="243"/>
      <c r="L130" s="243"/>
      <c r="M130" s="243"/>
      <c r="N130" s="243"/>
      <c r="O130" s="243"/>
      <c r="P130" s="244"/>
    </row>
    <row r="131" spans="2:16" ht="26.25" x14ac:dyDescent="0.25">
      <c r="B131" s="17">
        <f t="shared" si="2"/>
        <v>13</v>
      </c>
      <c r="C131" s="236" t="s">
        <v>640</v>
      </c>
      <c r="D131" s="45" t="s">
        <v>981</v>
      </c>
      <c r="E131" s="289">
        <f t="shared" si="6"/>
        <v>1.6651760874213792E-9</v>
      </c>
      <c r="F131" s="289">
        <f t="shared" si="4"/>
        <v>1.2089450448544109E-11</v>
      </c>
      <c r="G131" s="289">
        <f t="shared" si="5"/>
        <v>5.1877063675049497E-8</v>
      </c>
      <c r="H131" s="251" t="s">
        <v>443</v>
      </c>
      <c r="I131" s="283" t="s">
        <v>1088</v>
      </c>
      <c r="J131" s="248" t="s">
        <v>822</v>
      </c>
      <c r="K131" s="243"/>
      <c r="L131" s="243"/>
      <c r="M131" s="243"/>
      <c r="N131" s="243"/>
      <c r="O131" s="243"/>
      <c r="P131" s="244"/>
    </row>
    <row r="132" spans="2:16" ht="26.25" x14ac:dyDescent="0.25">
      <c r="B132" s="17">
        <f t="shared" si="2"/>
        <v>13</v>
      </c>
      <c r="C132" s="236" t="s">
        <v>641</v>
      </c>
      <c r="D132" s="45" t="s">
        <v>982</v>
      </c>
      <c r="E132" s="289">
        <f t="shared" si="6"/>
        <v>4.0858956676928107E-14</v>
      </c>
      <c r="F132" s="289">
        <f t="shared" si="4"/>
        <v>1.4402988071537606E-16</v>
      </c>
      <c r="G132" s="289">
        <f t="shared" si="5"/>
        <v>1.8069088609902548E-12</v>
      </c>
      <c r="H132" s="251" t="s">
        <v>443</v>
      </c>
      <c r="I132" s="283" t="s">
        <v>1088</v>
      </c>
      <c r="J132" s="248" t="s">
        <v>823</v>
      </c>
      <c r="K132" s="243"/>
      <c r="L132" s="243"/>
      <c r="M132" s="243"/>
      <c r="N132" s="243"/>
      <c r="O132" s="243"/>
      <c r="P132" s="244"/>
    </row>
    <row r="133" spans="2:16" ht="26.25" x14ac:dyDescent="0.25">
      <c r="B133" s="17">
        <f t="shared" si="2"/>
        <v>14</v>
      </c>
      <c r="C133" s="236" t="s">
        <v>642</v>
      </c>
      <c r="D133" s="45" t="s">
        <v>983</v>
      </c>
      <c r="E133" s="289">
        <f t="shared" ref="E133:E156" si="7">($E$87*E58/(10^6))*$E$82*$E$83*$E$85/($E$93*$E$23)</f>
        <v>1.0305866455960901E-13</v>
      </c>
      <c r="F133" s="289">
        <f t="shared" ref="F133:F156" si="8">($F$87*F58/(10^6))*$F$82*$F$83*$F$85/($F$93*$F$23)</f>
        <v>2.1418955731903547E-16</v>
      </c>
      <c r="G133" s="289">
        <f t="shared" ref="G133:G156" si="9">($G$87*G58/(10^6))*$G$82*$G$83*$G$85/($G$93*$G$23)</f>
        <v>5.0792560620049939E-12</v>
      </c>
      <c r="H133" s="251" t="s">
        <v>443</v>
      </c>
      <c r="I133" s="283" t="s">
        <v>1088</v>
      </c>
      <c r="J133" s="248" t="s">
        <v>824</v>
      </c>
      <c r="K133" s="243"/>
      <c r="L133" s="243"/>
      <c r="M133" s="243"/>
      <c r="N133" s="243"/>
      <c r="O133" s="243"/>
      <c r="P133" s="244"/>
    </row>
    <row r="134" spans="2:16" ht="26.25" x14ac:dyDescent="0.25">
      <c r="B134" s="17">
        <f t="shared" si="2"/>
        <v>13</v>
      </c>
      <c r="C134" s="236" t="s">
        <v>643</v>
      </c>
      <c r="D134" s="45" t="s">
        <v>984</v>
      </c>
      <c r="E134" s="289">
        <f t="shared" si="7"/>
        <v>3.0316419180327775E-15</v>
      </c>
      <c r="F134" s="289">
        <f t="shared" si="8"/>
        <v>1.6651704552686997E-17</v>
      </c>
      <c r="G134" s="289">
        <f t="shared" si="9"/>
        <v>1.1319724651120973E-13</v>
      </c>
      <c r="H134" s="251" t="s">
        <v>443</v>
      </c>
      <c r="I134" s="283" t="s">
        <v>1088</v>
      </c>
      <c r="J134" s="248" t="s">
        <v>825</v>
      </c>
      <c r="K134" s="243"/>
      <c r="L134" s="243"/>
      <c r="M134" s="243"/>
      <c r="N134" s="243"/>
      <c r="O134" s="243"/>
      <c r="P134" s="244"/>
    </row>
    <row r="135" spans="2:16" ht="26.25" x14ac:dyDescent="0.25">
      <c r="B135" s="17">
        <f t="shared" si="2"/>
        <v>12</v>
      </c>
      <c r="C135" s="236" t="s">
        <v>644</v>
      </c>
      <c r="D135" s="45" t="s">
        <v>985</v>
      </c>
      <c r="E135" s="289">
        <f t="shared" si="7"/>
        <v>2.1355439837739592E-13</v>
      </c>
      <c r="F135" s="289">
        <f t="shared" si="8"/>
        <v>1.5154328391158083E-15</v>
      </c>
      <c r="G135" s="289">
        <f t="shared" si="9"/>
        <v>6.7755829782356715E-12</v>
      </c>
      <c r="H135" s="251" t="s">
        <v>443</v>
      </c>
      <c r="I135" s="283" t="s">
        <v>1088</v>
      </c>
      <c r="J135" s="248" t="s">
        <v>826</v>
      </c>
      <c r="K135" s="243"/>
      <c r="L135" s="243"/>
      <c r="M135" s="243"/>
      <c r="N135" s="243"/>
      <c r="O135" s="243"/>
      <c r="P135" s="244"/>
    </row>
    <row r="136" spans="2:16" ht="26.25" x14ac:dyDescent="0.25">
      <c r="B136" s="17">
        <f t="shared" si="2"/>
        <v>14</v>
      </c>
      <c r="C136" s="236" t="s">
        <v>645</v>
      </c>
      <c r="D136" s="45" t="s">
        <v>986</v>
      </c>
      <c r="E136" s="289">
        <f t="shared" si="7"/>
        <v>9.2486172654992699E-13</v>
      </c>
      <c r="F136" s="289">
        <f t="shared" si="8"/>
        <v>6.1193379707311409E-15</v>
      </c>
      <c r="G136" s="289">
        <f t="shared" si="9"/>
        <v>3.0896193509184556E-11</v>
      </c>
      <c r="H136" s="251" t="s">
        <v>443</v>
      </c>
      <c r="I136" s="283" t="s">
        <v>1088</v>
      </c>
      <c r="J136" s="248" t="s">
        <v>827</v>
      </c>
      <c r="K136" s="243"/>
      <c r="L136" s="243"/>
      <c r="M136" s="243"/>
      <c r="N136" s="243"/>
      <c r="O136" s="243"/>
      <c r="P136" s="244"/>
    </row>
    <row r="137" spans="2:16" ht="26.25" x14ac:dyDescent="0.25">
      <c r="B137" s="17">
        <f t="shared" si="2"/>
        <v>14</v>
      </c>
      <c r="C137" s="236" t="s">
        <v>646</v>
      </c>
      <c r="D137" s="45" t="s">
        <v>987</v>
      </c>
      <c r="E137" s="289">
        <f t="shared" si="7"/>
        <v>4.7190300636208963E-12</v>
      </c>
      <c r="F137" s="289">
        <f t="shared" si="8"/>
        <v>3.0438771734798786E-14</v>
      </c>
      <c r="G137" s="289">
        <f t="shared" si="9"/>
        <v>1.6039068078852386E-10</v>
      </c>
      <c r="H137" s="251" t="s">
        <v>443</v>
      </c>
      <c r="I137" s="283" t="s">
        <v>1088</v>
      </c>
      <c r="J137" s="248" t="s">
        <v>828</v>
      </c>
      <c r="K137" s="243"/>
      <c r="L137" s="243"/>
      <c r="M137" s="243"/>
      <c r="N137" s="243"/>
      <c r="O137" s="243"/>
      <c r="P137" s="244"/>
    </row>
    <row r="138" spans="2:16" ht="26.25" x14ac:dyDescent="0.25">
      <c r="B138" s="17">
        <f t="shared" si="2"/>
        <v>13</v>
      </c>
      <c r="C138" s="236" t="s">
        <v>647</v>
      </c>
      <c r="D138" s="45" t="s">
        <v>988</v>
      </c>
      <c r="E138" s="289">
        <f t="shared" si="7"/>
        <v>4.2973776876671845E-15</v>
      </c>
      <c r="F138" s="289">
        <f t="shared" si="8"/>
        <v>2.9970454823784967E-17</v>
      </c>
      <c r="G138" s="289">
        <f t="shared" si="9"/>
        <v>1.3818188092822449E-13</v>
      </c>
      <c r="H138" s="251" t="s">
        <v>443</v>
      </c>
      <c r="I138" s="283" t="s">
        <v>1088</v>
      </c>
      <c r="J138" s="248" t="s">
        <v>829</v>
      </c>
      <c r="K138" s="243"/>
      <c r="L138" s="243"/>
      <c r="M138" s="243"/>
      <c r="N138" s="243"/>
      <c r="O138" s="243"/>
      <c r="P138" s="244"/>
    </row>
    <row r="139" spans="2:16" ht="26.25" x14ac:dyDescent="0.25">
      <c r="B139" s="17">
        <f t="shared" si="2"/>
        <v>13</v>
      </c>
      <c r="C139" s="236" t="s">
        <v>648</v>
      </c>
      <c r="D139" s="45" t="s">
        <v>989</v>
      </c>
      <c r="E139" s="289">
        <f t="shared" si="7"/>
        <v>2.7266959117659352E-15</v>
      </c>
      <c r="F139" s="289">
        <f t="shared" si="8"/>
        <v>2.0210267521556824E-17</v>
      </c>
      <c r="G139" s="289">
        <f t="shared" si="9"/>
        <v>8.34991594917352E-14</v>
      </c>
      <c r="H139" s="251" t="s">
        <v>443</v>
      </c>
      <c r="I139" s="283" t="s">
        <v>1088</v>
      </c>
      <c r="J139" s="248" t="s">
        <v>830</v>
      </c>
      <c r="K139" s="243"/>
      <c r="L139" s="243"/>
      <c r="M139" s="243"/>
      <c r="N139" s="243"/>
      <c r="O139" s="243"/>
      <c r="P139" s="244"/>
    </row>
    <row r="140" spans="2:16" ht="26.25" x14ac:dyDescent="0.25">
      <c r="B140" s="17">
        <f t="shared" si="2"/>
        <v>13</v>
      </c>
      <c r="C140" s="237" t="s">
        <v>649</v>
      </c>
      <c r="D140" s="45" t="s">
        <v>990</v>
      </c>
      <c r="E140" s="289">
        <f t="shared" si="7"/>
        <v>0</v>
      </c>
      <c r="F140" s="289">
        <f t="shared" si="8"/>
        <v>0</v>
      </c>
      <c r="G140" s="289">
        <f t="shared" si="9"/>
        <v>0</v>
      </c>
      <c r="H140" s="251" t="s">
        <v>443</v>
      </c>
      <c r="I140" s="283" t="s">
        <v>1088</v>
      </c>
      <c r="J140" s="248" t="s">
        <v>831</v>
      </c>
      <c r="K140" s="238"/>
      <c r="L140" s="238"/>
      <c r="M140" s="238"/>
      <c r="N140" s="238"/>
      <c r="O140" s="238"/>
      <c r="P140" s="239"/>
    </row>
    <row r="141" spans="2:16" ht="26.25" x14ac:dyDescent="0.25">
      <c r="B141" s="17">
        <f t="shared" si="2"/>
        <v>13</v>
      </c>
      <c r="C141" s="236" t="s">
        <v>650</v>
      </c>
      <c r="D141" s="45" t="s">
        <v>991</v>
      </c>
      <c r="E141" s="289">
        <f t="shared" si="7"/>
        <v>4.9534315359104224E-14</v>
      </c>
      <c r="F141" s="289">
        <f t="shared" si="8"/>
        <v>3.5537020805541952E-16</v>
      </c>
      <c r="G141" s="289">
        <f t="shared" si="9"/>
        <v>1.5580921388300637E-12</v>
      </c>
      <c r="H141" s="251" t="s">
        <v>443</v>
      </c>
      <c r="I141" s="283" t="s">
        <v>1088</v>
      </c>
      <c r="J141" s="248" t="s">
        <v>832</v>
      </c>
      <c r="K141" s="238"/>
      <c r="L141" s="238"/>
      <c r="M141" s="238"/>
      <c r="N141" s="238"/>
      <c r="O141" s="238"/>
      <c r="P141" s="239"/>
    </row>
    <row r="142" spans="2:16" ht="26.25" x14ac:dyDescent="0.25">
      <c r="B142" s="17">
        <f t="shared" si="2"/>
        <v>13</v>
      </c>
      <c r="C142" s="236" t="s">
        <v>651</v>
      </c>
      <c r="D142" s="45" t="s">
        <v>992</v>
      </c>
      <c r="E142" s="289">
        <f t="shared" si="7"/>
        <v>1.08600408422525E-10</v>
      </c>
      <c r="F142" s="289">
        <f t="shared" si="8"/>
        <v>7.8603035574238216E-13</v>
      </c>
      <c r="G142" s="289">
        <f t="shared" si="9"/>
        <v>3.3918377592391652E-9</v>
      </c>
      <c r="H142" s="251" t="s">
        <v>443</v>
      </c>
      <c r="I142" s="283" t="s">
        <v>1088</v>
      </c>
      <c r="J142" s="248" t="s">
        <v>833</v>
      </c>
      <c r="K142" s="238"/>
      <c r="L142" s="238"/>
      <c r="M142" s="238"/>
      <c r="N142" s="238"/>
      <c r="O142" s="238"/>
      <c r="P142" s="239"/>
    </row>
    <row r="143" spans="2:16" ht="26.25" x14ac:dyDescent="0.25">
      <c r="B143" s="17">
        <f t="shared" si="2"/>
        <v>13</v>
      </c>
      <c r="C143" s="236" t="s">
        <v>652</v>
      </c>
      <c r="D143" s="45" t="s">
        <v>993</v>
      </c>
      <c r="E143" s="289">
        <f t="shared" si="7"/>
        <v>1.5556594671625279E-14</v>
      </c>
      <c r="F143" s="289">
        <f t="shared" si="8"/>
        <v>1.0589701635619484E-16</v>
      </c>
      <c r="G143" s="289">
        <f t="shared" si="9"/>
        <v>5.0930673701825687E-13</v>
      </c>
      <c r="H143" s="251" t="s">
        <v>443</v>
      </c>
      <c r="I143" s="283" t="s">
        <v>1088</v>
      </c>
      <c r="J143" s="248" t="s">
        <v>834</v>
      </c>
      <c r="K143" s="238"/>
      <c r="L143" s="238"/>
      <c r="M143" s="238"/>
      <c r="N143" s="238"/>
      <c r="O143" s="238"/>
      <c r="P143" s="239"/>
    </row>
    <row r="144" spans="2:16" ht="26.25" x14ac:dyDescent="0.25">
      <c r="B144" s="17">
        <f t="shared" si="2"/>
        <v>13</v>
      </c>
      <c r="C144" s="236" t="s">
        <v>653</v>
      </c>
      <c r="D144" s="45" t="s">
        <v>994</v>
      </c>
      <c r="E144" s="289">
        <f t="shared" si="7"/>
        <v>8.2621795058203717E-15</v>
      </c>
      <c r="F144" s="289">
        <f t="shared" si="8"/>
        <v>5.0416965895794834E-17</v>
      </c>
      <c r="G144" s="289">
        <f t="shared" si="9"/>
        <v>2.9087806327749158E-13</v>
      </c>
      <c r="H144" s="251" t="s">
        <v>443</v>
      </c>
      <c r="I144" s="283" t="s">
        <v>1088</v>
      </c>
      <c r="J144" s="248" t="s">
        <v>835</v>
      </c>
      <c r="K144" s="238"/>
      <c r="L144" s="238"/>
      <c r="M144" s="238"/>
      <c r="N144" s="238"/>
      <c r="O144" s="238"/>
      <c r="P144" s="239"/>
    </row>
    <row r="145" spans="2:16" ht="26.25" x14ac:dyDescent="0.25">
      <c r="B145" s="17">
        <f t="shared" si="2"/>
        <v>13</v>
      </c>
      <c r="C145" s="236" t="s">
        <v>654</v>
      </c>
      <c r="D145" s="45" t="s">
        <v>995</v>
      </c>
      <c r="E145" s="289">
        <f t="shared" si="7"/>
        <v>8.2066119958498623E-14</v>
      </c>
      <c r="F145" s="289">
        <f t="shared" si="8"/>
        <v>-3.1170839168372961E-16</v>
      </c>
      <c r="G145" s="289">
        <f t="shared" si="9"/>
        <v>5.7320707451233202E-12</v>
      </c>
      <c r="H145" s="251" t="s">
        <v>443</v>
      </c>
      <c r="I145" s="283" t="s">
        <v>1088</v>
      </c>
      <c r="J145" s="248" t="s">
        <v>836</v>
      </c>
      <c r="K145" s="238"/>
      <c r="L145" s="238"/>
      <c r="M145" s="238"/>
      <c r="N145" s="238"/>
      <c r="O145" s="238"/>
      <c r="P145" s="239"/>
    </row>
    <row r="146" spans="2:16" ht="26.25" x14ac:dyDescent="0.25">
      <c r="B146" s="17">
        <f t="shared" si="2"/>
        <v>18</v>
      </c>
      <c r="C146" s="236" t="s">
        <v>655</v>
      </c>
      <c r="D146" s="45" t="s">
        <v>996</v>
      </c>
      <c r="E146" s="289">
        <f t="shared" si="7"/>
        <v>9.9875831095440276E-12</v>
      </c>
      <c r="F146" s="289">
        <f t="shared" si="8"/>
        <v>7.0110949389272252E-14</v>
      </c>
      <c r="G146" s="289">
        <f t="shared" si="9"/>
        <v>3.1955352827571912E-10</v>
      </c>
      <c r="H146" s="251" t="s">
        <v>443</v>
      </c>
      <c r="I146" s="283" t="s">
        <v>1088</v>
      </c>
      <c r="J146" s="248" t="s">
        <v>837</v>
      </c>
      <c r="K146" s="238"/>
      <c r="L146" s="238"/>
      <c r="M146" s="238"/>
      <c r="N146" s="238"/>
      <c r="O146" s="238"/>
      <c r="P146" s="239"/>
    </row>
    <row r="147" spans="2:16" ht="26.25" x14ac:dyDescent="0.25">
      <c r="B147" s="17">
        <f t="shared" si="2"/>
        <v>18</v>
      </c>
      <c r="C147" s="236" t="s">
        <v>656</v>
      </c>
      <c r="D147" s="45" t="s">
        <v>997</v>
      </c>
      <c r="E147" s="289">
        <f t="shared" si="7"/>
        <v>6.691408975089291E-12</v>
      </c>
      <c r="F147" s="289">
        <f t="shared" si="8"/>
        <v>3.4346721281844499E-14</v>
      </c>
      <c r="G147" s="289">
        <f t="shared" si="9"/>
        <v>2.5826890455260361E-10</v>
      </c>
      <c r="H147" s="251" t="s">
        <v>443</v>
      </c>
      <c r="I147" s="283" t="s">
        <v>1088</v>
      </c>
      <c r="J147" s="248" t="s">
        <v>838</v>
      </c>
      <c r="K147" s="238"/>
      <c r="L147" s="238"/>
      <c r="M147" s="238"/>
      <c r="N147" s="238"/>
      <c r="O147" s="238"/>
      <c r="P147" s="239"/>
    </row>
    <row r="148" spans="2:16" ht="26.25" x14ac:dyDescent="0.25">
      <c r="B148" s="17">
        <f t="shared" si="2"/>
        <v>14</v>
      </c>
      <c r="C148" s="236" t="s">
        <v>657</v>
      </c>
      <c r="D148" s="45" t="s">
        <v>998</v>
      </c>
      <c r="E148" s="289">
        <f t="shared" si="7"/>
        <v>1.952184854538494E-11</v>
      </c>
      <c r="F148" s="289">
        <f t="shared" si="8"/>
        <v>8.4151480865183777E-14</v>
      </c>
      <c r="G148" s="289">
        <f t="shared" si="9"/>
        <v>8.0965639705615981E-10</v>
      </c>
      <c r="H148" s="251" t="s">
        <v>443</v>
      </c>
      <c r="I148" s="283" t="s">
        <v>1088</v>
      </c>
      <c r="J148" s="248" t="s">
        <v>839</v>
      </c>
      <c r="K148" s="238"/>
      <c r="L148" s="238"/>
      <c r="M148" s="238"/>
      <c r="N148" s="238"/>
      <c r="O148" s="238"/>
      <c r="P148" s="239"/>
    </row>
    <row r="149" spans="2:16" ht="26.25" x14ac:dyDescent="0.25">
      <c r="B149" s="17">
        <f t="shared" si="2"/>
        <v>13</v>
      </c>
      <c r="C149" s="236" t="s">
        <v>658</v>
      </c>
      <c r="D149" s="45" t="s">
        <v>999</v>
      </c>
      <c r="E149" s="289">
        <f t="shared" si="7"/>
        <v>2.2741758824480012E-12</v>
      </c>
      <c r="F149" s="289">
        <f t="shared" si="8"/>
        <v>5.6468203565742623E-15</v>
      </c>
      <c r="G149" s="289">
        <f t="shared" si="9"/>
        <v>1.0886274848695146E-10</v>
      </c>
      <c r="H149" s="251" t="s">
        <v>443</v>
      </c>
      <c r="I149" s="283" t="s">
        <v>1088</v>
      </c>
      <c r="J149" s="248" t="s">
        <v>840</v>
      </c>
      <c r="K149" s="238"/>
      <c r="L149" s="238"/>
      <c r="M149" s="238"/>
      <c r="N149" s="238"/>
      <c r="O149" s="238"/>
      <c r="P149" s="239"/>
    </row>
    <row r="150" spans="2:16" ht="26.25" x14ac:dyDescent="0.25">
      <c r="B150" s="17">
        <f t="shared" si="2"/>
        <v>18</v>
      </c>
      <c r="C150" s="236" t="s">
        <v>659</v>
      </c>
      <c r="D150" s="45" t="s">
        <v>1000</v>
      </c>
      <c r="E150" s="289">
        <f t="shared" si="7"/>
        <v>3.222452594425791E-15</v>
      </c>
      <c r="F150" s="289">
        <f t="shared" si="8"/>
        <v>1.6236255694456512E-17</v>
      </c>
      <c r="G150" s="289">
        <f t="shared" si="9"/>
        <v>1.2544257226413682E-13</v>
      </c>
      <c r="H150" s="251" t="s">
        <v>443</v>
      </c>
      <c r="I150" s="283" t="s">
        <v>1088</v>
      </c>
      <c r="J150" s="248" t="s">
        <v>841</v>
      </c>
      <c r="K150" s="238"/>
      <c r="L150" s="238"/>
      <c r="M150" s="238"/>
      <c r="N150" s="238"/>
      <c r="O150" s="238"/>
      <c r="P150" s="239"/>
    </row>
    <row r="151" spans="2:16" ht="26.25" x14ac:dyDescent="0.25">
      <c r="B151" s="17">
        <f t="shared" si="2"/>
        <v>19</v>
      </c>
      <c r="C151" s="236" t="s">
        <v>660</v>
      </c>
      <c r="D151" s="45" t="s">
        <v>1001</v>
      </c>
      <c r="E151" s="289">
        <f t="shared" si="7"/>
        <v>4.1791617743169277E-14</v>
      </c>
      <c r="F151" s="289">
        <f t="shared" si="8"/>
        <v>3.3769191970071309E-16</v>
      </c>
      <c r="G151" s="289">
        <f t="shared" si="9"/>
        <v>1.1820434087680089E-12</v>
      </c>
      <c r="H151" s="251" t="s">
        <v>443</v>
      </c>
      <c r="I151" s="283" t="s">
        <v>1088</v>
      </c>
      <c r="J151" s="248" t="s">
        <v>842</v>
      </c>
      <c r="K151" s="238"/>
      <c r="L151" s="238"/>
      <c r="M151" s="238"/>
      <c r="N151" s="238"/>
      <c r="O151" s="238"/>
      <c r="P151" s="239"/>
    </row>
    <row r="152" spans="2:16" ht="26.25" x14ac:dyDescent="0.25">
      <c r="B152" s="17">
        <f t="shared" si="2"/>
        <v>16</v>
      </c>
      <c r="C152" s="236" t="s">
        <v>661</v>
      </c>
      <c r="D152" s="45" t="s">
        <v>1002</v>
      </c>
      <c r="E152" s="289">
        <f t="shared" si="7"/>
        <v>1.3728133663597175E-10</v>
      </c>
      <c r="F152" s="289">
        <f t="shared" si="8"/>
        <v>7.9643086558185399E-13</v>
      </c>
      <c r="G152" s="289">
        <f t="shared" si="9"/>
        <v>4.9775558023964041E-9</v>
      </c>
      <c r="H152" s="251" t="s">
        <v>443</v>
      </c>
      <c r="I152" s="283" t="s">
        <v>1088</v>
      </c>
      <c r="J152" s="248" t="s">
        <v>843</v>
      </c>
      <c r="K152" s="238"/>
      <c r="L152" s="238"/>
      <c r="M152" s="238"/>
      <c r="N152" s="238"/>
      <c r="O152" s="238"/>
      <c r="P152" s="239"/>
    </row>
    <row r="153" spans="2:16" ht="26.25" x14ac:dyDescent="0.25">
      <c r="B153" s="17">
        <f t="shared" si="2"/>
        <v>16</v>
      </c>
      <c r="C153" s="236" t="s">
        <v>662</v>
      </c>
      <c r="D153" s="45" t="s">
        <v>1003</v>
      </c>
      <c r="E153" s="289">
        <f t="shared" si="7"/>
        <v>2.0035498166039213E-11</v>
      </c>
      <c r="F153" s="289">
        <f t="shared" si="8"/>
        <v>1.1374355415013243E-13</v>
      </c>
      <c r="G153" s="289">
        <f t="shared" si="9"/>
        <v>7.3516568893121884E-10</v>
      </c>
      <c r="H153" s="251" t="s">
        <v>443</v>
      </c>
      <c r="I153" s="283" t="s">
        <v>1088</v>
      </c>
      <c r="J153" s="248" t="s">
        <v>844</v>
      </c>
      <c r="K153" s="238"/>
      <c r="L153" s="238"/>
      <c r="M153" s="238"/>
      <c r="N153" s="238"/>
      <c r="O153" s="238"/>
      <c r="P153" s="239"/>
    </row>
    <row r="154" spans="2:16" ht="26.25" x14ac:dyDescent="0.25">
      <c r="B154" s="17">
        <f t="shared" si="2"/>
        <v>18</v>
      </c>
      <c r="C154" s="237" t="s">
        <v>663</v>
      </c>
      <c r="D154" s="45" t="s">
        <v>1004</v>
      </c>
      <c r="E154" s="289">
        <f t="shared" si="7"/>
        <v>0</v>
      </c>
      <c r="F154" s="289">
        <f t="shared" si="8"/>
        <v>0</v>
      </c>
      <c r="G154" s="289">
        <f t="shared" si="9"/>
        <v>0</v>
      </c>
      <c r="H154" s="251" t="s">
        <v>443</v>
      </c>
      <c r="I154" s="283" t="s">
        <v>1088</v>
      </c>
      <c r="J154" s="252" t="s">
        <v>845</v>
      </c>
      <c r="K154" s="252"/>
      <c r="L154" s="252"/>
      <c r="M154" s="252"/>
      <c r="N154" s="252"/>
      <c r="O154" s="252"/>
      <c r="P154" s="253"/>
    </row>
    <row r="155" spans="2:16" ht="26.25" x14ac:dyDescent="0.25">
      <c r="B155" s="17">
        <f t="shared" si="2"/>
        <v>18</v>
      </c>
      <c r="C155" s="237" t="s">
        <v>664</v>
      </c>
      <c r="D155" s="45" t="s">
        <v>1005</v>
      </c>
      <c r="E155" s="289">
        <f t="shared" si="7"/>
        <v>0</v>
      </c>
      <c r="F155" s="289">
        <f t="shared" si="8"/>
        <v>0</v>
      </c>
      <c r="G155" s="289">
        <f t="shared" si="9"/>
        <v>0</v>
      </c>
      <c r="H155" s="251" t="s">
        <v>443</v>
      </c>
      <c r="I155" s="283" t="s">
        <v>1088</v>
      </c>
      <c r="J155" s="252" t="s">
        <v>846</v>
      </c>
      <c r="K155" s="252"/>
      <c r="L155" s="252"/>
      <c r="M155" s="252"/>
      <c r="N155" s="252"/>
      <c r="O155" s="252"/>
      <c r="P155" s="253"/>
    </row>
    <row r="156" spans="2:16" ht="26.25" x14ac:dyDescent="0.25">
      <c r="B156" s="17">
        <f t="shared" si="2"/>
        <v>14</v>
      </c>
      <c r="C156" s="237" t="s">
        <v>665</v>
      </c>
      <c r="D156" s="45" t="s">
        <v>1006</v>
      </c>
      <c r="E156" s="289">
        <f t="shared" si="7"/>
        <v>0</v>
      </c>
      <c r="F156" s="289">
        <f t="shared" si="8"/>
        <v>0</v>
      </c>
      <c r="G156" s="289">
        <f t="shared" si="9"/>
        <v>0</v>
      </c>
      <c r="H156" s="251" t="s">
        <v>443</v>
      </c>
      <c r="I156" s="283" t="s">
        <v>1088</v>
      </c>
      <c r="J156" s="252" t="s">
        <v>847</v>
      </c>
      <c r="K156" s="252"/>
      <c r="L156" s="252"/>
      <c r="M156" s="252"/>
      <c r="N156" s="252"/>
      <c r="O156" s="252"/>
      <c r="P156" s="253"/>
    </row>
    <row r="157" spans="2:16" ht="26.25" x14ac:dyDescent="0.25">
      <c r="B157" s="17">
        <f t="shared" ref="B157:B212" si="10">LEN(C157)</f>
        <v>13</v>
      </c>
      <c r="C157" s="236" t="s">
        <v>666</v>
      </c>
      <c r="D157" s="45" t="s">
        <v>1007</v>
      </c>
      <c r="E157" s="289">
        <f t="shared" ref="E157:E188" si="11">($E$87*E26/(10^6))*$E$82*$E$83*$E$84/($E$93*$E$23)</f>
        <v>5.8390335743147704E-8</v>
      </c>
      <c r="F157" s="289">
        <f t="shared" ref="F157:F188" si="12">($F$87*F26/(10^6))*$F$82*$F$83*$F$84/($F$93*$F$23)</f>
        <v>4.3567658212064299E-10</v>
      </c>
      <c r="G157" s="289">
        <f t="shared" ref="G157:G188" si="13">($G$87*G26/(10^6))*$G$82*$G$83*$G$84/($G$93*$G$23)</f>
        <v>1.7779745153422216E-6</v>
      </c>
      <c r="H157" s="251" t="s">
        <v>443</v>
      </c>
      <c r="I157" s="283" t="s">
        <v>1088</v>
      </c>
      <c r="J157" s="284" t="s">
        <v>848</v>
      </c>
      <c r="K157" s="284"/>
      <c r="L157" s="284"/>
      <c r="M157" s="284"/>
      <c r="N157" s="284"/>
      <c r="O157" s="284"/>
      <c r="P157" s="285"/>
    </row>
    <row r="158" spans="2:16" ht="26.25" x14ac:dyDescent="0.25">
      <c r="B158" s="17">
        <f t="shared" si="10"/>
        <v>13</v>
      </c>
      <c r="C158" s="236" t="s">
        <v>667</v>
      </c>
      <c r="D158" s="45" t="s">
        <v>1008</v>
      </c>
      <c r="E158" s="289">
        <f t="shared" si="11"/>
        <v>1.5877137249554545E-10</v>
      </c>
      <c r="F158" s="289">
        <f t="shared" si="12"/>
        <v>7.7712645169706171E-13</v>
      </c>
      <c r="G158" s="289">
        <f t="shared" si="13"/>
        <v>6.2605142075959347E-9</v>
      </c>
      <c r="H158" s="251" t="s">
        <v>443</v>
      </c>
      <c r="I158" s="283" t="s">
        <v>1088</v>
      </c>
      <c r="J158" s="284" t="s">
        <v>849</v>
      </c>
      <c r="K158" s="284"/>
      <c r="L158" s="284"/>
      <c r="M158" s="284"/>
      <c r="N158" s="284"/>
      <c r="O158" s="284"/>
      <c r="P158" s="285"/>
    </row>
    <row r="159" spans="2:16" ht="26.25" x14ac:dyDescent="0.25">
      <c r="B159" s="17">
        <f t="shared" si="10"/>
        <v>12</v>
      </c>
      <c r="C159" s="236" t="s">
        <v>668</v>
      </c>
      <c r="D159" s="45" t="s">
        <v>1009</v>
      </c>
      <c r="E159" s="289">
        <f t="shared" si="11"/>
        <v>2.2751733422246131E-14</v>
      </c>
      <c r="F159" s="289">
        <f t="shared" si="12"/>
        <v>1.6609820530609692E-16</v>
      </c>
      <c r="G159" s="289">
        <f t="shared" si="13"/>
        <v>7.0560159574255032E-13</v>
      </c>
      <c r="H159" s="251" t="s">
        <v>443</v>
      </c>
      <c r="I159" s="283" t="s">
        <v>1088</v>
      </c>
      <c r="J159" s="284" t="s">
        <v>850</v>
      </c>
      <c r="K159" s="284"/>
      <c r="L159" s="284"/>
      <c r="M159" s="284"/>
      <c r="N159" s="284"/>
      <c r="O159" s="284"/>
      <c r="P159" s="285"/>
    </row>
    <row r="160" spans="2:16" ht="26.25" x14ac:dyDescent="0.25">
      <c r="B160" s="17">
        <f t="shared" si="10"/>
        <v>12</v>
      </c>
      <c r="C160" s="236" t="s">
        <v>669</v>
      </c>
      <c r="D160" s="45" t="s">
        <v>1010</v>
      </c>
      <c r="E160" s="289">
        <f t="shared" si="11"/>
        <v>6.1061944559580311E-13</v>
      </c>
      <c r="F160" s="289">
        <f t="shared" si="12"/>
        <v>2.2989178443937626E-15</v>
      </c>
      <c r="G160" s="289">
        <f t="shared" si="13"/>
        <v>2.6491038089556591E-11</v>
      </c>
      <c r="H160" s="251" t="s">
        <v>443</v>
      </c>
      <c r="I160" s="283" t="s">
        <v>1088</v>
      </c>
      <c r="J160" s="284" t="s">
        <v>851</v>
      </c>
      <c r="K160" s="284"/>
      <c r="L160" s="284"/>
      <c r="M160" s="284"/>
      <c r="N160" s="284"/>
      <c r="O160" s="284"/>
      <c r="P160" s="285"/>
    </row>
    <row r="161" spans="2:16" ht="26.25" x14ac:dyDescent="0.25">
      <c r="B161" s="17">
        <f t="shared" si="10"/>
        <v>12</v>
      </c>
      <c r="C161" s="236" t="s">
        <v>670</v>
      </c>
      <c r="D161" s="45" t="s">
        <v>1011</v>
      </c>
      <c r="E161" s="289">
        <f t="shared" si="11"/>
        <v>3.8426868709885038E-14</v>
      </c>
      <c r="F161" s="289">
        <f t="shared" si="12"/>
        <v>2.7916586253525159E-16</v>
      </c>
      <c r="G161" s="289">
        <f t="shared" si="13"/>
        <v>1.1965229189675171E-12</v>
      </c>
      <c r="H161" s="251" t="s">
        <v>443</v>
      </c>
      <c r="I161" s="283" t="s">
        <v>1088</v>
      </c>
      <c r="J161" s="284" t="s">
        <v>852</v>
      </c>
      <c r="K161" s="284"/>
      <c r="L161" s="284"/>
      <c r="M161" s="284"/>
      <c r="N161" s="284"/>
      <c r="O161" s="284"/>
      <c r="P161" s="285"/>
    </row>
    <row r="162" spans="2:16" ht="26.25" x14ac:dyDescent="0.25">
      <c r="B162" s="17">
        <f t="shared" si="10"/>
        <v>11</v>
      </c>
      <c r="C162" s="236" t="s">
        <v>671</v>
      </c>
      <c r="D162" s="45" t="s">
        <v>1012</v>
      </c>
      <c r="E162" s="289">
        <f t="shared" si="11"/>
        <v>8.0352369260701874E-12</v>
      </c>
      <c r="F162" s="289">
        <f t="shared" si="12"/>
        <v>5.122936214967828E-14</v>
      </c>
      <c r="G162" s="289">
        <f t="shared" si="13"/>
        <v>2.752003238171953E-10</v>
      </c>
      <c r="H162" s="251" t="s">
        <v>443</v>
      </c>
      <c r="I162" s="283" t="s">
        <v>1088</v>
      </c>
      <c r="J162" s="284" t="s">
        <v>853</v>
      </c>
      <c r="K162" s="284"/>
      <c r="L162" s="284"/>
      <c r="M162" s="284"/>
      <c r="N162" s="284"/>
      <c r="O162" s="284"/>
      <c r="P162" s="285"/>
    </row>
    <row r="163" spans="2:16" ht="26.25" x14ac:dyDescent="0.25">
      <c r="B163" s="17">
        <f t="shared" si="10"/>
        <v>12</v>
      </c>
      <c r="C163" s="236" t="s">
        <v>672</v>
      </c>
      <c r="D163" s="45" t="s">
        <v>1013</v>
      </c>
      <c r="E163" s="289">
        <f t="shared" si="11"/>
        <v>1.1330497092277389E-9</v>
      </c>
      <c r="F163" s="289">
        <f t="shared" si="12"/>
        <v>7.5697695349439708E-12</v>
      </c>
      <c r="G163" s="289">
        <f t="shared" si="13"/>
        <v>3.7595704090651041E-8</v>
      </c>
      <c r="H163" s="251" t="s">
        <v>443</v>
      </c>
      <c r="I163" s="283" t="s">
        <v>1088</v>
      </c>
      <c r="J163" s="284" t="s">
        <v>854</v>
      </c>
      <c r="K163" s="284"/>
      <c r="L163" s="284"/>
      <c r="M163" s="284"/>
      <c r="N163" s="284"/>
      <c r="O163" s="284"/>
      <c r="P163" s="285"/>
    </row>
    <row r="164" spans="2:16" ht="26.25" x14ac:dyDescent="0.25">
      <c r="B164" s="17">
        <f t="shared" si="10"/>
        <v>12</v>
      </c>
      <c r="C164" s="236" t="s">
        <v>673</v>
      </c>
      <c r="D164" s="45" t="s">
        <v>1014</v>
      </c>
      <c r="E164" s="289">
        <f t="shared" si="11"/>
        <v>1.8642831088883105E-14</v>
      </c>
      <c r="F164" s="289">
        <f t="shared" si="12"/>
        <v>1.3678184670413627E-16</v>
      </c>
      <c r="G164" s="289">
        <f t="shared" si="13"/>
        <v>5.7579067560959657E-13</v>
      </c>
      <c r="H164" s="251" t="s">
        <v>443</v>
      </c>
      <c r="I164" s="283" t="s">
        <v>1088</v>
      </c>
      <c r="J164" s="284" t="s">
        <v>855</v>
      </c>
      <c r="K164" s="284"/>
      <c r="L164" s="284"/>
      <c r="M164" s="284"/>
      <c r="N164" s="284"/>
      <c r="O164" s="284"/>
      <c r="P164" s="285"/>
    </row>
    <row r="165" spans="2:16" ht="26.25" x14ac:dyDescent="0.25">
      <c r="B165" s="17">
        <f t="shared" si="10"/>
        <v>12</v>
      </c>
      <c r="C165" s="236" t="s">
        <v>674</v>
      </c>
      <c r="D165" s="45" t="s">
        <v>1015</v>
      </c>
      <c r="E165" s="289">
        <f t="shared" si="11"/>
        <v>3.949941667825312E-10</v>
      </c>
      <c r="F165" s="289">
        <f t="shared" si="12"/>
        <v>2.8601881666821382E-12</v>
      </c>
      <c r="G165" s="289">
        <f t="shared" si="13"/>
        <v>1.233204924684412E-8</v>
      </c>
      <c r="H165" s="251" t="s">
        <v>443</v>
      </c>
      <c r="I165" s="283" t="s">
        <v>1088</v>
      </c>
      <c r="J165" s="284" t="s">
        <v>856</v>
      </c>
      <c r="K165" s="284"/>
      <c r="L165" s="284"/>
      <c r="M165" s="284"/>
      <c r="N165" s="284"/>
      <c r="O165" s="284"/>
      <c r="P165" s="285"/>
    </row>
    <row r="166" spans="2:16" ht="26.25" x14ac:dyDescent="0.25">
      <c r="B166" s="17">
        <f t="shared" si="10"/>
        <v>12</v>
      </c>
      <c r="C166" s="236" t="s">
        <v>675</v>
      </c>
      <c r="D166" s="45" t="s">
        <v>1016</v>
      </c>
      <c r="E166" s="289">
        <f t="shared" si="11"/>
        <v>4.9163112941391226E-9</v>
      </c>
      <c r="F166" s="289">
        <f t="shared" si="12"/>
        <v>3.6398732502277106E-11</v>
      </c>
      <c r="G166" s="289">
        <f t="shared" si="13"/>
        <v>1.5069471506688232E-7</v>
      </c>
      <c r="H166" s="251" t="s">
        <v>443</v>
      </c>
      <c r="I166" s="283" t="s">
        <v>1088</v>
      </c>
      <c r="J166" s="284" t="s">
        <v>857</v>
      </c>
      <c r="K166" s="284"/>
      <c r="L166" s="284"/>
      <c r="M166" s="284"/>
      <c r="N166" s="284"/>
      <c r="O166" s="284"/>
      <c r="P166" s="285"/>
    </row>
    <row r="167" spans="2:16" ht="26.25" x14ac:dyDescent="0.25">
      <c r="B167" s="17">
        <f t="shared" si="10"/>
        <v>12</v>
      </c>
      <c r="C167" s="236" t="s">
        <v>676</v>
      </c>
      <c r="D167" s="45" t="s">
        <v>1017</v>
      </c>
      <c r="E167" s="289">
        <f t="shared" si="11"/>
        <v>1.6162076084248526E-14</v>
      </c>
      <c r="F167" s="289">
        <f t="shared" si="12"/>
        <v>1.1073633205638637E-16</v>
      </c>
      <c r="G167" s="289">
        <f t="shared" si="13"/>
        <v>5.2661845502534593E-13</v>
      </c>
      <c r="H167" s="251" t="s">
        <v>443</v>
      </c>
      <c r="I167" s="283" t="s">
        <v>1088</v>
      </c>
      <c r="J167" s="284" t="s">
        <v>858</v>
      </c>
      <c r="K167" s="284"/>
      <c r="L167" s="284"/>
      <c r="M167" s="284"/>
      <c r="N167" s="284"/>
      <c r="O167" s="284"/>
      <c r="P167" s="285"/>
    </row>
    <row r="168" spans="2:16" ht="26.25" x14ac:dyDescent="0.25">
      <c r="B168" s="17">
        <f t="shared" si="10"/>
        <v>12</v>
      </c>
      <c r="C168" s="236" t="s">
        <v>677</v>
      </c>
      <c r="D168" s="45" t="s">
        <v>1018</v>
      </c>
      <c r="E168" s="289">
        <f t="shared" si="11"/>
        <v>3.4164479570250881E-8</v>
      </c>
      <c r="F168" s="289">
        <f t="shared" si="12"/>
        <v>2.5511780787618194E-10</v>
      </c>
      <c r="G168" s="289">
        <f t="shared" si="13"/>
        <v>1.0395976983832869E-6</v>
      </c>
      <c r="H168" s="251" t="s">
        <v>443</v>
      </c>
      <c r="I168" s="283" t="s">
        <v>1088</v>
      </c>
      <c r="J168" s="284" t="s">
        <v>859</v>
      </c>
      <c r="K168" s="284"/>
      <c r="L168" s="284"/>
      <c r="M168" s="284"/>
      <c r="N168" s="284"/>
      <c r="O168" s="284"/>
      <c r="P168" s="285"/>
    </row>
    <row r="169" spans="2:16" ht="26.25" x14ac:dyDescent="0.25">
      <c r="B169" s="17">
        <f t="shared" si="10"/>
        <v>12</v>
      </c>
      <c r="C169" s="236" t="s">
        <v>678</v>
      </c>
      <c r="D169" s="45" t="s">
        <v>1019</v>
      </c>
      <c r="E169" s="289">
        <f t="shared" si="11"/>
        <v>7.2645638421974798E-13</v>
      </c>
      <c r="F169" s="289">
        <f t="shared" si="12"/>
        <v>3.5537843938183802E-15</v>
      </c>
      <c r="G169" s="289">
        <f t="shared" si="13"/>
        <v>2.8651717757640584E-11</v>
      </c>
      <c r="H169" s="251" t="s">
        <v>443</v>
      </c>
      <c r="I169" s="283" t="s">
        <v>1088</v>
      </c>
      <c r="J169" s="284" t="s">
        <v>860</v>
      </c>
      <c r="K169" s="284"/>
      <c r="L169" s="284"/>
      <c r="M169" s="284"/>
      <c r="N169" s="284"/>
      <c r="O169" s="284"/>
      <c r="P169" s="285"/>
    </row>
    <row r="170" spans="2:16" ht="26.25" x14ac:dyDescent="0.25">
      <c r="B170" s="17">
        <f t="shared" si="10"/>
        <v>12</v>
      </c>
      <c r="C170" s="236" t="s">
        <v>679</v>
      </c>
      <c r="D170" s="45" t="s">
        <v>1020</v>
      </c>
      <c r="E170" s="289">
        <f t="shared" si="11"/>
        <v>6.3237461464271787E-13</v>
      </c>
      <c r="F170" s="289">
        <f t="shared" si="12"/>
        <v>-4.37402858082437E-15</v>
      </c>
      <c r="G170" s="289">
        <f t="shared" si="13"/>
        <v>5.1069760158700373E-11</v>
      </c>
      <c r="H170" s="251" t="s">
        <v>443</v>
      </c>
      <c r="I170" s="283" t="s">
        <v>1088</v>
      </c>
      <c r="J170" s="284" t="s">
        <v>861</v>
      </c>
      <c r="K170" s="284"/>
      <c r="L170" s="284"/>
      <c r="M170" s="284"/>
      <c r="N170" s="284"/>
      <c r="O170" s="284"/>
      <c r="P170" s="285"/>
    </row>
    <row r="171" spans="2:16" ht="26.25" x14ac:dyDescent="0.25">
      <c r="B171" s="17">
        <f t="shared" si="10"/>
        <v>12</v>
      </c>
      <c r="C171" s="236" t="s">
        <v>680</v>
      </c>
      <c r="D171" s="45" t="s">
        <v>1021</v>
      </c>
      <c r="E171" s="289">
        <f t="shared" si="11"/>
        <v>1.8838774228343538E-13</v>
      </c>
      <c r="F171" s="289">
        <f t="shared" si="12"/>
        <v>4.2766122337520342E-16</v>
      </c>
      <c r="G171" s="289">
        <f t="shared" si="13"/>
        <v>9.1582907202499026E-12</v>
      </c>
      <c r="H171" s="251" t="s">
        <v>443</v>
      </c>
      <c r="I171" s="283" t="s">
        <v>1088</v>
      </c>
      <c r="J171" s="284" t="s">
        <v>862</v>
      </c>
      <c r="K171" s="284"/>
      <c r="L171" s="284"/>
      <c r="M171" s="284"/>
      <c r="N171" s="284"/>
      <c r="O171" s="284"/>
      <c r="P171" s="285"/>
    </row>
    <row r="172" spans="2:16" ht="26.25" x14ac:dyDescent="0.25">
      <c r="B172" s="17">
        <f t="shared" si="10"/>
        <v>11</v>
      </c>
      <c r="C172" s="236" t="s">
        <v>681</v>
      </c>
      <c r="D172" s="45" t="s">
        <v>1022</v>
      </c>
      <c r="E172" s="289">
        <f t="shared" si="11"/>
        <v>1.5681093708813368E-12</v>
      </c>
      <c r="F172" s="289">
        <f t="shared" si="12"/>
        <v>6.280131385854216E-15</v>
      </c>
      <c r="G172" s="289">
        <f t="shared" si="13"/>
        <v>6.6713779502486216E-11</v>
      </c>
      <c r="H172" s="251" t="s">
        <v>443</v>
      </c>
      <c r="I172" s="283" t="s">
        <v>1088</v>
      </c>
      <c r="J172" s="284" t="s">
        <v>863</v>
      </c>
      <c r="K172" s="284"/>
      <c r="L172" s="284"/>
      <c r="M172" s="284"/>
      <c r="N172" s="284"/>
      <c r="O172" s="284"/>
      <c r="P172" s="285"/>
    </row>
    <row r="173" spans="2:16" ht="26.25" x14ac:dyDescent="0.25">
      <c r="B173" s="17">
        <f t="shared" si="10"/>
        <v>15</v>
      </c>
      <c r="C173" s="236" t="s">
        <v>682</v>
      </c>
      <c r="D173" s="45" t="s">
        <v>1023</v>
      </c>
      <c r="E173" s="289">
        <f t="shared" si="11"/>
        <v>3.3701017892300816E-11</v>
      </c>
      <c r="F173" s="289">
        <f t="shared" si="12"/>
        <v>2.42221693590477E-13</v>
      </c>
      <c r="G173" s="289">
        <f t="shared" si="13"/>
        <v>1.0585085435912843E-9</v>
      </c>
      <c r="H173" s="251" t="s">
        <v>443</v>
      </c>
      <c r="I173" s="283" t="s">
        <v>1088</v>
      </c>
      <c r="J173" s="284" t="s">
        <v>864</v>
      </c>
      <c r="K173" s="284"/>
      <c r="L173" s="284"/>
      <c r="M173" s="284"/>
      <c r="N173" s="284"/>
      <c r="O173" s="284"/>
      <c r="P173" s="285"/>
    </row>
    <row r="174" spans="2:16" ht="26.25" x14ac:dyDescent="0.25">
      <c r="B174" s="17">
        <f t="shared" si="10"/>
        <v>14</v>
      </c>
      <c r="C174" s="237" t="s">
        <v>683</v>
      </c>
      <c r="D174" s="45" t="s">
        <v>1024</v>
      </c>
      <c r="E174" s="289">
        <f t="shared" si="11"/>
        <v>0</v>
      </c>
      <c r="F174" s="289">
        <f t="shared" si="12"/>
        <v>0</v>
      </c>
      <c r="G174" s="289">
        <f t="shared" si="13"/>
        <v>0</v>
      </c>
      <c r="H174" s="251" t="s">
        <v>443</v>
      </c>
      <c r="I174" s="283" t="s">
        <v>1088</v>
      </c>
      <c r="J174" s="284" t="s">
        <v>865</v>
      </c>
      <c r="K174" s="284"/>
      <c r="L174" s="284"/>
      <c r="M174" s="284"/>
      <c r="N174" s="284"/>
      <c r="O174" s="284"/>
      <c r="P174" s="285"/>
    </row>
    <row r="175" spans="2:16" ht="26.25" x14ac:dyDescent="0.25">
      <c r="B175" s="17">
        <f t="shared" si="10"/>
        <v>12</v>
      </c>
      <c r="C175" s="236" t="s">
        <v>684</v>
      </c>
      <c r="D175" s="45" t="s">
        <v>1025</v>
      </c>
      <c r="E175" s="289">
        <f t="shared" si="11"/>
        <v>1.0502704154836158E-16</v>
      </c>
      <c r="F175" s="289">
        <f t="shared" si="12"/>
        <v>6.7850649420644806E-19</v>
      </c>
      <c r="G175" s="289">
        <f t="shared" si="13"/>
        <v>3.565959383128531E-15</v>
      </c>
      <c r="H175" s="251" t="s">
        <v>443</v>
      </c>
      <c r="I175" s="283" t="s">
        <v>1088</v>
      </c>
      <c r="J175" s="284" t="s">
        <v>866</v>
      </c>
      <c r="K175" s="284"/>
      <c r="L175" s="284"/>
      <c r="M175" s="284"/>
      <c r="N175" s="284"/>
      <c r="O175" s="284"/>
      <c r="P175" s="285"/>
    </row>
    <row r="176" spans="2:16" ht="26.25" x14ac:dyDescent="0.25">
      <c r="B176" s="17">
        <f t="shared" si="10"/>
        <v>11</v>
      </c>
      <c r="C176" s="237" t="s">
        <v>685</v>
      </c>
      <c r="D176" s="45" t="s">
        <v>1026</v>
      </c>
      <c r="E176" s="289">
        <f t="shared" si="11"/>
        <v>0</v>
      </c>
      <c r="F176" s="289">
        <f t="shared" si="12"/>
        <v>0</v>
      </c>
      <c r="G176" s="289">
        <f t="shared" si="13"/>
        <v>0</v>
      </c>
      <c r="H176" s="251" t="s">
        <v>443</v>
      </c>
      <c r="I176" s="283" t="s">
        <v>1088</v>
      </c>
      <c r="J176" s="284" t="s">
        <v>867</v>
      </c>
      <c r="K176" s="284"/>
      <c r="L176" s="284"/>
      <c r="M176" s="284"/>
      <c r="N176" s="284"/>
      <c r="O176" s="284"/>
      <c r="P176" s="285"/>
    </row>
    <row r="177" spans="2:16" ht="26.25" x14ac:dyDescent="0.25">
      <c r="B177" s="17">
        <f t="shared" si="10"/>
        <v>11</v>
      </c>
      <c r="C177" s="236" t="s">
        <v>686</v>
      </c>
      <c r="D177" s="45" t="s">
        <v>1027</v>
      </c>
      <c r="E177" s="289">
        <f t="shared" si="11"/>
        <v>1.868664865671272E-10</v>
      </c>
      <c r="F177" s="289">
        <f t="shared" si="12"/>
        <v>1.1955590932755748E-12</v>
      </c>
      <c r="G177" s="289">
        <f t="shared" si="13"/>
        <v>6.3854158209842867E-9</v>
      </c>
      <c r="H177" s="251" t="s">
        <v>443</v>
      </c>
      <c r="I177" s="283" t="s">
        <v>1088</v>
      </c>
      <c r="J177" s="284" t="s">
        <v>868</v>
      </c>
      <c r="K177" s="284"/>
      <c r="L177" s="284"/>
      <c r="M177" s="284"/>
      <c r="N177" s="284"/>
      <c r="O177" s="284"/>
      <c r="P177" s="285"/>
    </row>
    <row r="178" spans="2:16" ht="26.25" x14ac:dyDescent="0.25">
      <c r="B178" s="17">
        <f t="shared" si="10"/>
        <v>12</v>
      </c>
      <c r="C178" s="236" t="s">
        <v>687</v>
      </c>
      <c r="D178" s="45" t="s">
        <v>1028</v>
      </c>
      <c r="E178" s="289">
        <f t="shared" si="11"/>
        <v>3.9040392200008196E-11</v>
      </c>
      <c r="F178" s="289">
        <f t="shared" si="12"/>
        <v>2.8037516928535973E-13</v>
      </c>
      <c r="G178" s="289">
        <f t="shared" si="13"/>
        <v>1.2269906972866484E-9</v>
      </c>
      <c r="H178" s="251" t="s">
        <v>443</v>
      </c>
      <c r="I178" s="283" t="s">
        <v>1088</v>
      </c>
      <c r="J178" s="284" t="s">
        <v>869</v>
      </c>
      <c r="K178" s="284"/>
      <c r="L178" s="284"/>
      <c r="M178" s="284"/>
      <c r="N178" s="284"/>
      <c r="O178" s="284"/>
      <c r="P178" s="285"/>
    </row>
    <row r="179" spans="2:16" ht="26.25" x14ac:dyDescent="0.25">
      <c r="B179" s="17">
        <f t="shared" si="10"/>
        <v>12</v>
      </c>
      <c r="C179" s="236" t="s">
        <v>688</v>
      </c>
      <c r="D179" s="45" t="s">
        <v>1029</v>
      </c>
      <c r="E179" s="289">
        <f t="shared" si="11"/>
        <v>4.6404732665062195E-10</v>
      </c>
      <c r="F179" s="289">
        <f t="shared" si="12"/>
        <v>3.4115385114953691E-12</v>
      </c>
      <c r="G179" s="289">
        <f t="shared" si="13"/>
        <v>1.4308344876716706E-8</v>
      </c>
      <c r="H179" s="251" t="s">
        <v>443</v>
      </c>
      <c r="I179" s="283" t="s">
        <v>1088</v>
      </c>
      <c r="J179" s="284" t="s">
        <v>870</v>
      </c>
      <c r="K179" s="284"/>
      <c r="L179" s="284"/>
      <c r="M179" s="284"/>
      <c r="N179" s="284"/>
      <c r="O179" s="284"/>
      <c r="P179" s="285"/>
    </row>
    <row r="180" spans="2:16" ht="26.25" x14ac:dyDescent="0.25">
      <c r="B180" s="17">
        <f t="shared" si="10"/>
        <v>12</v>
      </c>
      <c r="C180" s="236" t="s">
        <v>689</v>
      </c>
      <c r="D180" s="45" t="s">
        <v>1030</v>
      </c>
      <c r="E180" s="289">
        <f t="shared" si="11"/>
        <v>2.4692269524870916E-12</v>
      </c>
      <c r="F180" s="289">
        <f t="shared" si="12"/>
        <v>1.7451619291569749E-14</v>
      </c>
      <c r="G180" s="289">
        <f t="shared" si="13"/>
        <v>7.8589848095843375E-11</v>
      </c>
      <c r="H180" s="251" t="s">
        <v>443</v>
      </c>
      <c r="I180" s="283" t="s">
        <v>1088</v>
      </c>
      <c r="J180" s="284" t="s">
        <v>871</v>
      </c>
      <c r="K180" s="284"/>
      <c r="L180" s="284"/>
      <c r="M180" s="284"/>
      <c r="N180" s="284"/>
      <c r="O180" s="284"/>
      <c r="P180" s="285"/>
    </row>
    <row r="181" spans="2:16" ht="26.25" x14ac:dyDescent="0.25">
      <c r="B181" s="17">
        <f t="shared" si="10"/>
        <v>12</v>
      </c>
      <c r="C181" s="236" t="s">
        <v>690</v>
      </c>
      <c r="D181" s="45" t="s">
        <v>1031</v>
      </c>
      <c r="E181" s="289">
        <f t="shared" si="11"/>
        <v>1.00285964659663E-13</v>
      </c>
      <c r="F181" s="289">
        <f t="shared" si="12"/>
        <v>6.5963904480790781E-16</v>
      </c>
      <c r="G181" s="289">
        <f t="shared" si="13"/>
        <v>3.3638343069310008E-12</v>
      </c>
      <c r="H181" s="251" t="s">
        <v>443</v>
      </c>
      <c r="I181" s="283" t="s">
        <v>1088</v>
      </c>
      <c r="J181" s="284" t="s">
        <v>872</v>
      </c>
      <c r="K181" s="284"/>
      <c r="L181" s="284"/>
      <c r="M181" s="284"/>
      <c r="N181" s="284"/>
      <c r="O181" s="284"/>
      <c r="P181" s="285"/>
    </row>
    <row r="182" spans="2:16" ht="26.25" x14ac:dyDescent="0.25">
      <c r="B182" s="17">
        <f t="shared" si="10"/>
        <v>13</v>
      </c>
      <c r="C182" s="236" t="s">
        <v>691</v>
      </c>
      <c r="D182" s="45" t="s">
        <v>1032</v>
      </c>
      <c r="E182" s="289">
        <f t="shared" si="11"/>
        <v>5.3460254640027188E-12</v>
      </c>
      <c r="F182" s="289">
        <f t="shared" si="12"/>
        <v>2.423828181713806E-14</v>
      </c>
      <c r="G182" s="289">
        <f t="shared" si="13"/>
        <v>2.1754690744889349E-10</v>
      </c>
      <c r="H182" s="251" t="s">
        <v>443</v>
      </c>
      <c r="I182" s="283" t="s">
        <v>1088</v>
      </c>
      <c r="J182" s="284" t="s">
        <v>873</v>
      </c>
      <c r="K182" s="284"/>
      <c r="L182" s="284"/>
      <c r="M182" s="284"/>
      <c r="N182" s="284"/>
      <c r="O182" s="284"/>
      <c r="P182" s="285"/>
    </row>
    <row r="183" spans="2:16" ht="26.25" x14ac:dyDescent="0.25">
      <c r="B183" s="17">
        <f t="shared" si="10"/>
        <v>13</v>
      </c>
      <c r="C183" s="236" t="s">
        <v>692</v>
      </c>
      <c r="D183" s="45" t="s">
        <v>1033</v>
      </c>
      <c r="E183" s="289">
        <f t="shared" si="11"/>
        <v>1.1307538619526536E-12</v>
      </c>
      <c r="F183" s="289">
        <f t="shared" si="12"/>
        <v>7.2630992718504241E-15</v>
      </c>
      <c r="G183" s="289">
        <f t="shared" si="13"/>
        <v>3.8538881999595552E-11</v>
      </c>
      <c r="H183" s="251" t="s">
        <v>443</v>
      </c>
      <c r="I183" s="283" t="s">
        <v>1088</v>
      </c>
      <c r="J183" s="284" t="s">
        <v>874</v>
      </c>
      <c r="K183" s="284"/>
      <c r="L183" s="284"/>
      <c r="M183" s="284"/>
      <c r="N183" s="284"/>
      <c r="O183" s="284"/>
      <c r="P183" s="285"/>
    </row>
    <row r="184" spans="2:16" ht="26.25" x14ac:dyDescent="0.25">
      <c r="B184" s="17">
        <f t="shared" si="10"/>
        <v>16</v>
      </c>
      <c r="C184" s="236" t="s">
        <v>693</v>
      </c>
      <c r="D184" s="45" t="s">
        <v>1034</v>
      </c>
      <c r="E184" s="289">
        <f t="shared" si="11"/>
        <v>2.4532801941645023E-13</v>
      </c>
      <c r="F184" s="289">
        <f t="shared" si="12"/>
        <v>1.5130249265718477E-15</v>
      </c>
      <c r="G184" s="289">
        <f t="shared" si="13"/>
        <v>8.5810306732805458E-12</v>
      </c>
      <c r="H184" s="251" t="s">
        <v>443</v>
      </c>
      <c r="I184" s="283" t="s">
        <v>1088</v>
      </c>
      <c r="J184" s="284" t="s">
        <v>875</v>
      </c>
      <c r="K184" s="284"/>
      <c r="L184" s="284"/>
      <c r="M184" s="284"/>
      <c r="N184" s="284"/>
      <c r="O184" s="284"/>
      <c r="P184" s="285"/>
    </row>
    <row r="185" spans="2:16" ht="26.25" x14ac:dyDescent="0.25">
      <c r="B185" s="17">
        <f t="shared" si="10"/>
        <v>13</v>
      </c>
      <c r="C185" s="236" t="s">
        <v>694</v>
      </c>
      <c r="D185" s="45" t="s">
        <v>1035</v>
      </c>
      <c r="E185" s="289">
        <f t="shared" si="11"/>
        <v>4.9827219810727235E-11</v>
      </c>
      <c r="F185" s="289">
        <f t="shared" si="12"/>
        <v>3.2349540724156803E-13</v>
      </c>
      <c r="G185" s="289">
        <f t="shared" si="13"/>
        <v>1.6861863245283933E-9</v>
      </c>
      <c r="H185" s="251" t="s">
        <v>443</v>
      </c>
      <c r="I185" s="283" t="s">
        <v>1088</v>
      </c>
      <c r="J185" s="284" t="s">
        <v>876</v>
      </c>
      <c r="K185" s="284"/>
      <c r="L185" s="284"/>
      <c r="M185" s="284"/>
      <c r="N185" s="284"/>
      <c r="O185" s="284"/>
      <c r="P185" s="285"/>
    </row>
    <row r="186" spans="2:16" ht="26.25" x14ac:dyDescent="0.25">
      <c r="B186" s="17">
        <f t="shared" si="10"/>
        <v>13</v>
      </c>
      <c r="C186" s="236" t="s">
        <v>695</v>
      </c>
      <c r="D186" s="45" t="s">
        <v>1036</v>
      </c>
      <c r="E186" s="289">
        <f t="shared" si="11"/>
        <v>5.0955101000388943E-11</v>
      </c>
      <c r="F186" s="289">
        <f t="shared" si="12"/>
        <v>3.4535221342815587E-13</v>
      </c>
      <c r="G186" s="289">
        <f t="shared" si="13"/>
        <v>1.6735000687275619E-9</v>
      </c>
      <c r="H186" s="251" t="s">
        <v>443</v>
      </c>
      <c r="I186" s="283" t="s">
        <v>1088</v>
      </c>
      <c r="J186" s="284" t="s">
        <v>877</v>
      </c>
      <c r="K186" s="284"/>
      <c r="L186" s="284"/>
      <c r="M186" s="284"/>
      <c r="N186" s="284"/>
      <c r="O186" s="284"/>
      <c r="P186" s="285"/>
    </row>
    <row r="187" spans="2:16" ht="26.25" x14ac:dyDescent="0.25">
      <c r="B187" s="17">
        <f t="shared" si="10"/>
        <v>12</v>
      </c>
      <c r="C187" s="236" t="s">
        <v>696</v>
      </c>
      <c r="D187" s="45" t="s">
        <v>1037</v>
      </c>
      <c r="E187" s="289">
        <f t="shared" si="11"/>
        <v>1.4683825498170344E-8</v>
      </c>
      <c r="F187" s="289">
        <f t="shared" si="12"/>
        <v>1.066069721371617E-10</v>
      </c>
      <c r="G187" s="289">
        <f t="shared" si="13"/>
        <v>4.574613796799819E-7</v>
      </c>
      <c r="H187" s="251" t="s">
        <v>443</v>
      </c>
      <c r="I187" s="283" t="s">
        <v>1088</v>
      </c>
      <c r="J187" s="284" t="s">
        <v>878</v>
      </c>
      <c r="K187" s="284"/>
      <c r="L187" s="284"/>
      <c r="M187" s="284"/>
      <c r="N187" s="284"/>
      <c r="O187" s="284"/>
      <c r="P187" s="285"/>
    </row>
    <row r="188" spans="2:16" ht="26.25" x14ac:dyDescent="0.25">
      <c r="B188" s="17">
        <f t="shared" si="10"/>
        <v>12</v>
      </c>
      <c r="C188" s="236" t="s">
        <v>697</v>
      </c>
      <c r="D188" s="45" t="s">
        <v>1038</v>
      </c>
      <c r="E188" s="289">
        <f t="shared" si="11"/>
        <v>3.6030170887836596E-13</v>
      </c>
      <c r="F188" s="289">
        <f t="shared" si="12"/>
        <v>1.2700816753992254E-15</v>
      </c>
      <c r="G188" s="289">
        <f t="shared" si="13"/>
        <v>1.5933650865095881E-11</v>
      </c>
      <c r="H188" s="251" t="s">
        <v>443</v>
      </c>
      <c r="I188" s="283" t="s">
        <v>1088</v>
      </c>
      <c r="J188" s="284" t="s">
        <v>879</v>
      </c>
      <c r="K188" s="284"/>
      <c r="L188" s="284"/>
      <c r="M188" s="284"/>
      <c r="N188" s="284"/>
      <c r="O188" s="284"/>
      <c r="P188" s="285"/>
    </row>
    <row r="189" spans="2:16" ht="26.25" x14ac:dyDescent="0.25">
      <c r="B189" s="17">
        <f t="shared" si="10"/>
        <v>13</v>
      </c>
      <c r="C189" s="236" t="s">
        <v>698</v>
      </c>
      <c r="D189" s="45" t="s">
        <v>1039</v>
      </c>
      <c r="E189" s="289">
        <f t="shared" ref="E189:E212" si="14">($E$87*E58/(10^6))*$E$82*$E$83*$E$84/($E$93*$E$23)</f>
        <v>9.0879004202564299E-13</v>
      </c>
      <c r="F189" s="289">
        <f t="shared" ref="F189:F212" si="15">($F$87*F58/(10^6))*$F$82*$F$83*$F$84/($F$93*$F$23)</f>
        <v>1.8887624599951307E-15</v>
      </c>
      <c r="G189" s="289">
        <f t="shared" ref="G189:G212" si="16">($G$87*G58/(10^6))*$G$82*$G$83*$G$84/($G$93*$G$23)</f>
        <v>4.4789803455862219E-11</v>
      </c>
      <c r="H189" s="251" t="s">
        <v>443</v>
      </c>
      <c r="I189" s="283" t="s">
        <v>1088</v>
      </c>
      <c r="J189" s="284" t="s">
        <v>880</v>
      </c>
      <c r="K189" s="284"/>
      <c r="L189" s="284"/>
      <c r="M189" s="284"/>
      <c r="N189" s="284"/>
      <c r="O189" s="284"/>
      <c r="P189" s="285"/>
    </row>
    <row r="190" spans="2:16" ht="26.25" x14ac:dyDescent="0.25">
      <c r="B190" s="17">
        <f t="shared" si="10"/>
        <v>12</v>
      </c>
      <c r="C190" s="236" t="s">
        <v>699</v>
      </c>
      <c r="D190" s="45" t="s">
        <v>1040</v>
      </c>
      <c r="E190" s="289">
        <f t="shared" si="14"/>
        <v>2.673356964083449E-14</v>
      </c>
      <c r="F190" s="289">
        <f t="shared" si="15"/>
        <v>1.4683775832823985E-16</v>
      </c>
      <c r="G190" s="289">
        <f t="shared" si="16"/>
        <v>9.9819390105339496E-13</v>
      </c>
      <c r="H190" s="251" t="s">
        <v>443</v>
      </c>
      <c r="I190" s="283" t="s">
        <v>1088</v>
      </c>
      <c r="J190" s="284" t="s">
        <v>881</v>
      </c>
      <c r="K190" s="284"/>
      <c r="L190" s="284"/>
      <c r="M190" s="284"/>
      <c r="N190" s="284"/>
      <c r="O190" s="284"/>
      <c r="P190" s="285"/>
    </row>
    <row r="191" spans="2:16" ht="26.25" x14ac:dyDescent="0.25">
      <c r="B191" s="17">
        <f t="shared" si="10"/>
        <v>11</v>
      </c>
      <c r="C191" s="236" t="s">
        <v>700</v>
      </c>
      <c r="D191" s="45" t="s">
        <v>1041</v>
      </c>
      <c r="E191" s="289">
        <f t="shared" si="14"/>
        <v>1.8831615129643091E-12</v>
      </c>
      <c r="F191" s="289">
        <f t="shared" si="15"/>
        <v>1.3363362308566673E-14</v>
      </c>
      <c r="G191" s="289">
        <f t="shared" si="16"/>
        <v>5.9748322626260007E-11</v>
      </c>
      <c r="H191" s="251" t="s">
        <v>443</v>
      </c>
      <c r="I191" s="283" t="s">
        <v>1088</v>
      </c>
      <c r="J191" s="284" t="s">
        <v>882</v>
      </c>
      <c r="K191" s="284"/>
      <c r="L191" s="284"/>
      <c r="M191" s="284"/>
      <c r="N191" s="284"/>
      <c r="O191" s="284"/>
      <c r="P191" s="285"/>
    </row>
    <row r="192" spans="2:16" ht="26.25" x14ac:dyDescent="0.25">
      <c r="B192" s="17">
        <f t="shared" si="10"/>
        <v>13</v>
      </c>
      <c r="C192" s="236" t="s">
        <v>701</v>
      </c>
      <c r="D192" s="45" t="s">
        <v>1042</v>
      </c>
      <c r="E192" s="289">
        <f t="shared" si="14"/>
        <v>8.1555988613948102E-12</v>
      </c>
      <c r="F192" s="289">
        <f t="shared" si="15"/>
        <v>5.396143483281097E-14</v>
      </c>
      <c r="G192" s="289">
        <f t="shared" si="16"/>
        <v>2.7244825185371836E-10</v>
      </c>
      <c r="H192" s="251" t="s">
        <v>443</v>
      </c>
      <c r="I192" s="283" t="s">
        <v>1088</v>
      </c>
      <c r="J192" s="284" t="s">
        <v>883</v>
      </c>
      <c r="K192" s="284"/>
      <c r="L192" s="284"/>
      <c r="M192" s="284"/>
      <c r="N192" s="284"/>
      <c r="O192" s="284"/>
      <c r="P192" s="285"/>
    </row>
    <row r="193" spans="2:16" ht="26.25" x14ac:dyDescent="0.25">
      <c r="B193" s="17">
        <f t="shared" si="10"/>
        <v>13</v>
      </c>
      <c r="C193" s="236" t="s">
        <v>702</v>
      </c>
      <c r="D193" s="45" t="s">
        <v>1043</v>
      </c>
      <c r="E193" s="289">
        <f t="shared" si="14"/>
        <v>4.1613265106475176E-11</v>
      </c>
      <c r="F193" s="289">
        <f t="shared" si="15"/>
        <v>2.6841462347958928E-13</v>
      </c>
      <c r="G193" s="289">
        <f t="shared" si="16"/>
        <v>1.4143541851351649E-9</v>
      </c>
      <c r="H193" s="251" t="s">
        <v>443</v>
      </c>
      <c r="I193" s="283" t="s">
        <v>1088</v>
      </c>
      <c r="J193" s="284" t="s">
        <v>884</v>
      </c>
      <c r="K193" s="284"/>
      <c r="L193" s="284"/>
      <c r="M193" s="284"/>
      <c r="N193" s="284"/>
      <c r="O193" s="284"/>
      <c r="P193" s="285"/>
    </row>
    <row r="194" spans="2:16" ht="26.25" x14ac:dyDescent="0.25">
      <c r="B194" s="17">
        <f t="shared" si="10"/>
        <v>12</v>
      </c>
      <c r="C194" s="236" t="s">
        <v>703</v>
      </c>
      <c r="D194" s="45" t="s">
        <v>1044</v>
      </c>
      <c r="E194" s="289">
        <f t="shared" si="14"/>
        <v>3.7895057791246984E-14</v>
      </c>
      <c r="F194" s="289">
        <f t="shared" si="15"/>
        <v>2.6428491980974014E-16</v>
      </c>
      <c r="G194" s="289">
        <f t="shared" si="16"/>
        <v>1.2185129500034342E-12</v>
      </c>
      <c r="H194" s="251" t="s">
        <v>443</v>
      </c>
      <c r="I194" s="283" t="s">
        <v>1088</v>
      </c>
      <c r="J194" s="284" t="s">
        <v>885</v>
      </c>
      <c r="K194" s="284"/>
      <c r="L194" s="284"/>
      <c r="M194" s="284"/>
      <c r="N194" s="284"/>
      <c r="O194" s="284"/>
      <c r="P194" s="285"/>
    </row>
    <row r="195" spans="2:16" ht="26.25" x14ac:dyDescent="0.25">
      <c r="B195" s="17">
        <f t="shared" si="10"/>
        <v>12</v>
      </c>
      <c r="C195" s="236" t="s">
        <v>704</v>
      </c>
      <c r="D195" s="45" t="s">
        <v>1045</v>
      </c>
      <c r="E195" s="289">
        <f t="shared" si="14"/>
        <v>2.4044500312845065E-14</v>
      </c>
      <c r="F195" s="289">
        <f t="shared" si="15"/>
        <v>1.782178135991829E-16</v>
      </c>
      <c r="G195" s="289">
        <f t="shared" si="16"/>
        <v>7.363107700634831E-13</v>
      </c>
      <c r="H195" s="251" t="s">
        <v>443</v>
      </c>
      <c r="I195" s="283" t="s">
        <v>1088</v>
      </c>
      <c r="J195" s="284" t="s">
        <v>886</v>
      </c>
      <c r="K195" s="284"/>
      <c r="L195" s="284"/>
      <c r="M195" s="284"/>
      <c r="N195" s="284"/>
      <c r="O195" s="284"/>
      <c r="P195" s="285"/>
    </row>
    <row r="196" spans="2:16" ht="26.25" x14ac:dyDescent="0.25">
      <c r="B196" s="17">
        <f t="shared" si="10"/>
        <v>12</v>
      </c>
      <c r="C196" s="237" t="s">
        <v>705</v>
      </c>
      <c r="D196" s="45" t="s">
        <v>1046</v>
      </c>
      <c r="E196" s="289">
        <f t="shared" si="14"/>
        <v>0</v>
      </c>
      <c r="F196" s="289">
        <f t="shared" si="15"/>
        <v>0</v>
      </c>
      <c r="G196" s="289">
        <f t="shared" si="16"/>
        <v>0</v>
      </c>
      <c r="H196" s="251" t="s">
        <v>443</v>
      </c>
      <c r="I196" s="283" t="s">
        <v>1088</v>
      </c>
      <c r="J196" s="284" t="s">
        <v>887</v>
      </c>
      <c r="K196" s="284"/>
      <c r="L196" s="284"/>
      <c r="M196" s="284"/>
      <c r="N196" s="284"/>
      <c r="O196" s="284"/>
      <c r="P196" s="285"/>
    </row>
    <row r="197" spans="2:16" ht="26.25" x14ac:dyDescent="0.25">
      <c r="B197" s="17">
        <f t="shared" si="10"/>
        <v>12</v>
      </c>
      <c r="C197" s="236" t="s">
        <v>706</v>
      </c>
      <c r="D197" s="45" t="s">
        <v>1047</v>
      </c>
      <c r="E197" s="289">
        <f t="shared" si="14"/>
        <v>4.3680259907573725E-13</v>
      </c>
      <c r="F197" s="289">
        <f t="shared" si="15"/>
        <v>3.1337191073977898E-15</v>
      </c>
      <c r="G197" s="289">
        <f t="shared" si="16"/>
        <v>1.3739539769683289E-11</v>
      </c>
      <c r="H197" s="251" t="s">
        <v>443</v>
      </c>
      <c r="I197" s="283" t="s">
        <v>1088</v>
      </c>
      <c r="J197" s="284" t="s">
        <v>888</v>
      </c>
      <c r="K197" s="284"/>
      <c r="L197" s="284"/>
      <c r="M197" s="284"/>
      <c r="N197" s="284"/>
      <c r="O197" s="284"/>
      <c r="P197" s="285"/>
    </row>
    <row r="198" spans="2:16" ht="26.25" x14ac:dyDescent="0.25">
      <c r="B198" s="17">
        <f t="shared" si="10"/>
        <v>12</v>
      </c>
      <c r="C198" s="236" t="s">
        <v>707</v>
      </c>
      <c r="D198" s="45" t="s">
        <v>1048</v>
      </c>
      <c r="E198" s="289">
        <f t="shared" si="14"/>
        <v>9.5765814699862954E-10</v>
      </c>
      <c r="F198" s="289">
        <f t="shared" si="15"/>
        <v>6.9313585915464602E-12</v>
      </c>
      <c r="G198" s="289">
        <f t="shared" si="16"/>
        <v>2.9909842058745365E-8</v>
      </c>
      <c r="H198" s="251" t="s">
        <v>443</v>
      </c>
      <c r="I198" s="283" t="s">
        <v>1088</v>
      </c>
      <c r="J198" s="284" t="s">
        <v>889</v>
      </c>
      <c r="K198" s="284"/>
      <c r="L198" s="284"/>
      <c r="M198" s="284"/>
      <c r="N198" s="284"/>
      <c r="O198" s="284"/>
      <c r="P198" s="285"/>
    </row>
    <row r="199" spans="2:16" ht="26.25" x14ac:dyDescent="0.25">
      <c r="B199" s="17">
        <f t="shared" si="10"/>
        <v>12</v>
      </c>
      <c r="C199" s="236" t="s">
        <v>708</v>
      </c>
      <c r="D199" s="45" t="s">
        <v>1049</v>
      </c>
      <c r="E199" s="289">
        <f t="shared" si="14"/>
        <v>1.3718088028615019E-13</v>
      </c>
      <c r="F199" s="289">
        <f t="shared" si="15"/>
        <v>9.3381914423189995E-16</v>
      </c>
      <c r="G199" s="289">
        <f t="shared" si="16"/>
        <v>4.4911594082519014E-12</v>
      </c>
      <c r="H199" s="251" t="s">
        <v>443</v>
      </c>
      <c r="I199" s="283" t="s">
        <v>1088</v>
      </c>
      <c r="J199" s="284" t="s">
        <v>890</v>
      </c>
      <c r="K199" s="284"/>
      <c r="L199" s="284"/>
      <c r="M199" s="284"/>
      <c r="N199" s="284"/>
      <c r="O199" s="284"/>
      <c r="P199" s="285"/>
    </row>
    <row r="200" spans="2:16" ht="26.25" x14ac:dyDescent="0.25">
      <c r="B200" s="17">
        <f t="shared" si="10"/>
        <v>12</v>
      </c>
      <c r="C200" s="236" t="s">
        <v>709</v>
      </c>
      <c r="D200" s="45" t="s">
        <v>1050</v>
      </c>
      <c r="E200" s="289">
        <f t="shared" si="14"/>
        <v>7.2857401096779651E-14</v>
      </c>
      <c r="F200" s="289">
        <f t="shared" si="15"/>
        <v>4.4458597199019078E-16</v>
      </c>
      <c r="G200" s="289">
        <f t="shared" si="16"/>
        <v>2.5650156489015165E-12</v>
      </c>
      <c r="H200" s="251" t="s">
        <v>443</v>
      </c>
      <c r="I200" s="283" t="s">
        <v>1088</v>
      </c>
      <c r="J200" s="284" t="s">
        <v>891</v>
      </c>
      <c r="K200" s="284"/>
      <c r="L200" s="284"/>
      <c r="M200" s="284"/>
      <c r="N200" s="284"/>
      <c r="O200" s="284"/>
      <c r="P200" s="285"/>
    </row>
    <row r="201" spans="2:16" ht="26.25" x14ac:dyDescent="0.25">
      <c r="B201" s="17">
        <f t="shared" si="10"/>
        <v>12</v>
      </c>
      <c r="C201" s="236" t="s">
        <v>710</v>
      </c>
      <c r="D201" s="45" t="s">
        <v>1051</v>
      </c>
      <c r="E201" s="289">
        <f t="shared" si="14"/>
        <v>7.2367396690676064E-13</v>
      </c>
      <c r="F201" s="289">
        <f t="shared" si="15"/>
        <v>-2.7487012721201611E-15</v>
      </c>
      <c r="G201" s="289">
        <f t="shared" si="16"/>
        <v>5.0546442025178367E-11</v>
      </c>
      <c r="H201" s="251" t="s">
        <v>443</v>
      </c>
      <c r="I201" s="283" t="s">
        <v>1088</v>
      </c>
      <c r="J201" s="284" t="s">
        <v>892</v>
      </c>
      <c r="K201" s="284"/>
      <c r="L201" s="284"/>
      <c r="M201" s="284"/>
      <c r="N201" s="284"/>
      <c r="O201" s="284"/>
      <c r="P201" s="285"/>
    </row>
    <row r="202" spans="2:16" ht="26.25" x14ac:dyDescent="0.25">
      <c r="B202" s="17">
        <f t="shared" si="10"/>
        <v>17</v>
      </c>
      <c r="C202" s="236" t="s">
        <v>711</v>
      </c>
      <c r="D202" s="45" t="s">
        <v>1052</v>
      </c>
      <c r="E202" s="289">
        <f t="shared" si="14"/>
        <v>8.8072323784160981E-11</v>
      </c>
      <c r="F202" s="289">
        <f t="shared" si="15"/>
        <v>6.1825109915994613E-13</v>
      </c>
      <c r="G202" s="289">
        <f t="shared" si="16"/>
        <v>2.8178811129767959E-9</v>
      </c>
      <c r="H202" s="251" t="s">
        <v>443</v>
      </c>
      <c r="I202" s="283" t="s">
        <v>1088</v>
      </c>
      <c r="J202" s="284" t="s">
        <v>893</v>
      </c>
      <c r="K202" s="284"/>
      <c r="L202" s="284"/>
      <c r="M202" s="284"/>
      <c r="N202" s="284"/>
      <c r="O202" s="284"/>
      <c r="P202" s="285"/>
    </row>
    <row r="203" spans="2:16" ht="26.25" x14ac:dyDescent="0.25">
      <c r="B203" s="17">
        <f t="shared" si="10"/>
        <v>17</v>
      </c>
      <c r="C203" s="236" t="s">
        <v>712</v>
      </c>
      <c r="D203" s="45" t="s">
        <v>1053</v>
      </c>
      <c r="E203" s="289">
        <f t="shared" si="14"/>
        <v>5.9006060962151026E-11</v>
      </c>
      <c r="F203" s="289">
        <f t="shared" si="15"/>
        <v>3.0287563312171961E-13</v>
      </c>
      <c r="G203" s="289">
        <f t="shared" si="16"/>
        <v>2.2774621583275043E-9</v>
      </c>
      <c r="H203" s="251" t="s">
        <v>443</v>
      </c>
      <c r="I203" s="283" t="s">
        <v>1088</v>
      </c>
      <c r="J203" s="284" t="s">
        <v>894</v>
      </c>
      <c r="K203" s="284"/>
      <c r="L203" s="284"/>
      <c r="M203" s="284"/>
      <c r="N203" s="284"/>
      <c r="O203" s="284"/>
      <c r="P203" s="285"/>
    </row>
    <row r="204" spans="2:16" ht="26.25" x14ac:dyDescent="0.25">
      <c r="B204" s="17">
        <f t="shared" si="10"/>
        <v>13</v>
      </c>
      <c r="C204" s="236" t="s">
        <v>713</v>
      </c>
      <c r="D204" s="45" t="s">
        <v>1054</v>
      </c>
      <c r="E204" s="289">
        <f t="shared" si="14"/>
        <v>1.7214720990021265E-10</v>
      </c>
      <c r="F204" s="289">
        <f t="shared" si="15"/>
        <v>7.420630585384387E-13</v>
      </c>
      <c r="G204" s="289">
        <f t="shared" si="16"/>
        <v>7.1396973194952268E-9</v>
      </c>
      <c r="H204" s="251" t="s">
        <v>443</v>
      </c>
      <c r="I204" s="283" t="s">
        <v>1088</v>
      </c>
      <c r="J204" s="284" t="s">
        <v>895</v>
      </c>
      <c r="K204" s="284"/>
      <c r="L204" s="284"/>
      <c r="M204" s="284"/>
      <c r="N204" s="284"/>
      <c r="O204" s="284"/>
      <c r="P204" s="285"/>
    </row>
    <row r="205" spans="2:16" ht="26.25" x14ac:dyDescent="0.25">
      <c r="B205" s="17">
        <f t="shared" si="10"/>
        <v>12</v>
      </c>
      <c r="C205" s="236" t="s">
        <v>714</v>
      </c>
      <c r="D205" s="45" t="s">
        <v>1055</v>
      </c>
      <c r="E205" s="289">
        <f t="shared" si="14"/>
        <v>2.0054096417950553E-11</v>
      </c>
      <c r="F205" s="289">
        <f t="shared" si="15"/>
        <v>4.979468859888213E-14</v>
      </c>
      <c r="G205" s="289">
        <f t="shared" si="16"/>
        <v>9.5997150938493564E-10</v>
      </c>
      <c r="H205" s="251" t="s">
        <v>443</v>
      </c>
      <c r="I205" s="283" t="s">
        <v>1088</v>
      </c>
      <c r="J205" s="284" t="s">
        <v>896</v>
      </c>
      <c r="K205" s="284"/>
      <c r="L205" s="284"/>
      <c r="M205" s="284"/>
      <c r="N205" s="284"/>
      <c r="O205" s="284"/>
      <c r="P205" s="285"/>
    </row>
    <row r="206" spans="2:16" ht="26.25" x14ac:dyDescent="0.25">
      <c r="B206" s="17">
        <f t="shared" si="10"/>
        <v>17</v>
      </c>
      <c r="C206" s="236" t="s">
        <v>715</v>
      </c>
      <c r="D206" s="45" t="s">
        <v>1056</v>
      </c>
      <c r="E206" s="289">
        <f t="shared" si="14"/>
        <v>2.8416172878118341E-14</v>
      </c>
      <c r="F206" s="289">
        <f t="shared" si="15"/>
        <v>1.431742547602074E-16</v>
      </c>
      <c r="G206" s="289">
        <f t="shared" si="16"/>
        <v>1.1061754099655701E-12</v>
      </c>
      <c r="H206" s="251" t="s">
        <v>443</v>
      </c>
      <c r="I206" s="283" t="s">
        <v>1088</v>
      </c>
      <c r="J206" s="284" t="s">
        <v>897</v>
      </c>
      <c r="K206" s="284"/>
      <c r="L206" s="284"/>
      <c r="M206" s="284"/>
      <c r="N206" s="284"/>
      <c r="O206" s="284"/>
      <c r="P206" s="285"/>
    </row>
    <row r="207" spans="2:16" ht="26.25" x14ac:dyDescent="0.25">
      <c r="B207" s="17">
        <f t="shared" si="10"/>
        <v>18</v>
      </c>
      <c r="C207" s="236" t="s">
        <v>716</v>
      </c>
      <c r="D207" s="45" t="s">
        <v>1057</v>
      </c>
      <c r="E207" s="289">
        <f t="shared" si="14"/>
        <v>3.6852608373522003E-13</v>
      </c>
      <c r="F207" s="289">
        <f t="shared" si="15"/>
        <v>2.9778287464517426E-15</v>
      </c>
      <c r="G207" s="289">
        <f t="shared" si="16"/>
        <v>1.0423473695499716E-11</v>
      </c>
      <c r="H207" s="251" t="s">
        <v>443</v>
      </c>
      <c r="I207" s="283" t="s">
        <v>1088</v>
      </c>
      <c r="J207" s="284" t="s">
        <v>898</v>
      </c>
      <c r="K207" s="284"/>
      <c r="L207" s="284"/>
      <c r="M207" s="284"/>
      <c r="N207" s="284"/>
      <c r="O207" s="284"/>
      <c r="P207" s="285"/>
    </row>
    <row r="208" spans="2:16" ht="26.25" x14ac:dyDescent="0.25">
      <c r="B208" s="17">
        <f t="shared" si="10"/>
        <v>15</v>
      </c>
      <c r="C208" s="236" t="s">
        <v>717</v>
      </c>
      <c r="D208" s="45" t="s">
        <v>1058</v>
      </c>
      <c r="E208" s="289">
        <f t="shared" si="14"/>
        <v>1.2105717866990235E-9</v>
      </c>
      <c r="F208" s="289">
        <f t="shared" si="15"/>
        <v>7.0230721783127113E-12</v>
      </c>
      <c r="G208" s="289">
        <f t="shared" si="16"/>
        <v>4.3892992075677383E-8</v>
      </c>
      <c r="H208" s="251" t="s">
        <v>443</v>
      </c>
      <c r="I208" s="283" t="s">
        <v>1088</v>
      </c>
      <c r="J208" s="284" t="s">
        <v>899</v>
      </c>
      <c r="K208" s="284"/>
      <c r="L208" s="284"/>
      <c r="M208" s="284"/>
      <c r="N208" s="284"/>
      <c r="O208" s="284"/>
      <c r="P208" s="285"/>
    </row>
    <row r="209" spans="1:25" ht="26.25" x14ac:dyDescent="0.25">
      <c r="B209" s="17">
        <f t="shared" si="10"/>
        <v>15</v>
      </c>
      <c r="C209" s="236" t="s">
        <v>718</v>
      </c>
      <c r="D209" s="45" t="s">
        <v>1059</v>
      </c>
      <c r="E209" s="289">
        <f t="shared" si="14"/>
        <v>1.7667666564598216E-10</v>
      </c>
      <c r="F209" s="289">
        <f t="shared" si="15"/>
        <v>1.0030113411420768E-12</v>
      </c>
      <c r="G209" s="289">
        <f t="shared" si="16"/>
        <v>6.4828247114843833E-9</v>
      </c>
      <c r="H209" s="251" t="s">
        <v>443</v>
      </c>
      <c r="I209" s="283" t="s">
        <v>1088</v>
      </c>
      <c r="J209" s="284" t="s">
        <v>900</v>
      </c>
      <c r="K209" s="284"/>
      <c r="L209" s="284"/>
      <c r="M209" s="284"/>
      <c r="N209" s="284"/>
      <c r="O209" s="284"/>
      <c r="P209" s="285"/>
    </row>
    <row r="210" spans="1:25" ht="26.25" x14ac:dyDescent="0.25">
      <c r="B210" s="17">
        <f t="shared" si="10"/>
        <v>17</v>
      </c>
      <c r="C210" s="237" t="s">
        <v>719</v>
      </c>
      <c r="D210" s="45" t="s">
        <v>1060</v>
      </c>
      <c r="E210" s="289">
        <f t="shared" si="14"/>
        <v>0</v>
      </c>
      <c r="F210" s="289">
        <f t="shared" si="15"/>
        <v>0</v>
      </c>
      <c r="G210" s="289">
        <f t="shared" si="16"/>
        <v>0</v>
      </c>
      <c r="H210" s="251" t="s">
        <v>443</v>
      </c>
      <c r="I210" s="283" t="s">
        <v>1088</v>
      </c>
      <c r="J210" s="284" t="s">
        <v>901</v>
      </c>
      <c r="K210" s="284"/>
      <c r="L210" s="284"/>
      <c r="M210" s="284"/>
      <c r="N210" s="284"/>
      <c r="O210" s="284"/>
      <c r="P210" s="285"/>
    </row>
    <row r="211" spans="1:25" ht="26.25" x14ac:dyDescent="0.25">
      <c r="B211" s="17">
        <f t="shared" si="10"/>
        <v>17</v>
      </c>
      <c r="C211" s="237" t="s">
        <v>720</v>
      </c>
      <c r="D211" s="45" t="s">
        <v>1061</v>
      </c>
      <c r="E211" s="289">
        <f t="shared" si="14"/>
        <v>0</v>
      </c>
      <c r="F211" s="289">
        <f t="shared" si="15"/>
        <v>0</v>
      </c>
      <c r="G211" s="289">
        <f t="shared" si="16"/>
        <v>0</v>
      </c>
      <c r="H211" s="251" t="s">
        <v>443</v>
      </c>
      <c r="I211" s="283" t="s">
        <v>1088</v>
      </c>
      <c r="J211" s="284" t="s">
        <v>902</v>
      </c>
      <c r="K211" s="284"/>
      <c r="L211" s="284"/>
      <c r="M211" s="284"/>
      <c r="N211" s="284"/>
      <c r="O211" s="284"/>
      <c r="P211" s="285"/>
    </row>
    <row r="212" spans="1:25" ht="26.25" x14ac:dyDescent="0.25">
      <c r="B212" s="17">
        <f t="shared" si="10"/>
        <v>13</v>
      </c>
      <c r="C212" s="237" t="s">
        <v>721</v>
      </c>
      <c r="D212" s="45" t="s">
        <v>1062</v>
      </c>
      <c r="E212" s="289">
        <f t="shared" si="14"/>
        <v>0</v>
      </c>
      <c r="F212" s="289">
        <f t="shared" si="15"/>
        <v>0</v>
      </c>
      <c r="G212" s="289">
        <f t="shared" si="16"/>
        <v>0</v>
      </c>
      <c r="H212" s="251" t="s">
        <v>443</v>
      </c>
      <c r="I212" s="283" t="s">
        <v>1088</v>
      </c>
      <c r="J212" s="284" t="s">
        <v>903</v>
      </c>
      <c r="K212" s="284"/>
      <c r="L212" s="284"/>
      <c r="M212" s="284"/>
      <c r="N212" s="284"/>
      <c r="O212" s="284"/>
      <c r="P212" s="285"/>
    </row>
    <row r="213" spans="1:25" x14ac:dyDescent="0.2">
      <c r="B213" s="17">
        <f t="shared" si="2"/>
        <v>25</v>
      </c>
      <c r="C213" s="231" t="s">
        <v>399</v>
      </c>
      <c r="D213" s="45" t="s">
        <v>1063</v>
      </c>
      <c r="E213" s="81">
        <f>$E$98*E89</f>
        <v>3.4911976778783542E-2</v>
      </c>
      <c r="F213" s="81">
        <f t="shared" ref="F213:G213" si="17">$E$98*F89</f>
        <v>3.4911976778783542E-2</v>
      </c>
      <c r="G213" s="81">
        <f t="shared" si="17"/>
        <v>3.4911976778783542E-2</v>
      </c>
      <c r="H213" s="251" t="s">
        <v>319</v>
      </c>
      <c r="I213" s="283" t="s">
        <v>520</v>
      </c>
      <c r="J213" s="248" t="s">
        <v>403</v>
      </c>
      <c r="K213" s="248"/>
      <c r="L213" s="248"/>
      <c r="M213" s="248"/>
      <c r="N213" s="248"/>
      <c r="O213" s="248"/>
      <c r="P213" s="249"/>
    </row>
    <row r="214" spans="1:25" x14ac:dyDescent="0.2">
      <c r="B214" s="17">
        <f t="shared" si="2"/>
        <v>25</v>
      </c>
      <c r="C214" s="231" t="s">
        <v>400</v>
      </c>
      <c r="D214" s="45" t="s">
        <v>1064</v>
      </c>
      <c r="E214" s="81">
        <f>$E$98*E90</f>
        <v>0.13692844787131314</v>
      </c>
      <c r="F214" s="81">
        <f t="shared" ref="F214:G216" si="18">$E$98*F90</f>
        <v>0.13692844787131314</v>
      </c>
      <c r="G214" s="81">
        <f t="shared" si="18"/>
        <v>0.13692844787131314</v>
      </c>
      <c r="H214" s="251" t="s">
        <v>319</v>
      </c>
      <c r="I214" s="283" t="s">
        <v>520</v>
      </c>
      <c r="J214" s="248" t="s">
        <v>404</v>
      </c>
      <c r="K214" s="248"/>
      <c r="L214" s="248"/>
      <c r="M214" s="248"/>
      <c r="N214" s="248"/>
      <c r="O214" s="248"/>
      <c r="P214" s="249"/>
    </row>
    <row r="215" spans="1:25" x14ac:dyDescent="0.2">
      <c r="B215" s="17">
        <f t="shared" si="2"/>
        <v>24</v>
      </c>
      <c r="C215" s="231" t="s">
        <v>401</v>
      </c>
      <c r="D215" s="45" t="s">
        <v>1065</v>
      </c>
      <c r="E215" s="81">
        <f>$E$98*E91</f>
        <v>1.1906821554027228E-2</v>
      </c>
      <c r="F215" s="81">
        <f t="shared" si="18"/>
        <v>1.1906821554027228E-2</v>
      </c>
      <c r="G215" s="81">
        <f t="shared" si="18"/>
        <v>1.1906821554027228E-2</v>
      </c>
      <c r="H215" s="251" t="s">
        <v>319</v>
      </c>
      <c r="I215" s="283" t="s">
        <v>520</v>
      </c>
      <c r="J215" s="248" t="s">
        <v>405</v>
      </c>
      <c r="K215" s="248"/>
      <c r="L215" s="248"/>
      <c r="M215" s="248"/>
      <c r="N215" s="248"/>
      <c r="O215" s="248"/>
      <c r="P215" s="249"/>
    </row>
    <row r="216" spans="1:25" x14ac:dyDescent="0.2">
      <c r="B216" s="17">
        <f t="shared" si="2"/>
        <v>26</v>
      </c>
      <c r="C216" s="231" t="s">
        <v>402</v>
      </c>
      <c r="D216" s="45" t="s">
        <v>1066</v>
      </c>
      <c r="E216" s="81">
        <f>$E$98*E92</f>
        <v>0</v>
      </c>
      <c r="F216" s="81">
        <f t="shared" si="18"/>
        <v>0</v>
      </c>
      <c r="G216" s="81">
        <f t="shared" si="18"/>
        <v>0</v>
      </c>
      <c r="H216" s="251" t="s">
        <v>319</v>
      </c>
      <c r="I216" s="283" t="s">
        <v>520</v>
      </c>
      <c r="J216" s="248" t="s">
        <v>406</v>
      </c>
      <c r="K216" s="248"/>
      <c r="L216" s="248"/>
      <c r="M216" s="248"/>
      <c r="N216" s="248"/>
      <c r="O216" s="248"/>
      <c r="P216" s="249"/>
    </row>
    <row r="217" spans="1:25" x14ac:dyDescent="0.2">
      <c r="B217" s="9"/>
      <c r="C217" s="48" t="s">
        <v>65</v>
      </c>
      <c r="D217" s="49"/>
      <c r="E217" s="50"/>
      <c r="F217" s="50"/>
      <c r="G217" s="50"/>
      <c r="H217" s="51"/>
      <c r="I217" s="52"/>
      <c r="J217" s="254"/>
      <c r="K217" s="53"/>
      <c r="L217" s="53"/>
      <c r="M217" s="53"/>
      <c r="N217" s="53"/>
      <c r="O217" s="53"/>
      <c r="P217" s="54"/>
    </row>
    <row r="218" spans="1:25" ht="13.5" thickBot="1" x14ac:dyDescent="0.25">
      <c r="B218" s="9"/>
      <c r="C218" s="2"/>
      <c r="D218" s="2"/>
      <c r="E218" s="2"/>
      <c r="F218" s="2"/>
      <c r="G218" s="2"/>
      <c r="H218" s="2"/>
      <c r="J218" s="2"/>
      <c r="K218" s="2"/>
      <c r="L218" s="2"/>
      <c r="M218" s="2"/>
      <c r="N218" s="2"/>
      <c r="O218" s="2"/>
      <c r="P218" s="2"/>
    </row>
    <row r="219" spans="1:25" s="32" customFormat="1" ht="13.5" thickBot="1" x14ac:dyDescent="0.25">
      <c r="A219" s="31"/>
      <c r="B219" s="345" t="s">
        <v>67</v>
      </c>
      <c r="C219" s="346"/>
      <c r="D219" s="346"/>
      <c r="E219" s="346"/>
      <c r="F219" s="346"/>
      <c r="G219" s="346"/>
      <c r="H219" s="346"/>
      <c r="I219" s="346"/>
      <c r="J219" s="346"/>
      <c r="K219" s="346"/>
      <c r="L219" s="346"/>
      <c r="M219" s="346"/>
      <c r="N219" s="346"/>
      <c r="O219" s="346"/>
      <c r="P219" s="347"/>
      <c r="Q219" s="31"/>
      <c r="R219" s="31"/>
      <c r="S219" s="31"/>
      <c r="T219" s="31"/>
      <c r="U219" s="31"/>
      <c r="V219" s="31"/>
      <c r="W219" s="31"/>
      <c r="X219" s="31"/>
      <c r="Y219" s="31"/>
    </row>
    <row r="220" spans="1:25" x14ac:dyDescent="0.2">
      <c r="B220" s="9"/>
      <c r="C220" s="2"/>
      <c r="D220" s="2"/>
      <c r="E220" s="2"/>
      <c r="F220" s="2"/>
      <c r="G220" s="2"/>
      <c r="H220" s="42" t="s">
        <v>68</v>
      </c>
      <c r="J220" s="2"/>
      <c r="K220" s="2"/>
      <c r="L220" s="2"/>
      <c r="M220" s="2"/>
      <c r="N220" s="2"/>
      <c r="O220" s="2"/>
      <c r="P220" s="2"/>
    </row>
    <row r="221" spans="1:25" x14ac:dyDescent="0.2">
      <c r="B221" s="9"/>
      <c r="C221" s="43" t="s">
        <v>69</v>
      </c>
      <c r="D221" s="43" t="s">
        <v>70</v>
      </c>
      <c r="E221" s="43" t="s">
        <v>59</v>
      </c>
      <c r="F221" s="43" t="s">
        <v>71</v>
      </c>
      <c r="G221" s="43" t="s">
        <v>69</v>
      </c>
      <c r="H221" s="43" t="s">
        <v>62</v>
      </c>
      <c r="I221" s="43" t="s">
        <v>72</v>
      </c>
      <c r="J221" s="43" t="s">
        <v>73</v>
      </c>
      <c r="K221" s="43" t="s">
        <v>74</v>
      </c>
      <c r="L221" s="43" t="s">
        <v>75</v>
      </c>
      <c r="M221" s="43" t="s">
        <v>63</v>
      </c>
      <c r="N221" s="342" t="s">
        <v>64</v>
      </c>
      <c r="O221" s="342"/>
      <c r="P221" s="342"/>
      <c r="X221" s="31"/>
      <c r="Y221" s="31"/>
    </row>
    <row r="222" spans="1:25" ht="14.25" customHeight="1" x14ac:dyDescent="0.2">
      <c r="B222" s="9"/>
      <c r="C222" s="231" t="s">
        <v>399</v>
      </c>
      <c r="D222" s="45" t="s">
        <v>547</v>
      </c>
      <c r="E222" s="55">
        <v>1</v>
      </c>
      <c r="F222" s="55" t="s">
        <v>446</v>
      </c>
      <c r="G222" s="56">
        <f>IF($C222="",1,VLOOKUP($C222,$C$22:$H$217,3,FALSE))</f>
        <v>3.4911976778783542E-2</v>
      </c>
      <c r="H222" s="57" t="str">
        <f t="shared" ref="H222:H230" si="19">IF($C222="","",VLOOKUP($C222,$C$22:$H$217,6,FALSE))</f>
        <v>[L water/kg NG]</v>
      </c>
      <c r="I222" s="279">
        <f>IF(D222="","",E222*G222*$D$5)</f>
        <v>3.4911976778783542E-2</v>
      </c>
      <c r="J222" s="55" t="s">
        <v>446</v>
      </c>
      <c r="K222" s="59" t="s">
        <v>89</v>
      </c>
      <c r="L222" s="55" t="s">
        <v>93</v>
      </c>
      <c r="M222" s="283" t="s">
        <v>520</v>
      </c>
      <c r="N222" s="343" t="s">
        <v>608</v>
      </c>
      <c r="O222" s="343"/>
      <c r="P222" s="343"/>
      <c r="X222" s="31"/>
      <c r="Y222" s="31"/>
    </row>
    <row r="223" spans="1:25" x14ac:dyDescent="0.2">
      <c r="B223" s="9"/>
      <c r="C223" s="231" t="s">
        <v>400</v>
      </c>
      <c r="D223" s="45" t="s">
        <v>548</v>
      </c>
      <c r="E223" s="55">
        <v>1</v>
      </c>
      <c r="F223" s="55" t="s">
        <v>446</v>
      </c>
      <c r="G223" s="56">
        <f t="shared" ref="G223:G230" si="20">IF($C223="",1,VLOOKUP($C223,$C$22:$H$217,3,FALSE))</f>
        <v>0.13692844787131314</v>
      </c>
      <c r="H223" s="57" t="str">
        <f t="shared" si="19"/>
        <v>[L water/kg NG]</v>
      </c>
      <c r="I223" s="279">
        <f t="shared" ref="I223:I230" si="21">IF(D223="","",E223*G223*$D$5)</f>
        <v>0.13692844787131314</v>
      </c>
      <c r="J223" s="55" t="s">
        <v>446</v>
      </c>
      <c r="K223" s="59" t="s">
        <v>89</v>
      </c>
      <c r="L223" s="55" t="s">
        <v>93</v>
      </c>
      <c r="M223" s="283" t="s">
        <v>520</v>
      </c>
      <c r="N223" s="343" t="s">
        <v>608</v>
      </c>
      <c r="O223" s="343"/>
      <c r="P223" s="343"/>
      <c r="X223" s="31"/>
      <c r="Y223" s="31"/>
    </row>
    <row r="224" spans="1:25" x14ac:dyDescent="0.2">
      <c r="B224" s="9"/>
      <c r="C224" s="231" t="s">
        <v>401</v>
      </c>
      <c r="D224" s="45" t="s">
        <v>549</v>
      </c>
      <c r="E224" s="55">
        <v>1</v>
      </c>
      <c r="F224" s="55" t="s">
        <v>446</v>
      </c>
      <c r="G224" s="56">
        <f t="shared" si="20"/>
        <v>1.1906821554027228E-2</v>
      </c>
      <c r="H224" s="57" t="str">
        <f t="shared" si="19"/>
        <v>[L water/kg NG]</v>
      </c>
      <c r="I224" s="279">
        <f t="shared" si="21"/>
        <v>1.1906821554027228E-2</v>
      </c>
      <c r="J224" s="55" t="s">
        <v>446</v>
      </c>
      <c r="K224" s="59" t="s">
        <v>89</v>
      </c>
      <c r="L224" s="55" t="s">
        <v>93</v>
      </c>
      <c r="M224" s="283" t="s">
        <v>520</v>
      </c>
      <c r="N224" s="343" t="s">
        <v>608</v>
      </c>
      <c r="O224" s="343"/>
      <c r="P224" s="343"/>
      <c r="X224" s="31"/>
      <c r="Y224" s="31"/>
    </row>
    <row r="225" spans="1:25" x14ac:dyDescent="0.2">
      <c r="B225" s="9"/>
      <c r="C225" s="231" t="s">
        <v>402</v>
      </c>
      <c r="D225" s="45" t="s">
        <v>550</v>
      </c>
      <c r="E225" s="55">
        <v>1</v>
      </c>
      <c r="F225" s="55" t="s">
        <v>446</v>
      </c>
      <c r="G225" s="56">
        <f t="shared" si="20"/>
        <v>0</v>
      </c>
      <c r="H225" s="57" t="str">
        <f t="shared" si="19"/>
        <v>[L water/kg NG]</v>
      </c>
      <c r="I225" s="279">
        <f t="shared" si="21"/>
        <v>0</v>
      </c>
      <c r="J225" s="55" t="s">
        <v>446</v>
      </c>
      <c r="K225" s="59" t="s">
        <v>89</v>
      </c>
      <c r="L225" s="55" t="s">
        <v>93</v>
      </c>
      <c r="M225" s="283" t="s">
        <v>520</v>
      </c>
      <c r="N225" s="343" t="s">
        <v>608</v>
      </c>
      <c r="O225" s="343"/>
      <c r="P225" s="343"/>
      <c r="X225" s="31"/>
      <c r="Y225" s="31"/>
    </row>
    <row r="226" spans="1:25" x14ac:dyDescent="0.2">
      <c r="B226" s="9"/>
      <c r="C226" s="62"/>
      <c r="D226" s="61"/>
      <c r="E226" s="55"/>
      <c r="F226" s="55"/>
      <c r="G226" s="56">
        <f t="shared" si="20"/>
        <v>1</v>
      </c>
      <c r="H226" s="57" t="str">
        <f t="shared" si="19"/>
        <v/>
      </c>
      <c r="I226" s="279" t="str">
        <f t="shared" si="21"/>
        <v/>
      </c>
      <c r="J226" s="55"/>
      <c r="K226" s="59"/>
      <c r="L226" s="55"/>
      <c r="M226" s="60"/>
      <c r="N226" s="343"/>
      <c r="O226" s="343"/>
      <c r="P226" s="343"/>
      <c r="X226" s="31"/>
      <c r="Y226" s="31"/>
    </row>
    <row r="227" spans="1:25" x14ac:dyDescent="0.2">
      <c r="B227" s="9"/>
      <c r="C227" s="62"/>
      <c r="D227" s="63"/>
      <c r="E227" s="55"/>
      <c r="F227" s="55"/>
      <c r="G227" s="56">
        <f t="shared" si="20"/>
        <v>1</v>
      </c>
      <c r="H227" s="57" t="str">
        <f t="shared" si="19"/>
        <v/>
      </c>
      <c r="I227" s="279" t="str">
        <f t="shared" si="21"/>
        <v/>
      </c>
      <c r="J227" s="55"/>
      <c r="K227" s="59"/>
      <c r="L227" s="55"/>
      <c r="M227" s="60"/>
      <c r="N227" s="343"/>
      <c r="O227" s="343"/>
      <c r="P227" s="343"/>
      <c r="X227" s="31"/>
      <c r="Y227" s="31"/>
    </row>
    <row r="228" spans="1:25" x14ac:dyDescent="0.2">
      <c r="B228" s="9"/>
      <c r="C228" s="62"/>
      <c r="D228" s="63"/>
      <c r="E228" s="55"/>
      <c r="F228" s="55"/>
      <c r="G228" s="56">
        <f t="shared" si="20"/>
        <v>1</v>
      </c>
      <c r="H228" s="57" t="str">
        <f t="shared" si="19"/>
        <v/>
      </c>
      <c r="I228" s="279" t="str">
        <f t="shared" si="21"/>
        <v/>
      </c>
      <c r="J228" s="55"/>
      <c r="K228" s="59"/>
      <c r="L228" s="55"/>
      <c r="M228" s="60"/>
      <c r="N228" s="343"/>
      <c r="O228" s="343"/>
      <c r="P228" s="343"/>
      <c r="X228" s="31"/>
      <c r="Y228" s="31"/>
    </row>
    <row r="229" spans="1:25" x14ac:dyDescent="0.2">
      <c r="B229" s="9"/>
      <c r="C229" s="62"/>
      <c r="D229" s="63"/>
      <c r="E229" s="55"/>
      <c r="F229" s="55"/>
      <c r="G229" s="56">
        <f t="shared" si="20"/>
        <v>1</v>
      </c>
      <c r="H229" s="57" t="str">
        <f t="shared" si="19"/>
        <v/>
      </c>
      <c r="I229" s="279" t="str">
        <f t="shared" si="21"/>
        <v/>
      </c>
      <c r="J229" s="55"/>
      <c r="K229" s="59"/>
      <c r="L229" s="55"/>
      <c r="M229" s="60"/>
      <c r="N229" s="344"/>
      <c r="O229" s="344"/>
      <c r="P229" s="344"/>
      <c r="X229" s="31"/>
      <c r="Y229" s="31"/>
    </row>
    <row r="230" spans="1:25" x14ac:dyDescent="0.2">
      <c r="B230" s="9"/>
      <c r="C230" s="55"/>
      <c r="D230" s="62"/>
      <c r="E230" s="55"/>
      <c r="F230" s="55"/>
      <c r="G230" s="56">
        <f t="shared" si="20"/>
        <v>1</v>
      </c>
      <c r="H230" s="57" t="str">
        <f t="shared" si="19"/>
        <v/>
      </c>
      <c r="I230" s="279" t="str">
        <f t="shared" si="21"/>
        <v/>
      </c>
      <c r="J230" s="55"/>
      <c r="K230" s="59"/>
      <c r="L230" s="55"/>
      <c r="M230" s="60"/>
      <c r="N230" s="344"/>
      <c r="O230" s="344"/>
      <c r="P230" s="344"/>
      <c r="X230" s="31"/>
      <c r="Y230" s="31"/>
    </row>
    <row r="231" spans="1:25" x14ac:dyDescent="0.2">
      <c r="B231" s="9"/>
      <c r="C231" s="64" t="s">
        <v>65</v>
      </c>
      <c r="D231" s="49" t="s">
        <v>66</v>
      </c>
      <c r="E231" s="65" t="s">
        <v>76</v>
      </c>
      <c r="F231" s="49"/>
      <c r="G231" s="49"/>
      <c r="H231" s="49"/>
      <c r="I231" s="65" t="s">
        <v>77</v>
      </c>
      <c r="J231" s="49"/>
      <c r="K231" s="65"/>
      <c r="L231" s="49" t="s">
        <v>78</v>
      </c>
      <c r="M231" s="66"/>
      <c r="N231" s="341"/>
      <c r="O231" s="341"/>
      <c r="P231" s="341"/>
      <c r="X231" s="31"/>
      <c r="Y231" s="31"/>
    </row>
    <row r="232" spans="1:25" s="2" customFormat="1" ht="13.5" thickBot="1" x14ac:dyDescent="0.25">
      <c r="B232" s="9"/>
      <c r="X232" s="31"/>
      <c r="Y232" s="31"/>
    </row>
    <row r="233" spans="1:25" s="32" customFormat="1" ht="13.5" thickBot="1" x14ac:dyDescent="0.25">
      <c r="A233" s="31"/>
      <c r="B233" s="345" t="s">
        <v>79</v>
      </c>
      <c r="C233" s="346"/>
      <c r="D233" s="346"/>
      <c r="E233" s="346"/>
      <c r="F233" s="346"/>
      <c r="G233" s="346"/>
      <c r="H233" s="346"/>
      <c r="I233" s="346"/>
      <c r="J233" s="346"/>
      <c r="K233" s="346"/>
      <c r="L233" s="346"/>
      <c r="M233" s="346"/>
      <c r="N233" s="346"/>
      <c r="O233" s="346"/>
      <c r="P233" s="347"/>
      <c r="Q233" s="31"/>
      <c r="R233" s="31"/>
      <c r="S233" s="31"/>
      <c r="T233" s="31"/>
      <c r="U233" s="31"/>
      <c r="V233" s="31"/>
      <c r="W233" s="31"/>
      <c r="X233" s="31"/>
      <c r="Y233" s="31"/>
    </row>
    <row r="234" spans="1:25" x14ac:dyDescent="0.2">
      <c r="B234" s="9"/>
      <c r="C234" s="2"/>
      <c r="D234" s="2"/>
      <c r="E234" s="2"/>
      <c r="F234" s="2"/>
      <c r="G234" s="2"/>
      <c r="H234" s="42" t="s">
        <v>80</v>
      </c>
      <c r="J234" s="2"/>
      <c r="K234" s="2"/>
      <c r="L234" s="2"/>
      <c r="M234" s="2"/>
      <c r="N234" s="2"/>
      <c r="O234" s="2"/>
      <c r="P234" s="2"/>
      <c r="X234" s="31"/>
      <c r="Y234" s="31"/>
    </row>
    <row r="235" spans="1:25" x14ac:dyDescent="0.2">
      <c r="B235" s="9"/>
      <c r="C235" s="43" t="s">
        <v>69</v>
      </c>
      <c r="D235" s="43" t="s">
        <v>70</v>
      </c>
      <c r="E235" s="43" t="s">
        <v>59</v>
      </c>
      <c r="F235" s="43" t="s">
        <v>71</v>
      </c>
      <c r="G235" s="43" t="s">
        <v>69</v>
      </c>
      <c r="H235" s="43" t="s">
        <v>62</v>
      </c>
      <c r="I235" s="43" t="s">
        <v>72</v>
      </c>
      <c r="J235" s="43" t="s">
        <v>73</v>
      </c>
      <c r="K235" s="43" t="s">
        <v>74</v>
      </c>
      <c r="L235" s="43" t="s">
        <v>75</v>
      </c>
      <c r="M235" s="43" t="s">
        <v>63</v>
      </c>
      <c r="N235" s="342" t="s">
        <v>64</v>
      </c>
      <c r="O235" s="342"/>
      <c r="P235" s="342"/>
      <c r="X235" s="31"/>
      <c r="Y235" s="31"/>
    </row>
    <row r="236" spans="1:25" x14ac:dyDescent="0.2">
      <c r="B236" s="9"/>
      <c r="C236" s="44" t="s">
        <v>449</v>
      </c>
      <c r="D236" s="45" t="s">
        <v>551</v>
      </c>
      <c r="E236" s="67">
        <v>1</v>
      </c>
      <c r="F236" s="67" t="s">
        <v>41</v>
      </c>
      <c r="G236" s="280"/>
      <c r="H236" s="281"/>
      <c r="I236" s="282">
        <v>1</v>
      </c>
      <c r="J236" s="67" t="s">
        <v>41</v>
      </c>
      <c r="K236" s="59" t="s">
        <v>89</v>
      </c>
      <c r="L236" s="55"/>
      <c r="M236" s="68"/>
      <c r="N236" s="340" t="s">
        <v>450</v>
      </c>
      <c r="O236" s="340"/>
      <c r="P236" s="340"/>
      <c r="X236" s="31"/>
      <c r="Y236" s="31"/>
    </row>
    <row r="237" spans="1:25" x14ac:dyDescent="0.2">
      <c r="B237" s="9"/>
      <c r="C237" s="44" t="s">
        <v>320</v>
      </c>
      <c r="D237" s="45" t="s">
        <v>921</v>
      </c>
      <c r="E237" s="67">
        <v>1</v>
      </c>
      <c r="F237" s="67" t="s">
        <v>446</v>
      </c>
      <c r="G237" s="56">
        <f t="shared" ref="G237:G268" si="22">IF($C237="",1,VLOOKUP($C237,$C$22:$H$217,3,FALSE))</f>
        <v>1.8374724620412394E-2</v>
      </c>
      <c r="H237" s="57" t="str">
        <f t="shared" ref="H237:H268" si="23">IF($C237="","",VLOOKUP($C237,$C$22:$H$217,6,FALSE))</f>
        <v>[L water/kg NG]</v>
      </c>
      <c r="I237" s="279">
        <f>IF(D237="","",E237*G237*$D$5)</f>
        <v>1.8374724620412394E-2</v>
      </c>
      <c r="J237" s="67" t="s">
        <v>446</v>
      </c>
      <c r="K237" s="59" t="s">
        <v>89</v>
      </c>
      <c r="L237" s="55" t="s">
        <v>93</v>
      </c>
      <c r="M237" s="283" t="s">
        <v>520</v>
      </c>
      <c r="N237" s="340"/>
      <c r="O237" s="340"/>
      <c r="P237" s="340"/>
      <c r="X237" s="31"/>
      <c r="Y237" s="31"/>
    </row>
    <row r="238" spans="1:25" x14ac:dyDescent="0.2">
      <c r="B238" s="9"/>
      <c r="C238" s="44" t="s">
        <v>321</v>
      </c>
      <c r="D238" s="45" t="s">
        <v>922</v>
      </c>
      <c r="E238" s="67">
        <v>1</v>
      </c>
      <c r="F238" s="67" t="s">
        <v>446</v>
      </c>
      <c r="G238" s="56">
        <f t="shared" si="22"/>
        <v>0.14904807302500167</v>
      </c>
      <c r="H238" s="57" t="str">
        <f t="shared" si="23"/>
        <v>[L water/kg NG]</v>
      </c>
      <c r="I238" s="279">
        <f t="shared" ref="I238:I347" si="24">IF(D238="","",E238*G238*$D$5)</f>
        <v>0.14904807302500167</v>
      </c>
      <c r="J238" s="62" t="s">
        <v>446</v>
      </c>
      <c r="K238" s="59" t="s">
        <v>89</v>
      </c>
      <c r="L238" s="55" t="s">
        <v>93</v>
      </c>
      <c r="M238" s="283" t="s">
        <v>521</v>
      </c>
      <c r="N238" s="340"/>
      <c r="O238" s="340"/>
      <c r="P238" s="340"/>
      <c r="X238" s="31"/>
      <c r="Y238" s="31"/>
    </row>
    <row r="239" spans="1:25" ht="15" x14ac:dyDescent="0.25">
      <c r="B239" s="9"/>
      <c r="C239" s="236" t="s">
        <v>610</v>
      </c>
      <c r="D239" s="45" t="s">
        <v>552</v>
      </c>
      <c r="E239" s="67">
        <v>1</v>
      </c>
      <c r="F239" s="67" t="s">
        <v>41</v>
      </c>
      <c r="G239" s="56">
        <f t="shared" si="22"/>
        <v>6.6215844657177812E-9</v>
      </c>
      <c r="H239" s="57" t="str">
        <f t="shared" si="23"/>
        <v>[kg / kg NG]</v>
      </c>
      <c r="I239" s="291">
        <f t="shared" si="24"/>
        <v>6.6215844657177812E-9</v>
      </c>
      <c r="J239" s="62" t="s">
        <v>41</v>
      </c>
      <c r="K239" s="59"/>
      <c r="L239" s="55" t="s">
        <v>93</v>
      </c>
      <c r="M239" s="283" t="s">
        <v>791</v>
      </c>
      <c r="N239" s="340" t="s">
        <v>609</v>
      </c>
      <c r="O239" s="340"/>
      <c r="P239" s="340"/>
      <c r="X239" s="31"/>
      <c r="Y239" s="31"/>
    </row>
    <row r="240" spans="1:25" ht="15" x14ac:dyDescent="0.25">
      <c r="B240" s="9"/>
      <c r="C240" s="236" t="s">
        <v>611</v>
      </c>
      <c r="D240" s="45" t="s">
        <v>553</v>
      </c>
      <c r="E240" s="67">
        <v>1</v>
      </c>
      <c r="F240" s="67" t="s">
        <v>41</v>
      </c>
      <c r="G240" s="56">
        <f t="shared" si="22"/>
        <v>1.8005001004649486E-11</v>
      </c>
      <c r="H240" s="57" t="str">
        <f t="shared" si="23"/>
        <v>[kg / kg NG]</v>
      </c>
      <c r="I240" s="291">
        <f t="shared" si="24"/>
        <v>1.8005001004649486E-11</v>
      </c>
      <c r="J240" s="62" t="s">
        <v>41</v>
      </c>
      <c r="K240" s="59"/>
      <c r="L240" s="55" t="s">
        <v>93</v>
      </c>
      <c r="M240" s="283" t="s">
        <v>791</v>
      </c>
      <c r="N240" s="340" t="s">
        <v>609</v>
      </c>
      <c r="O240" s="340"/>
      <c r="P240" s="340"/>
      <c r="X240" s="31"/>
      <c r="Y240" s="31"/>
    </row>
    <row r="241" spans="2:25" ht="15" x14ac:dyDescent="0.25">
      <c r="B241" s="9"/>
      <c r="C241" s="236" t="s">
        <v>612</v>
      </c>
      <c r="D241" s="45" t="s">
        <v>554</v>
      </c>
      <c r="E241" s="67">
        <v>1</v>
      </c>
      <c r="F241" s="67" t="s">
        <v>41</v>
      </c>
      <c r="G241" s="56">
        <f t="shared" si="22"/>
        <v>2.5800934808732732E-15</v>
      </c>
      <c r="H241" s="57" t="str">
        <f t="shared" si="23"/>
        <v>[kg / kg NG]</v>
      </c>
      <c r="I241" s="291">
        <f t="shared" si="24"/>
        <v>2.5800934808732732E-15</v>
      </c>
      <c r="J241" s="62" t="s">
        <v>41</v>
      </c>
      <c r="K241" s="59"/>
      <c r="L241" s="55" t="s">
        <v>93</v>
      </c>
      <c r="M241" s="283" t="s">
        <v>791</v>
      </c>
      <c r="N241" s="340" t="s">
        <v>609</v>
      </c>
      <c r="O241" s="340"/>
      <c r="P241" s="340"/>
      <c r="X241" s="31"/>
      <c r="Y241" s="31"/>
    </row>
    <row r="242" spans="2:25" ht="15" x14ac:dyDescent="0.25">
      <c r="B242" s="9"/>
      <c r="C242" s="236" t="s">
        <v>613</v>
      </c>
      <c r="D242" s="45" t="s">
        <v>555</v>
      </c>
      <c r="E242" s="67">
        <v>1</v>
      </c>
      <c r="F242" s="67" t="s">
        <v>41</v>
      </c>
      <c r="G242" s="56">
        <f t="shared" si="22"/>
        <v>6.924550413973026E-14</v>
      </c>
      <c r="H242" s="57" t="str">
        <f t="shared" si="23"/>
        <v>[kg / kg NG]</v>
      </c>
      <c r="I242" s="291">
        <f t="shared" si="24"/>
        <v>6.924550413973026E-14</v>
      </c>
      <c r="J242" s="62" t="s">
        <v>41</v>
      </c>
      <c r="K242" s="59"/>
      <c r="L242" s="55" t="s">
        <v>93</v>
      </c>
      <c r="M242" s="283" t="s">
        <v>791</v>
      </c>
      <c r="N242" s="340" t="s">
        <v>609</v>
      </c>
      <c r="O242" s="340"/>
      <c r="P242" s="340"/>
      <c r="X242" s="31"/>
      <c r="Y242" s="31"/>
    </row>
    <row r="243" spans="2:25" ht="15" x14ac:dyDescent="0.25">
      <c r="B243" s="9"/>
      <c r="C243" s="236" t="s">
        <v>614</v>
      </c>
      <c r="D243" s="45" t="s">
        <v>556</v>
      </c>
      <c r="E243" s="67">
        <v>1</v>
      </c>
      <c r="F243" s="67" t="s">
        <v>41</v>
      </c>
      <c r="G243" s="56">
        <f t="shared" si="22"/>
        <v>4.3576861423580976E-15</v>
      </c>
      <c r="H243" s="57" t="str">
        <f t="shared" si="23"/>
        <v>[kg / kg NG]</v>
      </c>
      <c r="I243" s="291">
        <f>IF(D243="","",E243*G243*$D$5)</f>
        <v>4.3576861423580976E-15</v>
      </c>
      <c r="J243" s="62" t="s">
        <v>41</v>
      </c>
      <c r="K243" s="59"/>
      <c r="L243" s="55" t="s">
        <v>93</v>
      </c>
      <c r="M243" s="283" t="s">
        <v>791</v>
      </c>
      <c r="N243" s="340" t="s">
        <v>609</v>
      </c>
      <c r="O243" s="340"/>
      <c r="P243" s="340"/>
      <c r="X243" s="31"/>
      <c r="Y243" s="31"/>
    </row>
    <row r="244" spans="2:25" ht="15" x14ac:dyDescent="0.25">
      <c r="B244" s="9"/>
      <c r="C244" s="236" t="s">
        <v>615</v>
      </c>
      <c r="D244" s="45" t="s">
        <v>557</v>
      </c>
      <c r="E244" s="67">
        <v>1</v>
      </c>
      <c r="F244" s="67" t="s">
        <v>41</v>
      </c>
      <c r="G244" s="56">
        <f t="shared" si="22"/>
        <v>9.11212434915176E-13</v>
      </c>
      <c r="H244" s="57" t="str">
        <f t="shared" si="23"/>
        <v>[kg / kg NG]</v>
      </c>
      <c r="I244" s="291">
        <f t="shared" si="24"/>
        <v>9.11212434915176E-13</v>
      </c>
      <c r="J244" s="62" t="s">
        <v>41</v>
      </c>
      <c r="K244" s="59"/>
      <c r="L244" s="55" t="s">
        <v>93</v>
      </c>
      <c r="M244" s="283" t="s">
        <v>791</v>
      </c>
      <c r="N244" s="340" t="s">
        <v>609</v>
      </c>
      <c r="O244" s="340"/>
      <c r="P244" s="340"/>
      <c r="X244" s="31"/>
      <c r="Y244" s="31"/>
    </row>
    <row r="245" spans="2:25" ht="15" x14ac:dyDescent="0.25">
      <c r="B245" s="9"/>
      <c r="C245" s="236" t="s">
        <v>616</v>
      </c>
      <c r="D245" s="45" t="s">
        <v>558</v>
      </c>
      <c r="E245" s="67">
        <v>1</v>
      </c>
      <c r="F245" s="67" t="s">
        <v>41</v>
      </c>
      <c r="G245" s="56">
        <f t="shared" si="22"/>
        <v>1.2849017321139307E-10</v>
      </c>
      <c r="H245" s="57" t="str">
        <f t="shared" si="23"/>
        <v>[kg / kg NG]</v>
      </c>
      <c r="I245" s="291">
        <f t="shared" si="24"/>
        <v>1.2849017321139307E-10</v>
      </c>
      <c r="J245" s="62" t="s">
        <v>41</v>
      </c>
      <c r="K245" s="59"/>
      <c r="L245" s="55" t="s">
        <v>93</v>
      </c>
      <c r="M245" s="283" t="s">
        <v>791</v>
      </c>
      <c r="N245" s="340" t="s">
        <v>609</v>
      </c>
      <c r="O245" s="340"/>
      <c r="P245" s="340"/>
      <c r="X245" s="31"/>
      <c r="Y245" s="31"/>
    </row>
    <row r="246" spans="2:25" ht="15" x14ac:dyDescent="0.25">
      <c r="B246" s="9"/>
      <c r="C246" s="236" t="s">
        <v>617</v>
      </c>
      <c r="D246" s="45" t="s">
        <v>559</v>
      </c>
      <c r="E246" s="67">
        <v>1</v>
      </c>
      <c r="F246" s="67" t="s">
        <v>41</v>
      </c>
      <c r="G246" s="56">
        <f t="shared" si="22"/>
        <v>2.1141354843063318E-15</v>
      </c>
      <c r="H246" s="57" t="str">
        <f t="shared" si="23"/>
        <v>[kg / kg NG]</v>
      </c>
      <c r="I246" s="291">
        <f>IF(D246="","",E246*G246*$D$5)</f>
        <v>2.1141354843063318E-15</v>
      </c>
      <c r="J246" s="62" t="s">
        <v>41</v>
      </c>
      <c r="K246" s="59"/>
      <c r="L246" s="55" t="s">
        <v>93</v>
      </c>
      <c r="M246" s="283" t="s">
        <v>791</v>
      </c>
      <c r="N246" s="340" t="s">
        <v>609</v>
      </c>
      <c r="O246" s="340"/>
      <c r="P246" s="340"/>
      <c r="X246" s="31"/>
      <c r="Y246" s="31"/>
    </row>
    <row r="247" spans="2:25" ht="15" x14ac:dyDescent="0.25">
      <c r="B247" s="9"/>
      <c r="C247" s="236" t="s">
        <v>618</v>
      </c>
      <c r="D247" s="45" t="s">
        <v>560</v>
      </c>
      <c r="E247" s="67">
        <v>1</v>
      </c>
      <c r="F247" s="67" t="s">
        <v>41</v>
      </c>
      <c r="G247" s="56">
        <f t="shared" si="22"/>
        <v>4.4793152934101473E-11</v>
      </c>
      <c r="H247" s="57" t="str">
        <f t="shared" si="23"/>
        <v>[kg / kg NG]</v>
      </c>
      <c r="I247" s="291">
        <f t="shared" si="24"/>
        <v>4.4793152934101473E-11</v>
      </c>
      <c r="J247" s="62" t="s">
        <v>41</v>
      </c>
      <c r="K247" s="59"/>
      <c r="L247" s="55" t="s">
        <v>93</v>
      </c>
      <c r="M247" s="283" t="s">
        <v>791</v>
      </c>
      <c r="N247" s="340" t="s">
        <v>609</v>
      </c>
      <c r="O247" s="340"/>
      <c r="P247" s="340"/>
      <c r="X247" s="31"/>
      <c r="Y247" s="31"/>
    </row>
    <row r="248" spans="2:25" ht="15" x14ac:dyDescent="0.25">
      <c r="B248" s="9"/>
      <c r="C248" s="236" t="s">
        <v>619</v>
      </c>
      <c r="D248" s="45" t="s">
        <v>561</v>
      </c>
      <c r="E248" s="67">
        <v>1</v>
      </c>
      <c r="F248" s="67" t="s">
        <v>41</v>
      </c>
      <c r="G248" s="56">
        <f t="shared" si="22"/>
        <v>5.5751983747969448E-10</v>
      </c>
      <c r="H248" s="57" t="str">
        <f t="shared" si="23"/>
        <v>[kg / kg NG]</v>
      </c>
      <c r="I248" s="291">
        <f t="shared" si="24"/>
        <v>5.5751983747969448E-10</v>
      </c>
      <c r="J248" s="62" t="s">
        <v>41</v>
      </c>
      <c r="K248" s="59"/>
      <c r="L248" s="55" t="s">
        <v>93</v>
      </c>
      <c r="M248" s="283" t="s">
        <v>791</v>
      </c>
      <c r="N248" s="340" t="s">
        <v>609</v>
      </c>
      <c r="O248" s="340"/>
      <c r="P248" s="340"/>
      <c r="X248" s="31"/>
      <c r="Y248" s="31"/>
    </row>
    <row r="249" spans="2:25" ht="15" x14ac:dyDescent="0.25">
      <c r="B249" s="9"/>
      <c r="C249" s="236" t="s">
        <v>620</v>
      </c>
      <c r="D249" s="45" t="s">
        <v>562</v>
      </c>
      <c r="E249" s="67">
        <v>1</v>
      </c>
      <c r="F249" s="67" t="s">
        <v>41</v>
      </c>
      <c r="G249" s="56">
        <f t="shared" si="22"/>
        <v>1.8328127518219979E-15</v>
      </c>
      <c r="H249" s="57" t="str">
        <f t="shared" si="23"/>
        <v>[kg / kg NG]</v>
      </c>
      <c r="I249" s="291">
        <f t="shared" si="24"/>
        <v>1.8328127518219979E-15</v>
      </c>
      <c r="J249" s="62" t="s">
        <v>41</v>
      </c>
      <c r="K249" s="59"/>
      <c r="L249" s="55" t="s">
        <v>93</v>
      </c>
      <c r="M249" s="283" t="s">
        <v>791</v>
      </c>
      <c r="N249" s="340" t="s">
        <v>609</v>
      </c>
      <c r="O249" s="340"/>
      <c r="P249" s="340"/>
      <c r="X249" s="31"/>
      <c r="Y249" s="31"/>
    </row>
    <row r="250" spans="2:25" ht="15" x14ac:dyDescent="0.25">
      <c r="B250" s="9"/>
      <c r="C250" s="236" t="s">
        <v>621</v>
      </c>
      <c r="D250" s="45" t="s">
        <v>563</v>
      </c>
      <c r="E250" s="67">
        <v>1</v>
      </c>
      <c r="F250" s="67" t="s">
        <v>41</v>
      </c>
      <c r="G250" s="56">
        <f t="shared" si="22"/>
        <v>3.874322425492368E-9</v>
      </c>
      <c r="H250" s="57" t="str">
        <f t="shared" si="23"/>
        <v>[kg / kg NG]</v>
      </c>
      <c r="I250" s="291">
        <f t="shared" si="24"/>
        <v>3.874322425492368E-9</v>
      </c>
      <c r="J250" s="62" t="s">
        <v>41</v>
      </c>
      <c r="K250" s="59"/>
      <c r="L250" s="55" t="s">
        <v>93</v>
      </c>
      <c r="M250" s="283" t="s">
        <v>791</v>
      </c>
      <c r="N250" s="340" t="s">
        <v>609</v>
      </c>
      <c r="O250" s="340"/>
      <c r="P250" s="340"/>
      <c r="X250" s="31"/>
      <c r="Y250" s="31"/>
    </row>
    <row r="251" spans="2:25" ht="15" x14ac:dyDescent="0.25">
      <c r="B251" s="9"/>
      <c r="C251" s="236" t="s">
        <v>622</v>
      </c>
      <c r="D251" s="45" t="s">
        <v>564</v>
      </c>
      <c r="E251" s="67">
        <v>1</v>
      </c>
      <c r="F251" s="67" t="s">
        <v>41</v>
      </c>
      <c r="G251" s="56">
        <f t="shared" si="22"/>
        <v>8.2381651818734321E-14</v>
      </c>
      <c r="H251" s="57" t="str">
        <f t="shared" si="23"/>
        <v>[kg / kg NG]</v>
      </c>
      <c r="I251" s="291">
        <f t="shared" si="24"/>
        <v>8.2381651818734321E-14</v>
      </c>
      <c r="J251" s="62" t="s">
        <v>41</v>
      </c>
      <c r="K251" s="59"/>
      <c r="L251" s="55" t="s">
        <v>93</v>
      </c>
      <c r="M251" s="283" t="s">
        <v>791</v>
      </c>
      <c r="N251" s="340" t="s">
        <v>609</v>
      </c>
      <c r="O251" s="340"/>
      <c r="P251" s="340"/>
      <c r="X251" s="31"/>
      <c r="Y251" s="31"/>
    </row>
    <row r="252" spans="2:25" ht="15" x14ac:dyDescent="0.25">
      <c r="B252" s="9"/>
      <c r="C252" s="236" t="s">
        <v>623</v>
      </c>
      <c r="D252" s="45" t="s">
        <v>565</v>
      </c>
      <c r="E252" s="67">
        <v>1</v>
      </c>
      <c r="F252" s="67" t="s">
        <v>41</v>
      </c>
      <c r="G252" s="56">
        <f t="shared" si="22"/>
        <v>7.1712585165669032E-14</v>
      </c>
      <c r="H252" s="57" t="str">
        <f t="shared" si="23"/>
        <v>[kg / kg NG]</v>
      </c>
      <c r="I252" s="291">
        <f t="shared" si="24"/>
        <v>7.1712585165669032E-14</v>
      </c>
      <c r="J252" s="62" t="s">
        <v>41</v>
      </c>
      <c r="K252" s="59"/>
      <c r="L252" s="55" t="s">
        <v>93</v>
      </c>
      <c r="M252" s="283" t="s">
        <v>791</v>
      </c>
      <c r="N252" s="340" t="s">
        <v>609</v>
      </c>
      <c r="O252" s="340"/>
      <c r="P252" s="340"/>
      <c r="X252" s="31"/>
      <c r="Y252" s="31"/>
    </row>
    <row r="253" spans="2:25" ht="15" x14ac:dyDescent="0.25">
      <c r="B253" s="9"/>
      <c r="C253" s="236" t="s">
        <v>624</v>
      </c>
      <c r="D253" s="45" t="s">
        <v>566</v>
      </c>
      <c r="E253" s="67">
        <v>1</v>
      </c>
      <c r="F253" s="67" t="s">
        <v>41</v>
      </c>
      <c r="G253" s="56">
        <f t="shared" si="22"/>
        <v>2.1363558403276177E-14</v>
      </c>
      <c r="H253" s="57" t="str">
        <f t="shared" si="23"/>
        <v>[kg / kg NG]</v>
      </c>
      <c r="I253" s="291">
        <f t="shared" si="24"/>
        <v>2.1363558403276177E-14</v>
      </c>
      <c r="J253" s="62" t="s">
        <v>41</v>
      </c>
      <c r="K253" s="59"/>
      <c r="L253" s="55" t="s">
        <v>93</v>
      </c>
      <c r="M253" s="283" t="s">
        <v>791</v>
      </c>
      <c r="N253" s="340" t="s">
        <v>609</v>
      </c>
      <c r="O253" s="340"/>
      <c r="P253" s="340"/>
      <c r="X253" s="31"/>
      <c r="Y253" s="31"/>
    </row>
    <row r="254" spans="2:25" ht="15" x14ac:dyDescent="0.25">
      <c r="B254" s="9"/>
      <c r="C254" s="236" t="s">
        <v>625</v>
      </c>
      <c r="D254" s="45" t="s">
        <v>567</v>
      </c>
      <c r="E254" s="67">
        <v>1</v>
      </c>
      <c r="F254" s="67" t="s">
        <v>41</v>
      </c>
      <c r="G254" s="56">
        <f t="shared" si="22"/>
        <v>1.778268358731413E-13</v>
      </c>
      <c r="H254" s="57" t="str">
        <f t="shared" si="23"/>
        <v>[kg / kg NG]</v>
      </c>
      <c r="I254" s="291">
        <f t="shared" si="24"/>
        <v>1.778268358731413E-13</v>
      </c>
      <c r="J254" s="62" t="s">
        <v>41</v>
      </c>
      <c r="K254" s="59"/>
      <c r="L254" s="55" t="s">
        <v>93</v>
      </c>
      <c r="M254" s="283" t="s">
        <v>791</v>
      </c>
      <c r="N254" s="340" t="s">
        <v>609</v>
      </c>
      <c r="O254" s="340"/>
      <c r="P254" s="340"/>
      <c r="X254" s="31"/>
      <c r="Y254" s="31"/>
    </row>
    <row r="255" spans="2:25" ht="15" x14ac:dyDescent="0.25">
      <c r="B255" s="9"/>
      <c r="C255" s="236" t="s">
        <v>626</v>
      </c>
      <c r="D255" s="45" t="s">
        <v>568</v>
      </c>
      <c r="E255" s="67">
        <v>1</v>
      </c>
      <c r="F255" s="67" t="s">
        <v>41</v>
      </c>
      <c r="G255" s="56">
        <f t="shared" si="22"/>
        <v>3.8217649156217425E-12</v>
      </c>
      <c r="H255" s="57" t="str">
        <f t="shared" si="23"/>
        <v>[kg / kg NG]</v>
      </c>
      <c r="I255" s="291">
        <f t="shared" si="24"/>
        <v>3.8217649156217425E-12</v>
      </c>
      <c r="J255" s="62" t="s">
        <v>41</v>
      </c>
      <c r="K255" s="59"/>
      <c r="L255" s="55" t="s">
        <v>93</v>
      </c>
      <c r="M255" s="283" t="s">
        <v>791</v>
      </c>
      <c r="N255" s="340" t="s">
        <v>609</v>
      </c>
      <c r="O255" s="340"/>
      <c r="P255" s="340"/>
      <c r="X255" s="31"/>
      <c r="Y255" s="31"/>
    </row>
    <row r="256" spans="2:25" ht="15" x14ac:dyDescent="0.25">
      <c r="B256" s="9"/>
      <c r="C256" s="237" t="s">
        <v>627</v>
      </c>
      <c r="D256" s="45" t="s">
        <v>569</v>
      </c>
      <c r="E256" s="67">
        <v>1</v>
      </c>
      <c r="F256" s="67" t="s">
        <v>41</v>
      </c>
      <c r="G256" s="56">
        <f t="shared" si="22"/>
        <v>0</v>
      </c>
      <c r="H256" s="57" t="str">
        <f t="shared" si="23"/>
        <v>[kg / kg NG]</v>
      </c>
      <c r="I256" s="291">
        <f t="shared" si="24"/>
        <v>0</v>
      </c>
      <c r="J256" s="62" t="s">
        <v>41</v>
      </c>
      <c r="K256" s="59"/>
      <c r="L256" s="55" t="s">
        <v>93</v>
      </c>
      <c r="M256" s="283" t="s">
        <v>791</v>
      </c>
      <c r="N256" s="340" t="s">
        <v>609</v>
      </c>
      <c r="O256" s="340"/>
      <c r="P256" s="340"/>
      <c r="X256" s="31"/>
      <c r="Y256" s="31"/>
    </row>
    <row r="257" spans="2:25" ht="15" x14ac:dyDescent="0.25">
      <c r="B257" s="9"/>
      <c r="C257" s="236" t="s">
        <v>628</v>
      </c>
      <c r="D257" s="45" t="s">
        <v>570</v>
      </c>
      <c r="E257" s="67">
        <v>1</v>
      </c>
      <c r="F257" s="67" t="s">
        <v>41</v>
      </c>
      <c r="G257" s="56">
        <f t="shared" si="22"/>
        <v>1.1910283062185333E-17</v>
      </c>
      <c r="H257" s="57" t="str">
        <f t="shared" si="23"/>
        <v>[kg / kg NG]</v>
      </c>
      <c r="I257" s="291">
        <f t="shared" si="24"/>
        <v>1.1910283062185333E-17</v>
      </c>
      <c r="J257" s="62" t="s">
        <v>41</v>
      </c>
      <c r="K257" s="59"/>
      <c r="L257" s="55" t="s">
        <v>93</v>
      </c>
      <c r="M257" s="283" t="s">
        <v>791</v>
      </c>
      <c r="N257" s="340" t="s">
        <v>609</v>
      </c>
      <c r="O257" s="340"/>
      <c r="P257" s="340"/>
      <c r="X257" s="31"/>
      <c r="Y257" s="31"/>
    </row>
    <row r="258" spans="2:25" ht="15" x14ac:dyDescent="0.25">
      <c r="B258" s="9"/>
      <c r="C258" s="237" t="s">
        <v>629</v>
      </c>
      <c r="D258" s="45" t="s">
        <v>571</v>
      </c>
      <c r="E258" s="67">
        <v>1</v>
      </c>
      <c r="F258" s="67" t="s">
        <v>41</v>
      </c>
      <c r="G258" s="56">
        <f t="shared" si="22"/>
        <v>0</v>
      </c>
      <c r="H258" s="57" t="str">
        <f t="shared" si="23"/>
        <v>[kg / kg NG]</v>
      </c>
      <c r="I258" s="291">
        <f t="shared" si="24"/>
        <v>0</v>
      </c>
      <c r="J258" s="62" t="s">
        <v>41</v>
      </c>
      <c r="K258" s="59"/>
      <c r="L258" s="55" t="s">
        <v>93</v>
      </c>
      <c r="M258" s="283" t="s">
        <v>791</v>
      </c>
      <c r="N258" s="340" t="s">
        <v>609</v>
      </c>
      <c r="O258" s="340"/>
      <c r="P258" s="340"/>
      <c r="X258" s="31"/>
      <c r="Y258" s="31"/>
    </row>
    <row r="259" spans="2:25" ht="15" x14ac:dyDescent="0.25">
      <c r="B259" s="9"/>
      <c r="C259" s="236" t="s">
        <v>630</v>
      </c>
      <c r="D259" s="45" t="s">
        <v>572</v>
      </c>
      <c r="E259" s="67">
        <v>1</v>
      </c>
      <c r="F259" s="67" t="s">
        <v>41</v>
      </c>
      <c r="G259" s="56">
        <f t="shared" si="22"/>
        <v>2.1191044868437104E-11</v>
      </c>
      <c r="H259" s="57" t="str">
        <f t="shared" si="23"/>
        <v>[kg / kg NG]</v>
      </c>
      <c r="I259" s="291">
        <f t="shared" si="24"/>
        <v>2.1191044868437104E-11</v>
      </c>
      <c r="J259" s="62" t="s">
        <v>41</v>
      </c>
      <c r="K259" s="59"/>
      <c r="L259" s="55" t="s">
        <v>93</v>
      </c>
      <c r="M259" s="283" t="s">
        <v>791</v>
      </c>
      <c r="N259" s="340" t="s">
        <v>609</v>
      </c>
      <c r="O259" s="340"/>
      <c r="P259" s="340"/>
      <c r="X259" s="31"/>
      <c r="Y259" s="31"/>
    </row>
    <row r="260" spans="2:25" ht="15" x14ac:dyDescent="0.25">
      <c r="B260" s="9"/>
      <c r="C260" s="236" t="s">
        <v>631</v>
      </c>
      <c r="D260" s="45" t="s">
        <v>573</v>
      </c>
      <c r="E260" s="67">
        <v>1</v>
      </c>
      <c r="F260" s="67" t="s">
        <v>41</v>
      </c>
      <c r="G260" s="56">
        <f t="shared" si="22"/>
        <v>4.4272609711349509E-12</v>
      </c>
      <c r="H260" s="57" t="str">
        <f t="shared" si="23"/>
        <v>[kg / kg NG]</v>
      </c>
      <c r="I260" s="291">
        <f t="shared" si="24"/>
        <v>4.4272609711349509E-12</v>
      </c>
      <c r="J260" s="62" t="s">
        <v>41</v>
      </c>
      <c r="K260" s="59"/>
      <c r="L260" s="55" t="s">
        <v>93</v>
      </c>
      <c r="M260" s="283" t="s">
        <v>791</v>
      </c>
      <c r="N260" s="340" t="s">
        <v>609</v>
      </c>
      <c r="O260" s="340"/>
      <c r="P260" s="340"/>
      <c r="X260" s="31"/>
      <c r="Y260" s="31"/>
    </row>
    <row r="261" spans="2:25" ht="15" x14ac:dyDescent="0.25">
      <c r="B261" s="9"/>
      <c r="C261" s="236" t="s">
        <v>632</v>
      </c>
      <c r="D261" s="45" t="s">
        <v>574</v>
      </c>
      <c r="E261" s="67">
        <v>1</v>
      </c>
      <c r="F261" s="67" t="s">
        <v>41</v>
      </c>
      <c r="G261" s="56">
        <f t="shared" si="22"/>
        <v>5.2623923640792184E-11</v>
      </c>
      <c r="H261" s="57" t="str">
        <f t="shared" si="23"/>
        <v>[kg / kg NG]</v>
      </c>
      <c r="I261" s="291">
        <f t="shared" si="24"/>
        <v>5.2623923640792184E-11</v>
      </c>
      <c r="J261" s="62" t="s">
        <v>41</v>
      </c>
      <c r="K261" s="59"/>
      <c r="L261" s="55" t="s">
        <v>93</v>
      </c>
      <c r="M261" s="283" t="s">
        <v>791</v>
      </c>
      <c r="N261" s="340" t="s">
        <v>609</v>
      </c>
      <c r="O261" s="340"/>
      <c r="P261" s="340"/>
      <c r="X261" s="31"/>
      <c r="Y261" s="31"/>
    </row>
    <row r="262" spans="2:25" ht="15" x14ac:dyDescent="0.25">
      <c r="B262" s="9"/>
      <c r="C262" s="236" t="s">
        <v>633</v>
      </c>
      <c r="D262" s="45" t="s">
        <v>575</v>
      </c>
      <c r="E262" s="67">
        <v>1</v>
      </c>
      <c r="F262" s="67" t="s">
        <v>41</v>
      </c>
      <c r="G262" s="56">
        <f t="shared" si="22"/>
        <v>2.8001542760162892E-13</v>
      </c>
      <c r="H262" s="57" t="str">
        <f t="shared" si="23"/>
        <v>[kg / kg NG]</v>
      </c>
      <c r="I262" s="291">
        <f t="shared" si="24"/>
        <v>2.8001542760162892E-13</v>
      </c>
      <c r="J262" s="62" t="s">
        <v>41</v>
      </c>
      <c r="K262" s="59"/>
      <c r="L262" s="55" t="s">
        <v>93</v>
      </c>
      <c r="M262" s="283" t="s">
        <v>791</v>
      </c>
      <c r="N262" s="340" t="s">
        <v>609</v>
      </c>
      <c r="O262" s="340"/>
      <c r="P262" s="340"/>
      <c r="X262" s="31"/>
      <c r="Y262" s="31"/>
    </row>
    <row r="263" spans="2:25" ht="15" x14ac:dyDescent="0.25">
      <c r="B263" s="9"/>
      <c r="C263" s="236" t="s">
        <v>634</v>
      </c>
      <c r="D263" s="45" t="s">
        <v>576</v>
      </c>
      <c r="E263" s="67">
        <v>1</v>
      </c>
      <c r="F263" s="67" t="s">
        <v>41</v>
      </c>
      <c r="G263" s="56">
        <f t="shared" si="22"/>
        <v>1.1372635167590649E-14</v>
      </c>
      <c r="H263" s="57" t="str">
        <f t="shared" si="23"/>
        <v>[kg / kg NG]</v>
      </c>
      <c r="I263" s="291">
        <f t="shared" si="24"/>
        <v>1.1372635167590649E-14</v>
      </c>
      <c r="J263" s="62" t="s">
        <v>41</v>
      </c>
      <c r="K263" s="59"/>
      <c r="L263" s="55" t="s">
        <v>93</v>
      </c>
      <c r="M263" s="283" t="s">
        <v>791</v>
      </c>
      <c r="N263" s="340" t="s">
        <v>609</v>
      </c>
      <c r="O263" s="340"/>
      <c r="P263" s="340"/>
      <c r="X263" s="31"/>
      <c r="Y263" s="31"/>
    </row>
    <row r="264" spans="2:25" ht="15" x14ac:dyDescent="0.25">
      <c r="B264" s="9"/>
      <c r="C264" s="236" t="s">
        <v>635</v>
      </c>
      <c r="D264" s="45" t="s">
        <v>579</v>
      </c>
      <c r="E264" s="67">
        <v>1</v>
      </c>
      <c r="F264" s="67" t="s">
        <v>41</v>
      </c>
      <c r="G264" s="56">
        <f t="shared" si="22"/>
        <v>6.0625031035082366E-13</v>
      </c>
      <c r="H264" s="57" t="str">
        <f t="shared" si="23"/>
        <v>[kg / kg NG]</v>
      </c>
      <c r="I264" s="291">
        <f t="shared" si="24"/>
        <v>6.0625031035082366E-13</v>
      </c>
      <c r="J264" s="62" t="s">
        <v>41</v>
      </c>
      <c r="K264" s="59"/>
      <c r="L264" s="55" t="s">
        <v>93</v>
      </c>
      <c r="M264" s="283" t="s">
        <v>791</v>
      </c>
      <c r="N264" s="340" t="s">
        <v>609</v>
      </c>
      <c r="O264" s="340"/>
      <c r="P264" s="340"/>
      <c r="X264" s="31"/>
      <c r="Y264" s="31"/>
    </row>
    <row r="265" spans="2:25" ht="15" x14ac:dyDescent="0.25">
      <c r="B265" s="9"/>
      <c r="C265" s="236" t="s">
        <v>636</v>
      </c>
      <c r="D265" s="45" t="s">
        <v>577</v>
      </c>
      <c r="E265" s="67">
        <v>1</v>
      </c>
      <c r="F265" s="67" t="s">
        <v>41</v>
      </c>
      <c r="G265" s="56">
        <f t="shared" si="22"/>
        <v>1.2822981939669269E-13</v>
      </c>
      <c r="H265" s="57" t="str">
        <f t="shared" si="23"/>
        <v>[kg / kg NG]</v>
      </c>
      <c r="I265" s="291">
        <f t="shared" si="24"/>
        <v>1.2822981939669269E-13</v>
      </c>
      <c r="J265" s="62" t="s">
        <v>41</v>
      </c>
      <c r="K265" s="59"/>
      <c r="L265" s="55" t="s">
        <v>93</v>
      </c>
      <c r="M265" s="283" t="s">
        <v>791</v>
      </c>
      <c r="N265" s="340" t="s">
        <v>609</v>
      </c>
      <c r="O265" s="340"/>
      <c r="P265" s="340"/>
      <c r="X265" s="31"/>
      <c r="Y265" s="31"/>
    </row>
    <row r="266" spans="2:25" ht="15" x14ac:dyDescent="0.25">
      <c r="B266" s="9"/>
      <c r="C266" s="236" t="s">
        <v>637</v>
      </c>
      <c r="D266" s="45" t="s">
        <v>580</v>
      </c>
      <c r="E266" s="67">
        <v>1</v>
      </c>
      <c r="F266" s="67" t="s">
        <v>41</v>
      </c>
      <c r="G266" s="56">
        <f t="shared" si="22"/>
        <v>2.7820703232793328E-14</v>
      </c>
      <c r="H266" s="57" t="str">
        <f t="shared" si="23"/>
        <v>[kg / kg NG]</v>
      </c>
      <c r="I266" s="291">
        <f t="shared" si="24"/>
        <v>2.7820703232793328E-14</v>
      </c>
      <c r="J266" s="62" t="s">
        <v>41</v>
      </c>
      <c r="K266" s="59"/>
      <c r="L266" s="55" t="s">
        <v>93</v>
      </c>
      <c r="M266" s="283" t="s">
        <v>791</v>
      </c>
      <c r="N266" s="340" t="s">
        <v>609</v>
      </c>
      <c r="O266" s="340"/>
      <c r="P266" s="340"/>
      <c r="X266" s="31"/>
      <c r="Y266" s="31"/>
    </row>
    <row r="267" spans="2:25" ht="15" x14ac:dyDescent="0.25">
      <c r="B267" s="9"/>
      <c r="C267" s="236" t="s">
        <v>638</v>
      </c>
      <c r="D267" s="45" t="s">
        <v>578</v>
      </c>
      <c r="E267" s="67">
        <v>1</v>
      </c>
      <c r="F267" s="67" t="s">
        <v>41</v>
      </c>
      <c r="G267" s="56">
        <f t="shared" si="22"/>
        <v>5.650509463072161E-12</v>
      </c>
      <c r="H267" s="57" t="str">
        <f t="shared" si="23"/>
        <v>[kg / kg NG]</v>
      </c>
      <c r="I267" s="291">
        <f t="shared" si="24"/>
        <v>5.650509463072161E-12</v>
      </c>
      <c r="J267" s="62" t="s">
        <v>41</v>
      </c>
      <c r="K267" s="59"/>
      <c r="L267" s="55" t="s">
        <v>93</v>
      </c>
      <c r="M267" s="283" t="s">
        <v>791</v>
      </c>
      <c r="N267" s="340" t="s">
        <v>609</v>
      </c>
      <c r="O267" s="340"/>
      <c r="P267" s="340"/>
      <c r="X267" s="31"/>
      <c r="Y267" s="31"/>
    </row>
    <row r="268" spans="2:25" ht="15" x14ac:dyDescent="0.25">
      <c r="B268" s="9"/>
      <c r="C268" s="236" t="s">
        <v>639</v>
      </c>
      <c r="D268" s="45" t="s">
        <v>581</v>
      </c>
      <c r="E268" s="67">
        <v>1</v>
      </c>
      <c r="F268" s="67" t="s">
        <v>41</v>
      </c>
      <c r="G268" s="56">
        <f t="shared" si="22"/>
        <v>5.7784135155080243E-12</v>
      </c>
      <c r="H268" s="57" t="str">
        <f t="shared" si="23"/>
        <v>[kg / kg NG]</v>
      </c>
      <c r="I268" s="291">
        <f t="shared" si="24"/>
        <v>5.7784135155080243E-12</v>
      </c>
      <c r="J268" s="62" t="s">
        <v>41</v>
      </c>
      <c r="K268" s="59"/>
      <c r="L268" s="55" t="s">
        <v>93</v>
      </c>
      <c r="M268" s="283" t="s">
        <v>791</v>
      </c>
      <c r="N268" s="340" t="s">
        <v>609</v>
      </c>
      <c r="O268" s="340"/>
      <c r="P268" s="340"/>
      <c r="X268" s="31"/>
      <c r="Y268" s="31"/>
    </row>
    <row r="269" spans="2:25" ht="15" x14ac:dyDescent="0.25">
      <c r="B269" s="9"/>
      <c r="C269" s="236" t="s">
        <v>640</v>
      </c>
      <c r="D269" s="45" t="s">
        <v>582</v>
      </c>
      <c r="E269" s="67">
        <v>1</v>
      </c>
      <c r="F269" s="67" t="s">
        <v>41</v>
      </c>
      <c r="G269" s="56">
        <f t="shared" ref="G269:G300" si="25">IF($C269="",1,VLOOKUP($C269,$C$22:$H$217,3,FALSE))</f>
        <v>1.6651760874213792E-9</v>
      </c>
      <c r="H269" s="57" t="str">
        <f t="shared" ref="H269:H300" si="26">IF($C269="","",VLOOKUP($C269,$C$22:$H$217,6,FALSE))</f>
        <v>[kg / kg NG]</v>
      </c>
      <c r="I269" s="291">
        <f t="shared" si="24"/>
        <v>1.6651760874213792E-9</v>
      </c>
      <c r="J269" s="62" t="s">
        <v>41</v>
      </c>
      <c r="K269" s="59"/>
      <c r="L269" s="55" t="s">
        <v>93</v>
      </c>
      <c r="M269" s="283" t="s">
        <v>791</v>
      </c>
      <c r="N269" s="340" t="s">
        <v>609</v>
      </c>
      <c r="O269" s="340"/>
      <c r="P269" s="340"/>
      <c r="X269" s="31"/>
      <c r="Y269" s="31"/>
    </row>
    <row r="270" spans="2:25" ht="15" x14ac:dyDescent="0.25">
      <c r="B270" s="9"/>
      <c r="C270" s="236" t="s">
        <v>641</v>
      </c>
      <c r="D270" s="45" t="s">
        <v>583</v>
      </c>
      <c r="E270" s="67">
        <v>1</v>
      </c>
      <c r="F270" s="67" t="s">
        <v>41</v>
      </c>
      <c r="G270" s="56">
        <f t="shared" si="25"/>
        <v>4.0858956676928107E-14</v>
      </c>
      <c r="H270" s="57" t="str">
        <f t="shared" si="26"/>
        <v>[kg / kg NG]</v>
      </c>
      <c r="I270" s="291">
        <f t="shared" si="24"/>
        <v>4.0858956676928107E-14</v>
      </c>
      <c r="J270" s="62" t="s">
        <v>41</v>
      </c>
      <c r="K270" s="59"/>
      <c r="L270" s="55" t="s">
        <v>93</v>
      </c>
      <c r="M270" s="283" t="s">
        <v>791</v>
      </c>
      <c r="N270" s="340" t="s">
        <v>609</v>
      </c>
      <c r="O270" s="340"/>
      <c r="P270" s="340"/>
      <c r="X270" s="31"/>
      <c r="Y270" s="31"/>
    </row>
    <row r="271" spans="2:25" ht="15" x14ac:dyDescent="0.25">
      <c r="B271" s="9"/>
      <c r="C271" s="236" t="s">
        <v>642</v>
      </c>
      <c r="D271" s="45" t="s">
        <v>584</v>
      </c>
      <c r="E271" s="67">
        <v>1</v>
      </c>
      <c r="F271" s="67" t="s">
        <v>41</v>
      </c>
      <c r="G271" s="56">
        <f t="shared" si="25"/>
        <v>1.0305866455960901E-13</v>
      </c>
      <c r="H271" s="57" t="str">
        <f t="shared" si="26"/>
        <v>[kg / kg NG]</v>
      </c>
      <c r="I271" s="291">
        <f t="shared" si="24"/>
        <v>1.0305866455960901E-13</v>
      </c>
      <c r="J271" s="62" t="s">
        <v>41</v>
      </c>
      <c r="K271" s="59"/>
      <c r="L271" s="55" t="s">
        <v>93</v>
      </c>
      <c r="M271" s="283" t="s">
        <v>791</v>
      </c>
      <c r="N271" s="340" t="s">
        <v>609</v>
      </c>
      <c r="O271" s="340"/>
      <c r="P271" s="340"/>
      <c r="X271" s="31"/>
      <c r="Y271" s="31"/>
    </row>
    <row r="272" spans="2:25" ht="15" x14ac:dyDescent="0.25">
      <c r="B272" s="9"/>
      <c r="C272" s="236" t="s">
        <v>643</v>
      </c>
      <c r="D272" s="45" t="s">
        <v>585</v>
      </c>
      <c r="E272" s="67">
        <v>1</v>
      </c>
      <c r="F272" s="67" t="s">
        <v>41</v>
      </c>
      <c r="G272" s="56">
        <f t="shared" si="25"/>
        <v>3.0316419180327775E-15</v>
      </c>
      <c r="H272" s="57" t="str">
        <f t="shared" si="26"/>
        <v>[kg / kg NG]</v>
      </c>
      <c r="I272" s="291">
        <f t="shared" si="24"/>
        <v>3.0316419180327775E-15</v>
      </c>
      <c r="J272" s="62" t="s">
        <v>41</v>
      </c>
      <c r="K272" s="59"/>
      <c r="L272" s="55" t="s">
        <v>93</v>
      </c>
      <c r="M272" s="283" t="s">
        <v>791</v>
      </c>
      <c r="N272" s="340" t="s">
        <v>609</v>
      </c>
      <c r="O272" s="340"/>
      <c r="P272" s="340"/>
      <c r="X272" s="31"/>
      <c r="Y272" s="31"/>
    </row>
    <row r="273" spans="2:25" ht="15" x14ac:dyDescent="0.25">
      <c r="B273" s="9"/>
      <c r="C273" s="236" t="s">
        <v>644</v>
      </c>
      <c r="D273" s="45" t="s">
        <v>586</v>
      </c>
      <c r="E273" s="67">
        <v>1</v>
      </c>
      <c r="F273" s="67" t="s">
        <v>41</v>
      </c>
      <c r="G273" s="56">
        <f t="shared" si="25"/>
        <v>2.1355439837739592E-13</v>
      </c>
      <c r="H273" s="57" t="str">
        <f t="shared" si="26"/>
        <v>[kg / kg NG]</v>
      </c>
      <c r="I273" s="291">
        <f t="shared" si="24"/>
        <v>2.1355439837739592E-13</v>
      </c>
      <c r="J273" s="62" t="s">
        <v>41</v>
      </c>
      <c r="K273" s="59"/>
      <c r="L273" s="55" t="s">
        <v>93</v>
      </c>
      <c r="M273" s="283" t="s">
        <v>791</v>
      </c>
      <c r="N273" s="340" t="s">
        <v>609</v>
      </c>
      <c r="O273" s="340"/>
      <c r="P273" s="340"/>
      <c r="X273" s="31"/>
      <c r="Y273" s="31"/>
    </row>
    <row r="274" spans="2:25" ht="15" x14ac:dyDescent="0.25">
      <c r="B274" s="9"/>
      <c r="C274" s="236" t="s">
        <v>645</v>
      </c>
      <c r="D274" s="45" t="s">
        <v>587</v>
      </c>
      <c r="E274" s="67">
        <v>1</v>
      </c>
      <c r="F274" s="67" t="s">
        <v>41</v>
      </c>
      <c r="G274" s="56">
        <f t="shared" si="25"/>
        <v>9.2486172654992699E-13</v>
      </c>
      <c r="H274" s="57" t="str">
        <f t="shared" si="26"/>
        <v>[kg / kg NG]</v>
      </c>
      <c r="I274" s="291">
        <f t="shared" si="24"/>
        <v>9.2486172654992699E-13</v>
      </c>
      <c r="J274" s="62" t="s">
        <v>41</v>
      </c>
      <c r="K274" s="59"/>
      <c r="L274" s="55" t="s">
        <v>93</v>
      </c>
      <c r="M274" s="283" t="s">
        <v>791</v>
      </c>
      <c r="N274" s="340" t="s">
        <v>609</v>
      </c>
      <c r="O274" s="340"/>
      <c r="P274" s="340"/>
      <c r="X274" s="31"/>
      <c r="Y274" s="31"/>
    </row>
    <row r="275" spans="2:25" ht="15" x14ac:dyDescent="0.25">
      <c r="B275" s="9"/>
      <c r="C275" s="236" t="s">
        <v>646</v>
      </c>
      <c r="D275" s="45" t="s">
        <v>588</v>
      </c>
      <c r="E275" s="67">
        <v>1</v>
      </c>
      <c r="F275" s="67" t="s">
        <v>41</v>
      </c>
      <c r="G275" s="56">
        <f t="shared" si="25"/>
        <v>4.7190300636208963E-12</v>
      </c>
      <c r="H275" s="57" t="str">
        <f t="shared" si="26"/>
        <v>[kg / kg NG]</v>
      </c>
      <c r="I275" s="291">
        <f t="shared" si="24"/>
        <v>4.7190300636208963E-12</v>
      </c>
      <c r="J275" s="62" t="s">
        <v>41</v>
      </c>
      <c r="K275" s="59"/>
      <c r="L275" s="55" t="s">
        <v>93</v>
      </c>
      <c r="M275" s="283" t="s">
        <v>791</v>
      </c>
      <c r="N275" s="340" t="s">
        <v>609</v>
      </c>
      <c r="O275" s="340"/>
      <c r="P275" s="340"/>
      <c r="X275" s="31"/>
      <c r="Y275" s="31"/>
    </row>
    <row r="276" spans="2:25" ht="15" x14ac:dyDescent="0.25">
      <c r="B276" s="9"/>
      <c r="C276" s="236" t="s">
        <v>647</v>
      </c>
      <c r="D276" s="45" t="s">
        <v>589</v>
      </c>
      <c r="E276" s="67">
        <v>1</v>
      </c>
      <c r="F276" s="67" t="s">
        <v>41</v>
      </c>
      <c r="G276" s="56">
        <f t="shared" si="25"/>
        <v>4.2973776876671845E-15</v>
      </c>
      <c r="H276" s="57" t="str">
        <f t="shared" si="26"/>
        <v>[kg / kg NG]</v>
      </c>
      <c r="I276" s="291">
        <f t="shared" si="24"/>
        <v>4.2973776876671845E-15</v>
      </c>
      <c r="J276" s="62" t="s">
        <v>41</v>
      </c>
      <c r="K276" s="59"/>
      <c r="L276" s="55" t="s">
        <v>93</v>
      </c>
      <c r="M276" s="283" t="s">
        <v>791</v>
      </c>
      <c r="N276" s="340" t="s">
        <v>609</v>
      </c>
      <c r="O276" s="340"/>
      <c r="P276" s="340"/>
      <c r="X276" s="31"/>
      <c r="Y276" s="31"/>
    </row>
    <row r="277" spans="2:25" ht="15" x14ac:dyDescent="0.25">
      <c r="B277" s="9"/>
      <c r="C277" s="236" t="s">
        <v>648</v>
      </c>
      <c r="D277" s="45" t="s">
        <v>590</v>
      </c>
      <c r="E277" s="67">
        <v>1</v>
      </c>
      <c r="F277" s="67" t="s">
        <v>41</v>
      </c>
      <c r="G277" s="56">
        <f t="shared" si="25"/>
        <v>2.7266959117659352E-15</v>
      </c>
      <c r="H277" s="57" t="str">
        <f t="shared" si="26"/>
        <v>[kg / kg NG]</v>
      </c>
      <c r="I277" s="291">
        <f t="shared" si="24"/>
        <v>2.7266959117659352E-15</v>
      </c>
      <c r="J277" s="62" t="s">
        <v>41</v>
      </c>
      <c r="K277" s="59"/>
      <c r="L277" s="55" t="s">
        <v>93</v>
      </c>
      <c r="M277" s="283" t="s">
        <v>791</v>
      </c>
      <c r="N277" s="340" t="s">
        <v>609</v>
      </c>
      <c r="O277" s="340"/>
      <c r="P277" s="340"/>
      <c r="X277" s="31"/>
      <c r="Y277" s="31"/>
    </row>
    <row r="278" spans="2:25" ht="15" x14ac:dyDescent="0.25">
      <c r="B278" s="9"/>
      <c r="C278" s="237" t="s">
        <v>649</v>
      </c>
      <c r="D278" s="45" t="s">
        <v>591</v>
      </c>
      <c r="E278" s="67">
        <v>1</v>
      </c>
      <c r="F278" s="67" t="s">
        <v>41</v>
      </c>
      <c r="G278" s="56">
        <f t="shared" si="25"/>
        <v>0</v>
      </c>
      <c r="H278" s="57" t="str">
        <f t="shared" si="26"/>
        <v>[kg / kg NG]</v>
      </c>
      <c r="I278" s="291">
        <f t="shared" si="24"/>
        <v>0</v>
      </c>
      <c r="J278" s="62" t="s">
        <v>41</v>
      </c>
      <c r="K278" s="59"/>
      <c r="L278" s="55" t="s">
        <v>93</v>
      </c>
      <c r="M278" s="283" t="s">
        <v>791</v>
      </c>
      <c r="N278" s="340" t="s">
        <v>609</v>
      </c>
      <c r="O278" s="340"/>
      <c r="P278" s="340"/>
      <c r="X278" s="31"/>
      <c r="Y278" s="31"/>
    </row>
    <row r="279" spans="2:25" ht="15" x14ac:dyDescent="0.25">
      <c r="B279" s="9"/>
      <c r="C279" s="236" t="s">
        <v>650</v>
      </c>
      <c r="D279" s="45" t="s">
        <v>592</v>
      </c>
      <c r="E279" s="67">
        <v>1</v>
      </c>
      <c r="F279" s="67" t="s">
        <v>41</v>
      </c>
      <c r="G279" s="56">
        <f t="shared" si="25"/>
        <v>4.9534315359104224E-14</v>
      </c>
      <c r="H279" s="57" t="str">
        <f t="shared" si="26"/>
        <v>[kg / kg NG]</v>
      </c>
      <c r="I279" s="291">
        <f t="shared" si="24"/>
        <v>4.9534315359104224E-14</v>
      </c>
      <c r="J279" s="62" t="s">
        <v>41</v>
      </c>
      <c r="K279" s="59"/>
      <c r="L279" s="55" t="s">
        <v>93</v>
      </c>
      <c r="M279" s="283" t="s">
        <v>791</v>
      </c>
      <c r="N279" s="340" t="s">
        <v>609</v>
      </c>
      <c r="O279" s="340"/>
      <c r="P279" s="340"/>
      <c r="X279" s="31"/>
      <c r="Y279" s="31"/>
    </row>
    <row r="280" spans="2:25" ht="15" x14ac:dyDescent="0.25">
      <c r="B280" s="9"/>
      <c r="C280" s="236" t="s">
        <v>651</v>
      </c>
      <c r="D280" s="45" t="s">
        <v>593</v>
      </c>
      <c r="E280" s="67">
        <v>1</v>
      </c>
      <c r="F280" s="67" t="s">
        <v>41</v>
      </c>
      <c r="G280" s="56">
        <f t="shared" si="25"/>
        <v>1.08600408422525E-10</v>
      </c>
      <c r="H280" s="57" t="str">
        <f t="shared" si="26"/>
        <v>[kg / kg NG]</v>
      </c>
      <c r="I280" s="291">
        <f t="shared" si="24"/>
        <v>1.08600408422525E-10</v>
      </c>
      <c r="J280" s="62" t="s">
        <v>41</v>
      </c>
      <c r="K280" s="59"/>
      <c r="L280" s="55" t="s">
        <v>93</v>
      </c>
      <c r="M280" s="283" t="s">
        <v>791</v>
      </c>
      <c r="N280" s="340" t="s">
        <v>609</v>
      </c>
      <c r="O280" s="340"/>
      <c r="P280" s="340"/>
      <c r="X280" s="31"/>
      <c r="Y280" s="31"/>
    </row>
    <row r="281" spans="2:25" ht="15" x14ac:dyDescent="0.25">
      <c r="B281" s="9"/>
      <c r="C281" s="236" t="s">
        <v>652</v>
      </c>
      <c r="D281" s="45" t="s">
        <v>594</v>
      </c>
      <c r="E281" s="67">
        <v>1</v>
      </c>
      <c r="F281" s="67" t="s">
        <v>41</v>
      </c>
      <c r="G281" s="56">
        <f t="shared" si="25"/>
        <v>1.5556594671625279E-14</v>
      </c>
      <c r="H281" s="57" t="str">
        <f t="shared" si="26"/>
        <v>[kg / kg NG]</v>
      </c>
      <c r="I281" s="291">
        <f t="shared" si="24"/>
        <v>1.5556594671625279E-14</v>
      </c>
      <c r="J281" s="62" t="s">
        <v>41</v>
      </c>
      <c r="K281" s="59"/>
      <c r="L281" s="55" t="s">
        <v>93</v>
      </c>
      <c r="M281" s="283" t="s">
        <v>791</v>
      </c>
      <c r="N281" s="340" t="s">
        <v>609</v>
      </c>
      <c r="O281" s="340"/>
      <c r="P281" s="340"/>
      <c r="X281" s="31"/>
      <c r="Y281" s="31"/>
    </row>
    <row r="282" spans="2:25" ht="15" x14ac:dyDescent="0.25">
      <c r="B282" s="9"/>
      <c r="C282" s="236" t="s">
        <v>653</v>
      </c>
      <c r="D282" s="45" t="s">
        <v>595</v>
      </c>
      <c r="E282" s="67">
        <v>1</v>
      </c>
      <c r="F282" s="67" t="s">
        <v>41</v>
      </c>
      <c r="G282" s="56">
        <f t="shared" si="25"/>
        <v>8.2621795058203717E-15</v>
      </c>
      <c r="H282" s="57" t="str">
        <f t="shared" si="26"/>
        <v>[kg / kg NG]</v>
      </c>
      <c r="I282" s="291">
        <f t="shared" si="24"/>
        <v>8.2621795058203717E-15</v>
      </c>
      <c r="J282" s="62" t="s">
        <v>41</v>
      </c>
      <c r="K282" s="59"/>
      <c r="L282" s="55" t="s">
        <v>93</v>
      </c>
      <c r="M282" s="283" t="s">
        <v>791</v>
      </c>
      <c r="N282" s="340" t="s">
        <v>609</v>
      </c>
      <c r="O282" s="340"/>
      <c r="P282" s="340"/>
      <c r="X282" s="31"/>
      <c r="Y282" s="31"/>
    </row>
    <row r="283" spans="2:25" ht="15" x14ac:dyDescent="0.25">
      <c r="B283" s="9"/>
      <c r="C283" s="236" t="s">
        <v>654</v>
      </c>
      <c r="D283" s="45" t="s">
        <v>596</v>
      </c>
      <c r="E283" s="67">
        <v>1</v>
      </c>
      <c r="F283" s="67" t="s">
        <v>41</v>
      </c>
      <c r="G283" s="56">
        <f t="shared" si="25"/>
        <v>8.2066119958498623E-14</v>
      </c>
      <c r="H283" s="57" t="str">
        <f t="shared" si="26"/>
        <v>[kg / kg NG]</v>
      </c>
      <c r="I283" s="291">
        <f t="shared" si="24"/>
        <v>8.2066119958498623E-14</v>
      </c>
      <c r="J283" s="62" t="s">
        <v>41</v>
      </c>
      <c r="K283" s="59"/>
      <c r="L283" s="55" t="s">
        <v>93</v>
      </c>
      <c r="M283" s="283" t="s">
        <v>791</v>
      </c>
      <c r="N283" s="340" t="s">
        <v>609</v>
      </c>
      <c r="O283" s="340"/>
      <c r="P283" s="340"/>
      <c r="X283" s="31"/>
      <c r="Y283" s="31"/>
    </row>
    <row r="284" spans="2:25" ht="15" x14ac:dyDescent="0.25">
      <c r="B284" s="9"/>
      <c r="C284" s="236" t="s">
        <v>655</v>
      </c>
      <c r="D284" s="45" t="s">
        <v>597</v>
      </c>
      <c r="E284" s="67">
        <v>1</v>
      </c>
      <c r="F284" s="67" t="s">
        <v>41</v>
      </c>
      <c r="G284" s="56">
        <f t="shared" si="25"/>
        <v>9.9875831095440276E-12</v>
      </c>
      <c r="H284" s="57" t="str">
        <f t="shared" si="26"/>
        <v>[kg / kg NG]</v>
      </c>
      <c r="I284" s="291">
        <f>IF(D284="","",E284*G284*$D$5)</f>
        <v>9.9875831095440276E-12</v>
      </c>
      <c r="J284" s="62" t="s">
        <v>41</v>
      </c>
      <c r="K284" s="59"/>
      <c r="L284" s="55" t="s">
        <v>93</v>
      </c>
      <c r="M284" s="283" t="s">
        <v>791</v>
      </c>
      <c r="N284" s="340" t="s">
        <v>609</v>
      </c>
      <c r="O284" s="340"/>
      <c r="P284" s="340"/>
      <c r="X284" s="31"/>
      <c r="Y284" s="31"/>
    </row>
    <row r="285" spans="2:25" ht="15" x14ac:dyDescent="0.25">
      <c r="B285" s="9"/>
      <c r="C285" s="236" t="s">
        <v>656</v>
      </c>
      <c r="D285" s="45" t="s">
        <v>598</v>
      </c>
      <c r="E285" s="67">
        <v>1</v>
      </c>
      <c r="F285" s="67" t="s">
        <v>41</v>
      </c>
      <c r="G285" s="56">
        <f t="shared" si="25"/>
        <v>6.691408975089291E-12</v>
      </c>
      <c r="H285" s="57" t="str">
        <f t="shared" si="26"/>
        <v>[kg / kg NG]</v>
      </c>
      <c r="I285" s="291">
        <f>IF(D285="","",E285*G285*$D$5)</f>
        <v>6.691408975089291E-12</v>
      </c>
      <c r="J285" s="62" t="s">
        <v>41</v>
      </c>
      <c r="K285" s="59"/>
      <c r="L285" s="55" t="s">
        <v>93</v>
      </c>
      <c r="M285" s="283" t="s">
        <v>791</v>
      </c>
      <c r="N285" s="340" t="s">
        <v>609</v>
      </c>
      <c r="O285" s="340"/>
      <c r="P285" s="340"/>
      <c r="X285" s="31"/>
      <c r="Y285" s="31"/>
    </row>
    <row r="286" spans="2:25" ht="15" x14ac:dyDescent="0.25">
      <c r="B286" s="9"/>
      <c r="C286" s="236" t="s">
        <v>657</v>
      </c>
      <c r="D286" s="45" t="s">
        <v>599</v>
      </c>
      <c r="E286" s="67">
        <v>1</v>
      </c>
      <c r="F286" s="67" t="s">
        <v>41</v>
      </c>
      <c r="G286" s="56">
        <f t="shared" si="25"/>
        <v>1.952184854538494E-11</v>
      </c>
      <c r="H286" s="57" t="str">
        <f t="shared" si="26"/>
        <v>[kg / kg NG]</v>
      </c>
      <c r="I286" s="291">
        <f>IF(D286="","",E286*G286*$D$5)</f>
        <v>1.952184854538494E-11</v>
      </c>
      <c r="J286" s="62" t="s">
        <v>41</v>
      </c>
      <c r="K286" s="59"/>
      <c r="L286" s="55" t="s">
        <v>93</v>
      </c>
      <c r="M286" s="283" t="s">
        <v>791</v>
      </c>
      <c r="N286" s="340" t="s">
        <v>609</v>
      </c>
      <c r="O286" s="340"/>
      <c r="P286" s="340"/>
      <c r="X286" s="31"/>
      <c r="Y286" s="31"/>
    </row>
    <row r="287" spans="2:25" ht="15" x14ac:dyDescent="0.25">
      <c r="B287" s="9"/>
      <c r="C287" s="236" t="s">
        <v>658</v>
      </c>
      <c r="D287" s="45" t="s">
        <v>600</v>
      </c>
      <c r="E287" s="67">
        <v>1</v>
      </c>
      <c r="F287" s="67" t="s">
        <v>41</v>
      </c>
      <c r="G287" s="56">
        <f t="shared" si="25"/>
        <v>2.2741758824480012E-12</v>
      </c>
      <c r="H287" s="57" t="str">
        <f t="shared" si="26"/>
        <v>[kg / kg NG]</v>
      </c>
      <c r="I287" s="291">
        <f t="shared" si="24"/>
        <v>2.2741758824480012E-12</v>
      </c>
      <c r="J287" s="62" t="s">
        <v>41</v>
      </c>
      <c r="K287" s="59"/>
      <c r="L287" s="55" t="s">
        <v>93</v>
      </c>
      <c r="M287" s="283" t="s">
        <v>791</v>
      </c>
      <c r="N287" s="340" t="s">
        <v>609</v>
      </c>
      <c r="O287" s="340"/>
      <c r="P287" s="340"/>
      <c r="X287" s="31"/>
      <c r="Y287" s="31"/>
    </row>
    <row r="288" spans="2:25" ht="15" x14ac:dyDescent="0.25">
      <c r="B288" s="9"/>
      <c r="C288" s="236" t="s">
        <v>659</v>
      </c>
      <c r="D288" s="45" t="s">
        <v>601</v>
      </c>
      <c r="E288" s="67">
        <v>1</v>
      </c>
      <c r="F288" s="67" t="s">
        <v>41</v>
      </c>
      <c r="G288" s="56">
        <f t="shared" si="25"/>
        <v>3.222452594425791E-15</v>
      </c>
      <c r="H288" s="57" t="str">
        <f t="shared" si="26"/>
        <v>[kg / kg NG]</v>
      </c>
      <c r="I288" s="291">
        <f t="shared" si="24"/>
        <v>3.222452594425791E-15</v>
      </c>
      <c r="J288" s="62" t="s">
        <v>41</v>
      </c>
      <c r="K288" s="59"/>
      <c r="L288" s="55" t="s">
        <v>93</v>
      </c>
      <c r="M288" s="283" t="s">
        <v>791</v>
      </c>
      <c r="N288" s="340" t="s">
        <v>609</v>
      </c>
      <c r="O288" s="340"/>
      <c r="P288" s="340"/>
      <c r="X288" s="31"/>
      <c r="Y288" s="31"/>
    </row>
    <row r="289" spans="2:25" ht="15" x14ac:dyDescent="0.25">
      <c r="B289" s="9"/>
      <c r="C289" s="236" t="s">
        <v>660</v>
      </c>
      <c r="D289" s="45" t="s">
        <v>602</v>
      </c>
      <c r="E289" s="67">
        <v>1</v>
      </c>
      <c r="F289" s="67" t="s">
        <v>41</v>
      </c>
      <c r="G289" s="56">
        <f t="shared" si="25"/>
        <v>4.1791617743169277E-14</v>
      </c>
      <c r="H289" s="57" t="str">
        <f t="shared" si="26"/>
        <v>[kg / kg NG]</v>
      </c>
      <c r="I289" s="291">
        <f t="shared" si="24"/>
        <v>4.1791617743169277E-14</v>
      </c>
      <c r="J289" s="62" t="s">
        <v>41</v>
      </c>
      <c r="K289" s="59"/>
      <c r="L289" s="55" t="s">
        <v>93</v>
      </c>
      <c r="M289" s="283" t="s">
        <v>791</v>
      </c>
      <c r="N289" s="340" t="s">
        <v>609</v>
      </c>
      <c r="O289" s="340"/>
      <c r="P289" s="340"/>
      <c r="X289" s="31"/>
      <c r="Y289" s="31"/>
    </row>
    <row r="290" spans="2:25" ht="15" x14ac:dyDescent="0.25">
      <c r="B290" s="9"/>
      <c r="C290" s="236" t="s">
        <v>661</v>
      </c>
      <c r="D290" s="45" t="s">
        <v>603</v>
      </c>
      <c r="E290" s="67">
        <v>1</v>
      </c>
      <c r="F290" s="67" t="s">
        <v>41</v>
      </c>
      <c r="G290" s="56">
        <f t="shared" si="25"/>
        <v>1.3728133663597175E-10</v>
      </c>
      <c r="H290" s="57" t="str">
        <f t="shared" si="26"/>
        <v>[kg / kg NG]</v>
      </c>
      <c r="I290" s="291">
        <f t="shared" si="24"/>
        <v>1.3728133663597175E-10</v>
      </c>
      <c r="J290" s="62" t="s">
        <v>41</v>
      </c>
      <c r="K290" s="59"/>
      <c r="L290" s="55" t="s">
        <v>93</v>
      </c>
      <c r="M290" s="283" t="s">
        <v>791</v>
      </c>
      <c r="N290" s="340" t="s">
        <v>609</v>
      </c>
      <c r="O290" s="340"/>
      <c r="P290" s="340"/>
      <c r="X290" s="31"/>
      <c r="Y290" s="31"/>
    </row>
    <row r="291" spans="2:25" ht="15" x14ac:dyDescent="0.25">
      <c r="B291" s="9"/>
      <c r="C291" s="236" t="s">
        <v>662</v>
      </c>
      <c r="D291" s="45" t="s">
        <v>604</v>
      </c>
      <c r="E291" s="67">
        <v>1</v>
      </c>
      <c r="F291" s="67" t="s">
        <v>41</v>
      </c>
      <c r="G291" s="56">
        <f t="shared" si="25"/>
        <v>2.0035498166039213E-11</v>
      </c>
      <c r="H291" s="57" t="str">
        <f t="shared" si="26"/>
        <v>[kg / kg NG]</v>
      </c>
      <c r="I291" s="291">
        <f t="shared" si="24"/>
        <v>2.0035498166039213E-11</v>
      </c>
      <c r="J291" s="62" t="s">
        <v>41</v>
      </c>
      <c r="K291" s="59"/>
      <c r="L291" s="55" t="s">
        <v>93</v>
      </c>
      <c r="M291" s="283" t="s">
        <v>791</v>
      </c>
      <c r="N291" s="340" t="s">
        <v>609</v>
      </c>
      <c r="O291" s="340"/>
      <c r="P291" s="340"/>
      <c r="X291" s="31"/>
      <c r="Y291" s="31"/>
    </row>
    <row r="292" spans="2:25" ht="15" x14ac:dyDescent="0.25">
      <c r="B292" s="9"/>
      <c r="C292" s="237" t="s">
        <v>663</v>
      </c>
      <c r="D292" s="45" t="s">
        <v>605</v>
      </c>
      <c r="E292" s="67">
        <v>1</v>
      </c>
      <c r="F292" s="67" t="s">
        <v>41</v>
      </c>
      <c r="G292" s="56">
        <f t="shared" si="25"/>
        <v>0</v>
      </c>
      <c r="H292" s="57" t="str">
        <f t="shared" si="26"/>
        <v>[kg / kg NG]</v>
      </c>
      <c r="I292" s="291">
        <f t="shared" si="24"/>
        <v>0</v>
      </c>
      <c r="J292" s="62" t="s">
        <v>41</v>
      </c>
      <c r="K292" s="59"/>
      <c r="L292" s="55" t="s">
        <v>93</v>
      </c>
      <c r="M292" s="283" t="s">
        <v>791</v>
      </c>
      <c r="N292" s="340" t="s">
        <v>609</v>
      </c>
      <c r="O292" s="340"/>
      <c r="P292" s="340"/>
      <c r="X292" s="31"/>
      <c r="Y292" s="31"/>
    </row>
    <row r="293" spans="2:25" ht="15" x14ac:dyDescent="0.25">
      <c r="B293" s="9"/>
      <c r="C293" s="237" t="s">
        <v>664</v>
      </c>
      <c r="D293" s="45" t="s">
        <v>606</v>
      </c>
      <c r="E293" s="67">
        <v>1</v>
      </c>
      <c r="F293" s="67" t="s">
        <v>41</v>
      </c>
      <c r="G293" s="56">
        <f t="shared" si="25"/>
        <v>0</v>
      </c>
      <c r="H293" s="57" t="str">
        <f t="shared" si="26"/>
        <v>[kg / kg NG]</v>
      </c>
      <c r="I293" s="291">
        <f t="shared" si="24"/>
        <v>0</v>
      </c>
      <c r="J293" s="62" t="s">
        <v>41</v>
      </c>
      <c r="K293" s="59"/>
      <c r="L293" s="55" t="s">
        <v>93</v>
      </c>
      <c r="M293" s="283" t="s">
        <v>791</v>
      </c>
      <c r="N293" s="340" t="s">
        <v>609</v>
      </c>
      <c r="O293" s="340"/>
      <c r="P293" s="340"/>
      <c r="X293" s="31"/>
      <c r="Y293" s="31"/>
    </row>
    <row r="294" spans="2:25" ht="15" x14ac:dyDescent="0.25">
      <c r="B294" s="9"/>
      <c r="C294" s="237" t="s">
        <v>665</v>
      </c>
      <c r="D294" s="45" t="s">
        <v>607</v>
      </c>
      <c r="E294" s="67">
        <v>1</v>
      </c>
      <c r="F294" s="67" t="s">
        <v>41</v>
      </c>
      <c r="G294" s="56">
        <f t="shared" si="25"/>
        <v>0</v>
      </c>
      <c r="H294" s="57" t="str">
        <f t="shared" si="26"/>
        <v>[kg / kg NG]</v>
      </c>
      <c r="I294" s="291">
        <f>IF(D294="","",E294*G294*$D$5)</f>
        <v>0</v>
      </c>
      <c r="J294" s="62" t="s">
        <v>41</v>
      </c>
      <c r="K294" s="59"/>
      <c r="L294" s="55" t="s">
        <v>93</v>
      </c>
      <c r="M294" s="283" t="s">
        <v>791</v>
      </c>
      <c r="N294" s="340" t="s">
        <v>609</v>
      </c>
      <c r="O294" s="340"/>
      <c r="P294" s="340"/>
      <c r="X294" s="31"/>
      <c r="Y294" s="31"/>
    </row>
    <row r="295" spans="2:25" ht="15" x14ac:dyDescent="0.25">
      <c r="B295" s="9"/>
      <c r="C295" s="236" t="s">
        <v>666</v>
      </c>
      <c r="D295" s="45" t="s">
        <v>722</v>
      </c>
      <c r="E295" s="67">
        <v>1</v>
      </c>
      <c r="F295" s="67" t="s">
        <v>41</v>
      </c>
      <c r="G295" s="56">
        <f t="shared" si="25"/>
        <v>5.8390335743147704E-8</v>
      </c>
      <c r="H295" s="57" t="str">
        <f t="shared" si="26"/>
        <v>[kg / kg NG]</v>
      </c>
      <c r="I295" s="291">
        <f t="shared" si="24"/>
        <v>5.8390335743147704E-8</v>
      </c>
      <c r="J295" s="62" t="s">
        <v>41</v>
      </c>
      <c r="K295" s="59"/>
      <c r="L295" s="55" t="s">
        <v>93</v>
      </c>
      <c r="M295" s="283" t="s">
        <v>791</v>
      </c>
      <c r="N295" s="292" t="s">
        <v>914</v>
      </c>
      <c r="O295" s="286"/>
      <c r="P295" s="286"/>
      <c r="X295" s="31"/>
      <c r="Y295" s="31"/>
    </row>
    <row r="296" spans="2:25" ht="15" x14ac:dyDescent="0.25">
      <c r="B296" s="9"/>
      <c r="C296" s="236" t="s">
        <v>667</v>
      </c>
      <c r="D296" s="45" t="s">
        <v>723</v>
      </c>
      <c r="E296" s="67">
        <v>1</v>
      </c>
      <c r="F296" s="67" t="s">
        <v>41</v>
      </c>
      <c r="G296" s="56">
        <f t="shared" si="25"/>
        <v>1.5877137249554545E-10</v>
      </c>
      <c r="H296" s="57" t="str">
        <f t="shared" si="26"/>
        <v>[kg / kg NG]</v>
      </c>
      <c r="I296" s="291">
        <f t="shared" si="24"/>
        <v>1.5877137249554545E-10</v>
      </c>
      <c r="J296" s="62" t="s">
        <v>41</v>
      </c>
      <c r="K296" s="59"/>
      <c r="L296" s="55" t="s">
        <v>93</v>
      </c>
      <c r="M296" s="283" t="s">
        <v>791</v>
      </c>
      <c r="N296" s="292" t="s">
        <v>914</v>
      </c>
      <c r="O296" s="292"/>
      <c r="P296" s="292"/>
      <c r="X296" s="31"/>
      <c r="Y296" s="31"/>
    </row>
    <row r="297" spans="2:25" ht="15" x14ac:dyDescent="0.25">
      <c r="B297" s="9"/>
      <c r="C297" s="236" t="s">
        <v>668</v>
      </c>
      <c r="D297" s="45" t="s">
        <v>724</v>
      </c>
      <c r="E297" s="67">
        <v>1</v>
      </c>
      <c r="F297" s="67" t="s">
        <v>41</v>
      </c>
      <c r="G297" s="56">
        <f t="shared" si="25"/>
        <v>2.2751733422246131E-14</v>
      </c>
      <c r="H297" s="57" t="str">
        <f t="shared" si="26"/>
        <v>[kg / kg NG]</v>
      </c>
      <c r="I297" s="291">
        <f t="shared" si="24"/>
        <v>2.2751733422246131E-14</v>
      </c>
      <c r="J297" s="62" t="s">
        <v>41</v>
      </c>
      <c r="K297" s="59"/>
      <c r="L297" s="55" t="s">
        <v>93</v>
      </c>
      <c r="M297" s="283" t="s">
        <v>791</v>
      </c>
      <c r="N297" s="292" t="s">
        <v>914</v>
      </c>
      <c r="O297" s="292"/>
      <c r="P297" s="292"/>
      <c r="X297" s="31"/>
      <c r="Y297" s="31"/>
    </row>
    <row r="298" spans="2:25" ht="15" x14ac:dyDescent="0.25">
      <c r="B298" s="9"/>
      <c r="C298" s="236" t="s">
        <v>669</v>
      </c>
      <c r="D298" s="45" t="s">
        <v>725</v>
      </c>
      <c r="E298" s="67">
        <v>1</v>
      </c>
      <c r="F298" s="67" t="s">
        <v>41</v>
      </c>
      <c r="G298" s="56">
        <f t="shared" si="25"/>
        <v>6.1061944559580311E-13</v>
      </c>
      <c r="H298" s="57" t="str">
        <f t="shared" si="26"/>
        <v>[kg / kg NG]</v>
      </c>
      <c r="I298" s="291">
        <f t="shared" si="24"/>
        <v>6.1061944559580311E-13</v>
      </c>
      <c r="J298" s="62" t="s">
        <v>41</v>
      </c>
      <c r="K298" s="59"/>
      <c r="L298" s="55" t="s">
        <v>93</v>
      </c>
      <c r="M298" s="283" t="s">
        <v>791</v>
      </c>
      <c r="N298" s="292" t="s">
        <v>914</v>
      </c>
      <c r="O298" s="292"/>
      <c r="P298" s="292"/>
      <c r="X298" s="31"/>
      <c r="Y298" s="31"/>
    </row>
    <row r="299" spans="2:25" ht="15" x14ac:dyDescent="0.25">
      <c r="B299" s="9"/>
      <c r="C299" s="236" t="s">
        <v>670</v>
      </c>
      <c r="D299" s="45" t="s">
        <v>726</v>
      </c>
      <c r="E299" s="67">
        <v>1</v>
      </c>
      <c r="F299" s="67" t="s">
        <v>41</v>
      </c>
      <c r="G299" s="56">
        <f t="shared" si="25"/>
        <v>3.8426868709885038E-14</v>
      </c>
      <c r="H299" s="57" t="str">
        <f t="shared" si="26"/>
        <v>[kg / kg NG]</v>
      </c>
      <c r="I299" s="291">
        <f t="shared" si="24"/>
        <v>3.8426868709885038E-14</v>
      </c>
      <c r="J299" s="62" t="s">
        <v>41</v>
      </c>
      <c r="K299" s="59"/>
      <c r="L299" s="55" t="s">
        <v>93</v>
      </c>
      <c r="M299" s="283" t="s">
        <v>791</v>
      </c>
      <c r="N299" s="292" t="s">
        <v>914</v>
      </c>
      <c r="O299" s="292"/>
      <c r="P299" s="292"/>
      <c r="X299" s="31"/>
      <c r="Y299" s="31"/>
    </row>
    <row r="300" spans="2:25" ht="15" x14ac:dyDescent="0.25">
      <c r="B300" s="9"/>
      <c r="C300" s="236" t="s">
        <v>671</v>
      </c>
      <c r="D300" s="45" t="s">
        <v>727</v>
      </c>
      <c r="E300" s="67">
        <v>1</v>
      </c>
      <c r="F300" s="67" t="s">
        <v>41</v>
      </c>
      <c r="G300" s="56">
        <f t="shared" si="25"/>
        <v>8.0352369260701874E-12</v>
      </c>
      <c r="H300" s="57" t="str">
        <f t="shared" si="26"/>
        <v>[kg / kg NG]</v>
      </c>
      <c r="I300" s="291">
        <f t="shared" si="24"/>
        <v>8.0352369260701874E-12</v>
      </c>
      <c r="J300" s="62" t="s">
        <v>41</v>
      </c>
      <c r="K300" s="59"/>
      <c r="L300" s="55" t="s">
        <v>93</v>
      </c>
      <c r="M300" s="283" t="s">
        <v>791</v>
      </c>
      <c r="N300" s="292" t="s">
        <v>914</v>
      </c>
      <c r="O300" s="292"/>
      <c r="P300" s="292"/>
      <c r="X300" s="31"/>
      <c r="Y300" s="31"/>
    </row>
    <row r="301" spans="2:25" ht="15" x14ac:dyDescent="0.25">
      <c r="B301" s="9"/>
      <c r="C301" s="236" t="s">
        <v>672</v>
      </c>
      <c r="D301" s="45" t="s">
        <v>728</v>
      </c>
      <c r="E301" s="67">
        <v>1</v>
      </c>
      <c r="F301" s="67" t="s">
        <v>41</v>
      </c>
      <c r="G301" s="56">
        <f t="shared" ref="G301:G332" si="27">IF($C301="",1,VLOOKUP($C301,$C$22:$H$217,3,FALSE))</f>
        <v>1.1330497092277389E-9</v>
      </c>
      <c r="H301" s="57" t="str">
        <f t="shared" ref="H301:H332" si="28">IF($C301="","",VLOOKUP($C301,$C$22:$H$217,6,FALSE))</f>
        <v>[kg / kg NG]</v>
      </c>
      <c r="I301" s="291">
        <f t="shared" si="24"/>
        <v>1.1330497092277389E-9</v>
      </c>
      <c r="J301" s="62" t="s">
        <v>41</v>
      </c>
      <c r="K301" s="59"/>
      <c r="L301" s="55" t="s">
        <v>93</v>
      </c>
      <c r="M301" s="283" t="s">
        <v>791</v>
      </c>
      <c r="N301" s="292" t="s">
        <v>914</v>
      </c>
      <c r="O301" s="292"/>
      <c r="P301" s="292"/>
      <c r="X301" s="31"/>
      <c r="Y301" s="31"/>
    </row>
    <row r="302" spans="2:25" ht="15" x14ac:dyDescent="0.25">
      <c r="B302" s="9"/>
      <c r="C302" s="236" t="s">
        <v>673</v>
      </c>
      <c r="D302" s="45" t="s">
        <v>729</v>
      </c>
      <c r="E302" s="67">
        <v>1</v>
      </c>
      <c r="F302" s="67" t="s">
        <v>41</v>
      </c>
      <c r="G302" s="56">
        <f t="shared" si="27"/>
        <v>1.8642831088883105E-14</v>
      </c>
      <c r="H302" s="57" t="str">
        <f t="shared" si="28"/>
        <v>[kg / kg NG]</v>
      </c>
      <c r="I302" s="291">
        <f t="shared" si="24"/>
        <v>1.8642831088883105E-14</v>
      </c>
      <c r="J302" s="62" t="s">
        <v>41</v>
      </c>
      <c r="K302" s="59"/>
      <c r="L302" s="55" t="s">
        <v>93</v>
      </c>
      <c r="M302" s="283" t="s">
        <v>791</v>
      </c>
      <c r="N302" s="292" t="s">
        <v>914</v>
      </c>
      <c r="O302" s="292"/>
      <c r="P302" s="292"/>
      <c r="X302" s="31"/>
      <c r="Y302" s="31"/>
    </row>
    <row r="303" spans="2:25" ht="15" x14ac:dyDescent="0.25">
      <c r="B303" s="9"/>
      <c r="C303" s="236" t="s">
        <v>674</v>
      </c>
      <c r="D303" s="45" t="s">
        <v>730</v>
      </c>
      <c r="E303" s="67">
        <v>1</v>
      </c>
      <c r="F303" s="67" t="s">
        <v>41</v>
      </c>
      <c r="G303" s="56">
        <f t="shared" si="27"/>
        <v>3.949941667825312E-10</v>
      </c>
      <c r="H303" s="57" t="str">
        <f t="shared" si="28"/>
        <v>[kg / kg NG]</v>
      </c>
      <c r="I303" s="291">
        <f t="shared" si="24"/>
        <v>3.949941667825312E-10</v>
      </c>
      <c r="J303" s="62" t="s">
        <v>41</v>
      </c>
      <c r="K303" s="59"/>
      <c r="L303" s="55" t="s">
        <v>93</v>
      </c>
      <c r="M303" s="283" t="s">
        <v>791</v>
      </c>
      <c r="N303" s="292" t="s">
        <v>914</v>
      </c>
      <c r="O303" s="292"/>
      <c r="P303" s="292"/>
      <c r="X303" s="31"/>
      <c r="Y303" s="31"/>
    </row>
    <row r="304" spans="2:25" ht="15" x14ac:dyDescent="0.25">
      <c r="B304" s="9"/>
      <c r="C304" s="236" t="s">
        <v>675</v>
      </c>
      <c r="D304" s="45" t="s">
        <v>731</v>
      </c>
      <c r="E304" s="67">
        <v>1</v>
      </c>
      <c r="F304" s="67" t="s">
        <v>41</v>
      </c>
      <c r="G304" s="56">
        <f t="shared" si="27"/>
        <v>4.9163112941391226E-9</v>
      </c>
      <c r="H304" s="57" t="str">
        <f t="shared" si="28"/>
        <v>[kg / kg NG]</v>
      </c>
      <c r="I304" s="291">
        <f t="shared" si="24"/>
        <v>4.9163112941391226E-9</v>
      </c>
      <c r="J304" s="62" t="s">
        <v>41</v>
      </c>
      <c r="K304" s="59"/>
      <c r="L304" s="55" t="s">
        <v>93</v>
      </c>
      <c r="M304" s="283" t="s">
        <v>791</v>
      </c>
      <c r="N304" s="292" t="s">
        <v>914</v>
      </c>
      <c r="O304" s="292"/>
      <c r="P304" s="292"/>
      <c r="X304" s="31"/>
      <c r="Y304" s="31"/>
    </row>
    <row r="305" spans="2:25" ht="15" x14ac:dyDescent="0.25">
      <c r="B305" s="9"/>
      <c r="C305" s="236" t="s">
        <v>676</v>
      </c>
      <c r="D305" s="45" t="s">
        <v>732</v>
      </c>
      <c r="E305" s="67">
        <v>1</v>
      </c>
      <c r="F305" s="67" t="s">
        <v>41</v>
      </c>
      <c r="G305" s="56">
        <f t="shared" si="27"/>
        <v>1.6162076084248526E-14</v>
      </c>
      <c r="H305" s="57" t="str">
        <f t="shared" si="28"/>
        <v>[kg / kg NG]</v>
      </c>
      <c r="I305" s="291">
        <f t="shared" si="24"/>
        <v>1.6162076084248526E-14</v>
      </c>
      <c r="J305" s="62" t="s">
        <v>41</v>
      </c>
      <c r="K305" s="59"/>
      <c r="L305" s="55" t="s">
        <v>93</v>
      </c>
      <c r="M305" s="283" t="s">
        <v>791</v>
      </c>
      <c r="N305" s="292" t="s">
        <v>914</v>
      </c>
      <c r="O305" s="292"/>
      <c r="P305" s="292"/>
      <c r="X305" s="31"/>
      <c r="Y305" s="31"/>
    </row>
    <row r="306" spans="2:25" ht="15" x14ac:dyDescent="0.25">
      <c r="B306" s="9"/>
      <c r="C306" s="236" t="s">
        <v>677</v>
      </c>
      <c r="D306" s="45" t="s">
        <v>733</v>
      </c>
      <c r="E306" s="67">
        <v>1</v>
      </c>
      <c r="F306" s="67" t="s">
        <v>41</v>
      </c>
      <c r="G306" s="56">
        <f t="shared" si="27"/>
        <v>3.4164479570250881E-8</v>
      </c>
      <c r="H306" s="57" t="str">
        <f t="shared" si="28"/>
        <v>[kg / kg NG]</v>
      </c>
      <c r="I306" s="291">
        <f t="shared" si="24"/>
        <v>3.4164479570250881E-8</v>
      </c>
      <c r="J306" s="62" t="s">
        <v>41</v>
      </c>
      <c r="K306" s="59"/>
      <c r="L306" s="55" t="s">
        <v>93</v>
      </c>
      <c r="M306" s="283" t="s">
        <v>791</v>
      </c>
      <c r="N306" s="292" t="s">
        <v>914</v>
      </c>
      <c r="O306" s="292"/>
      <c r="P306" s="292"/>
      <c r="X306" s="31"/>
      <c r="Y306" s="31"/>
    </row>
    <row r="307" spans="2:25" ht="15" x14ac:dyDescent="0.25">
      <c r="B307" s="9"/>
      <c r="C307" s="236" t="s">
        <v>678</v>
      </c>
      <c r="D307" s="45" t="s">
        <v>734</v>
      </c>
      <c r="E307" s="67">
        <v>1</v>
      </c>
      <c r="F307" s="67" t="s">
        <v>41</v>
      </c>
      <c r="G307" s="56">
        <f t="shared" si="27"/>
        <v>7.2645638421974798E-13</v>
      </c>
      <c r="H307" s="57" t="str">
        <f t="shared" si="28"/>
        <v>[kg / kg NG]</v>
      </c>
      <c r="I307" s="291">
        <f t="shared" si="24"/>
        <v>7.2645638421974798E-13</v>
      </c>
      <c r="J307" s="62" t="s">
        <v>41</v>
      </c>
      <c r="K307" s="59"/>
      <c r="L307" s="55" t="s">
        <v>93</v>
      </c>
      <c r="M307" s="283" t="s">
        <v>791</v>
      </c>
      <c r="N307" s="292" t="s">
        <v>914</v>
      </c>
      <c r="O307" s="292"/>
      <c r="P307" s="292"/>
      <c r="X307" s="31"/>
      <c r="Y307" s="31"/>
    </row>
    <row r="308" spans="2:25" ht="15" x14ac:dyDescent="0.25">
      <c r="B308" s="9"/>
      <c r="C308" s="236" t="s">
        <v>679</v>
      </c>
      <c r="D308" s="45" t="s">
        <v>735</v>
      </c>
      <c r="E308" s="67">
        <v>1</v>
      </c>
      <c r="F308" s="67" t="s">
        <v>41</v>
      </c>
      <c r="G308" s="56">
        <f t="shared" si="27"/>
        <v>6.3237461464271787E-13</v>
      </c>
      <c r="H308" s="57" t="str">
        <f t="shared" si="28"/>
        <v>[kg / kg NG]</v>
      </c>
      <c r="I308" s="291">
        <f t="shared" si="24"/>
        <v>6.3237461464271787E-13</v>
      </c>
      <c r="J308" s="62" t="s">
        <v>41</v>
      </c>
      <c r="K308" s="59"/>
      <c r="L308" s="55" t="s">
        <v>93</v>
      </c>
      <c r="M308" s="283" t="s">
        <v>791</v>
      </c>
      <c r="N308" s="292" t="s">
        <v>914</v>
      </c>
      <c r="O308" s="292"/>
      <c r="P308" s="292"/>
      <c r="X308" s="31"/>
      <c r="Y308" s="31"/>
    </row>
    <row r="309" spans="2:25" ht="15" x14ac:dyDescent="0.25">
      <c r="B309" s="9"/>
      <c r="C309" s="236" t="s">
        <v>680</v>
      </c>
      <c r="D309" s="45" t="s">
        <v>736</v>
      </c>
      <c r="E309" s="67">
        <v>1</v>
      </c>
      <c r="F309" s="67" t="s">
        <v>41</v>
      </c>
      <c r="G309" s="56">
        <f t="shared" si="27"/>
        <v>1.8838774228343538E-13</v>
      </c>
      <c r="H309" s="57" t="str">
        <f t="shared" si="28"/>
        <v>[kg / kg NG]</v>
      </c>
      <c r="I309" s="291">
        <f t="shared" si="24"/>
        <v>1.8838774228343538E-13</v>
      </c>
      <c r="J309" s="62" t="s">
        <v>41</v>
      </c>
      <c r="K309" s="59"/>
      <c r="L309" s="55" t="s">
        <v>93</v>
      </c>
      <c r="M309" s="283" t="s">
        <v>791</v>
      </c>
      <c r="N309" s="292" t="s">
        <v>914</v>
      </c>
      <c r="O309" s="292"/>
      <c r="P309" s="292"/>
      <c r="X309" s="31"/>
      <c r="Y309" s="31"/>
    </row>
    <row r="310" spans="2:25" ht="15" x14ac:dyDescent="0.25">
      <c r="B310" s="9"/>
      <c r="C310" s="236" t="s">
        <v>681</v>
      </c>
      <c r="D310" s="45" t="s">
        <v>737</v>
      </c>
      <c r="E310" s="67">
        <v>1</v>
      </c>
      <c r="F310" s="67" t="s">
        <v>41</v>
      </c>
      <c r="G310" s="56">
        <f t="shared" si="27"/>
        <v>1.5681093708813368E-12</v>
      </c>
      <c r="H310" s="57" t="str">
        <f t="shared" si="28"/>
        <v>[kg / kg NG]</v>
      </c>
      <c r="I310" s="291">
        <f t="shared" si="24"/>
        <v>1.5681093708813368E-12</v>
      </c>
      <c r="J310" s="62" t="s">
        <v>41</v>
      </c>
      <c r="K310" s="59"/>
      <c r="L310" s="55" t="s">
        <v>93</v>
      </c>
      <c r="M310" s="283" t="s">
        <v>791</v>
      </c>
      <c r="N310" s="292" t="s">
        <v>914</v>
      </c>
      <c r="O310" s="292"/>
      <c r="P310" s="292"/>
      <c r="X310" s="31"/>
      <c r="Y310" s="31"/>
    </row>
    <row r="311" spans="2:25" ht="15" x14ac:dyDescent="0.25">
      <c r="B311" s="9"/>
      <c r="C311" s="236" t="s">
        <v>682</v>
      </c>
      <c r="D311" s="45" t="s">
        <v>738</v>
      </c>
      <c r="E311" s="67">
        <v>1</v>
      </c>
      <c r="F311" s="67" t="s">
        <v>41</v>
      </c>
      <c r="G311" s="56">
        <f t="shared" si="27"/>
        <v>3.3701017892300816E-11</v>
      </c>
      <c r="H311" s="57" t="str">
        <f t="shared" si="28"/>
        <v>[kg / kg NG]</v>
      </c>
      <c r="I311" s="291">
        <f t="shared" si="24"/>
        <v>3.3701017892300816E-11</v>
      </c>
      <c r="J311" s="62" t="s">
        <v>41</v>
      </c>
      <c r="K311" s="59"/>
      <c r="L311" s="55" t="s">
        <v>93</v>
      </c>
      <c r="M311" s="283" t="s">
        <v>791</v>
      </c>
      <c r="N311" s="292" t="s">
        <v>914</v>
      </c>
      <c r="O311" s="292"/>
      <c r="P311" s="292"/>
      <c r="X311" s="31"/>
      <c r="Y311" s="31"/>
    </row>
    <row r="312" spans="2:25" ht="15" x14ac:dyDescent="0.25">
      <c r="B312" s="9"/>
      <c r="C312" s="237" t="s">
        <v>683</v>
      </c>
      <c r="D312" s="45" t="s">
        <v>739</v>
      </c>
      <c r="E312" s="67">
        <v>1</v>
      </c>
      <c r="F312" s="67" t="s">
        <v>41</v>
      </c>
      <c r="G312" s="56">
        <f t="shared" si="27"/>
        <v>0</v>
      </c>
      <c r="H312" s="57" t="str">
        <f t="shared" si="28"/>
        <v>[kg / kg NG]</v>
      </c>
      <c r="I312" s="291">
        <f t="shared" si="24"/>
        <v>0</v>
      </c>
      <c r="J312" s="62" t="s">
        <v>41</v>
      </c>
      <c r="K312" s="59"/>
      <c r="L312" s="55" t="s">
        <v>93</v>
      </c>
      <c r="M312" s="283" t="s">
        <v>791</v>
      </c>
      <c r="N312" s="292" t="s">
        <v>914</v>
      </c>
      <c r="O312" s="292"/>
      <c r="P312" s="292"/>
      <c r="X312" s="31"/>
      <c r="Y312" s="31"/>
    </row>
    <row r="313" spans="2:25" ht="15" x14ac:dyDescent="0.25">
      <c r="B313" s="9"/>
      <c r="C313" s="236" t="s">
        <v>684</v>
      </c>
      <c r="D313" s="45" t="s">
        <v>740</v>
      </c>
      <c r="E313" s="67">
        <v>1</v>
      </c>
      <c r="F313" s="67" t="s">
        <v>41</v>
      </c>
      <c r="G313" s="56">
        <f t="shared" si="27"/>
        <v>1.0502704154836158E-16</v>
      </c>
      <c r="H313" s="57" t="str">
        <f t="shared" si="28"/>
        <v>[kg / kg NG]</v>
      </c>
      <c r="I313" s="291">
        <f t="shared" si="24"/>
        <v>1.0502704154836158E-16</v>
      </c>
      <c r="J313" s="62" t="s">
        <v>41</v>
      </c>
      <c r="K313" s="59"/>
      <c r="L313" s="55" t="s">
        <v>93</v>
      </c>
      <c r="M313" s="283" t="s">
        <v>791</v>
      </c>
      <c r="N313" s="292" t="s">
        <v>914</v>
      </c>
      <c r="O313" s="292"/>
      <c r="P313" s="292"/>
      <c r="X313" s="31"/>
      <c r="Y313" s="31"/>
    </row>
    <row r="314" spans="2:25" ht="15" x14ac:dyDescent="0.25">
      <c r="B314" s="9"/>
      <c r="C314" s="237" t="s">
        <v>685</v>
      </c>
      <c r="D314" s="45" t="s">
        <v>741</v>
      </c>
      <c r="E314" s="67">
        <v>1</v>
      </c>
      <c r="F314" s="67" t="s">
        <v>41</v>
      </c>
      <c r="G314" s="56">
        <f t="shared" si="27"/>
        <v>0</v>
      </c>
      <c r="H314" s="57" t="str">
        <f t="shared" si="28"/>
        <v>[kg / kg NG]</v>
      </c>
      <c r="I314" s="291">
        <f t="shared" si="24"/>
        <v>0</v>
      </c>
      <c r="J314" s="62" t="s">
        <v>41</v>
      </c>
      <c r="K314" s="59"/>
      <c r="L314" s="55" t="s">
        <v>93</v>
      </c>
      <c r="M314" s="283" t="s">
        <v>791</v>
      </c>
      <c r="N314" s="292" t="s">
        <v>914</v>
      </c>
      <c r="O314" s="292"/>
      <c r="P314" s="292"/>
      <c r="X314" s="31"/>
      <c r="Y314" s="31"/>
    </row>
    <row r="315" spans="2:25" ht="15" x14ac:dyDescent="0.25">
      <c r="B315" s="9"/>
      <c r="C315" s="236" t="s">
        <v>686</v>
      </c>
      <c r="D315" s="45" t="s">
        <v>742</v>
      </c>
      <c r="E315" s="67">
        <v>1</v>
      </c>
      <c r="F315" s="67" t="s">
        <v>41</v>
      </c>
      <c r="G315" s="56">
        <f t="shared" si="27"/>
        <v>1.868664865671272E-10</v>
      </c>
      <c r="H315" s="57" t="str">
        <f t="shared" si="28"/>
        <v>[kg / kg NG]</v>
      </c>
      <c r="I315" s="291">
        <f t="shared" si="24"/>
        <v>1.868664865671272E-10</v>
      </c>
      <c r="J315" s="62" t="s">
        <v>41</v>
      </c>
      <c r="K315" s="59"/>
      <c r="L315" s="55" t="s">
        <v>93</v>
      </c>
      <c r="M315" s="283" t="s">
        <v>791</v>
      </c>
      <c r="N315" s="292" t="s">
        <v>914</v>
      </c>
      <c r="O315" s="292"/>
      <c r="P315" s="292"/>
      <c r="X315" s="31"/>
      <c r="Y315" s="31"/>
    </row>
    <row r="316" spans="2:25" ht="15" x14ac:dyDescent="0.25">
      <c r="B316" s="9"/>
      <c r="C316" s="236" t="s">
        <v>687</v>
      </c>
      <c r="D316" s="45" t="s">
        <v>743</v>
      </c>
      <c r="E316" s="67">
        <v>1</v>
      </c>
      <c r="F316" s="67" t="s">
        <v>41</v>
      </c>
      <c r="G316" s="56">
        <f t="shared" si="27"/>
        <v>3.9040392200008196E-11</v>
      </c>
      <c r="H316" s="57" t="str">
        <f t="shared" si="28"/>
        <v>[kg / kg NG]</v>
      </c>
      <c r="I316" s="291">
        <f t="shared" si="24"/>
        <v>3.9040392200008196E-11</v>
      </c>
      <c r="J316" s="62" t="s">
        <v>41</v>
      </c>
      <c r="K316" s="59"/>
      <c r="L316" s="55" t="s">
        <v>93</v>
      </c>
      <c r="M316" s="283" t="s">
        <v>791</v>
      </c>
      <c r="N316" s="292" t="s">
        <v>914</v>
      </c>
      <c r="O316" s="292"/>
      <c r="P316" s="292"/>
      <c r="X316" s="31"/>
      <c r="Y316" s="31"/>
    </row>
    <row r="317" spans="2:25" ht="15" x14ac:dyDescent="0.25">
      <c r="B317" s="9"/>
      <c r="C317" s="236" t="s">
        <v>688</v>
      </c>
      <c r="D317" s="45" t="s">
        <v>744</v>
      </c>
      <c r="E317" s="67">
        <v>1</v>
      </c>
      <c r="F317" s="67" t="s">
        <v>41</v>
      </c>
      <c r="G317" s="56">
        <f t="shared" si="27"/>
        <v>4.6404732665062195E-10</v>
      </c>
      <c r="H317" s="57" t="str">
        <f t="shared" si="28"/>
        <v>[kg / kg NG]</v>
      </c>
      <c r="I317" s="291">
        <f t="shared" si="24"/>
        <v>4.6404732665062195E-10</v>
      </c>
      <c r="J317" s="62" t="s">
        <v>41</v>
      </c>
      <c r="K317" s="59"/>
      <c r="L317" s="55" t="s">
        <v>93</v>
      </c>
      <c r="M317" s="283" t="s">
        <v>791</v>
      </c>
      <c r="N317" s="292" t="s">
        <v>914</v>
      </c>
      <c r="O317" s="292"/>
      <c r="P317" s="292"/>
      <c r="X317" s="31"/>
      <c r="Y317" s="31"/>
    </row>
    <row r="318" spans="2:25" ht="15" x14ac:dyDescent="0.25">
      <c r="B318" s="9"/>
      <c r="C318" s="236" t="s">
        <v>689</v>
      </c>
      <c r="D318" s="45" t="s">
        <v>745</v>
      </c>
      <c r="E318" s="67">
        <v>1</v>
      </c>
      <c r="F318" s="67" t="s">
        <v>41</v>
      </c>
      <c r="G318" s="56">
        <f t="shared" si="27"/>
        <v>2.4692269524870916E-12</v>
      </c>
      <c r="H318" s="57" t="str">
        <f t="shared" si="28"/>
        <v>[kg / kg NG]</v>
      </c>
      <c r="I318" s="291">
        <f t="shared" si="24"/>
        <v>2.4692269524870916E-12</v>
      </c>
      <c r="J318" s="62" t="s">
        <v>41</v>
      </c>
      <c r="K318" s="59"/>
      <c r="L318" s="55" t="s">
        <v>93</v>
      </c>
      <c r="M318" s="283" t="s">
        <v>791</v>
      </c>
      <c r="N318" s="292" t="s">
        <v>914</v>
      </c>
      <c r="O318" s="292"/>
      <c r="P318" s="292"/>
      <c r="X318" s="31"/>
      <c r="Y318" s="31"/>
    </row>
    <row r="319" spans="2:25" ht="15" x14ac:dyDescent="0.25">
      <c r="B319" s="9"/>
      <c r="C319" s="236" t="s">
        <v>690</v>
      </c>
      <c r="D319" s="45" t="s">
        <v>746</v>
      </c>
      <c r="E319" s="67">
        <v>1</v>
      </c>
      <c r="F319" s="67" t="s">
        <v>41</v>
      </c>
      <c r="G319" s="56">
        <f t="shared" si="27"/>
        <v>1.00285964659663E-13</v>
      </c>
      <c r="H319" s="57" t="str">
        <f t="shared" si="28"/>
        <v>[kg / kg NG]</v>
      </c>
      <c r="I319" s="291">
        <f t="shared" si="24"/>
        <v>1.00285964659663E-13</v>
      </c>
      <c r="J319" s="62" t="s">
        <v>41</v>
      </c>
      <c r="K319" s="59"/>
      <c r="L319" s="55" t="s">
        <v>93</v>
      </c>
      <c r="M319" s="283" t="s">
        <v>791</v>
      </c>
      <c r="N319" s="292" t="s">
        <v>914</v>
      </c>
      <c r="O319" s="292"/>
      <c r="P319" s="292"/>
      <c r="X319" s="31"/>
      <c r="Y319" s="31"/>
    </row>
    <row r="320" spans="2:25" ht="15" x14ac:dyDescent="0.25">
      <c r="B320" s="9"/>
      <c r="C320" s="236" t="s">
        <v>691</v>
      </c>
      <c r="D320" s="45" t="s">
        <v>747</v>
      </c>
      <c r="E320" s="67">
        <v>1</v>
      </c>
      <c r="F320" s="67" t="s">
        <v>41</v>
      </c>
      <c r="G320" s="56">
        <f t="shared" si="27"/>
        <v>5.3460254640027188E-12</v>
      </c>
      <c r="H320" s="57" t="str">
        <f t="shared" si="28"/>
        <v>[kg / kg NG]</v>
      </c>
      <c r="I320" s="291">
        <f t="shared" si="24"/>
        <v>5.3460254640027188E-12</v>
      </c>
      <c r="J320" s="62" t="s">
        <v>41</v>
      </c>
      <c r="K320" s="59"/>
      <c r="L320" s="55" t="s">
        <v>93</v>
      </c>
      <c r="M320" s="283" t="s">
        <v>791</v>
      </c>
      <c r="N320" s="292" t="s">
        <v>914</v>
      </c>
      <c r="O320" s="292"/>
      <c r="P320" s="292"/>
      <c r="X320" s="31"/>
      <c r="Y320" s="31"/>
    </row>
    <row r="321" spans="2:25" ht="15" x14ac:dyDescent="0.25">
      <c r="B321" s="9"/>
      <c r="C321" s="236" t="s">
        <v>692</v>
      </c>
      <c r="D321" s="45" t="s">
        <v>748</v>
      </c>
      <c r="E321" s="67">
        <v>1</v>
      </c>
      <c r="F321" s="67" t="s">
        <v>41</v>
      </c>
      <c r="G321" s="56">
        <f t="shared" si="27"/>
        <v>1.1307538619526536E-12</v>
      </c>
      <c r="H321" s="57" t="str">
        <f t="shared" si="28"/>
        <v>[kg / kg NG]</v>
      </c>
      <c r="I321" s="291">
        <f t="shared" si="24"/>
        <v>1.1307538619526536E-12</v>
      </c>
      <c r="J321" s="62" t="s">
        <v>41</v>
      </c>
      <c r="K321" s="59"/>
      <c r="L321" s="55" t="s">
        <v>93</v>
      </c>
      <c r="M321" s="283" t="s">
        <v>791</v>
      </c>
      <c r="N321" s="292" t="s">
        <v>914</v>
      </c>
      <c r="O321" s="292"/>
      <c r="P321" s="292"/>
      <c r="X321" s="31"/>
      <c r="Y321" s="31"/>
    </row>
    <row r="322" spans="2:25" ht="15" x14ac:dyDescent="0.25">
      <c r="B322" s="9"/>
      <c r="C322" s="236" t="s">
        <v>693</v>
      </c>
      <c r="D322" s="45" t="s">
        <v>749</v>
      </c>
      <c r="E322" s="67">
        <v>1</v>
      </c>
      <c r="F322" s="67" t="s">
        <v>41</v>
      </c>
      <c r="G322" s="56">
        <f t="shared" si="27"/>
        <v>2.4532801941645023E-13</v>
      </c>
      <c r="H322" s="57" t="str">
        <f t="shared" si="28"/>
        <v>[kg / kg NG]</v>
      </c>
      <c r="I322" s="291">
        <f t="shared" si="24"/>
        <v>2.4532801941645023E-13</v>
      </c>
      <c r="J322" s="62" t="s">
        <v>41</v>
      </c>
      <c r="K322" s="59"/>
      <c r="L322" s="55" t="s">
        <v>93</v>
      </c>
      <c r="M322" s="283" t="s">
        <v>791</v>
      </c>
      <c r="N322" s="292" t="s">
        <v>914</v>
      </c>
      <c r="O322" s="292"/>
      <c r="P322" s="292"/>
      <c r="X322" s="31"/>
      <c r="Y322" s="31"/>
    </row>
    <row r="323" spans="2:25" ht="15" x14ac:dyDescent="0.25">
      <c r="B323" s="9"/>
      <c r="C323" s="236" t="s">
        <v>694</v>
      </c>
      <c r="D323" s="45" t="s">
        <v>750</v>
      </c>
      <c r="E323" s="67">
        <v>1</v>
      </c>
      <c r="F323" s="67" t="s">
        <v>41</v>
      </c>
      <c r="G323" s="56">
        <f t="shared" si="27"/>
        <v>4.9827219810727235E-11</v>
      </c>
      <c r="H323" s="57" t="str">
        <f t="shared" si="28"/>
        <v>[kg / kg NG]</v>
      </c>
      <c r="I323" s="291">
        <f t="shared" si="24"/>
        <v>4.9827219810727235E-11</v>
      </c>
      <c r="J323" s="62" t="s">
        <v>41</v>
      </c>
      <c r="K323" s="59"/>
      <c r="L323" s="55" t="s">
        <v>93</v>
      </c>
      <c r="M323" s="283" t="s">
        <v>791</v>
      </c>
      <c r="N323" s="292" t="s">
        <v>914</v>
      </c>
      <c r="O323" s="292"/>
      <c r="P323" s="292"/>
      <c r="X323" s="31"/>
      <c r="Y323" s="31"/>
    </row>
    <row r="324" spans="2:25" ht="15" x14ac:dyDescent="0.25">
      <c r="B324" s="9"/>
      <c r="C324" s="236" t="s">
        <v>695</v>
      </c>
      <c r="D324" s="45" t="s">
        <v>751</v>
      </c>
      <c r="E324" s="67">
        <v>1</v>
      </c>
      <c r="F324" s="67" t="s">
        <v>41</v>
      </c>
      <c r="G324" s="56">
        <f t="shared" si="27"/>
        <v>5.0955101000388943E-11</v>
      </c>
      <c r="H324" s="57" t="str">
        <f t="shared" si="28"/>
        <v>[kg / kg NG]</v>
      </c>
      <c r="I324" s="291">
        <f t="shared" si="24"/>
        <v>5.0955101000388943E-11</v>
      </c>
      <c r="J324" s="62" t="s">
        <v>41</v>
      </c>
      <c r="K324" s="59"/>
      <c r="L324" s="55" t="s">
        <v>93</v>
      </c>
      <c r="M324" s="283" t="s">
        <v>791</v>
      </c>
      <c r="N324" s="292" t="s">
        <v>914</v>
      </c>
      <c r="O324" s="292"/>
      <c r="P324" s="292"/>
      <c r="X324" s="31"/>
      <c r="Y324" s="31"/>
    </row>
    <row r="325" spans="2:25" ht="15" x14ac:dyDescent="0.25">
      <c r="B325" s="9"/>
      <c r="C325" s="236" t="s">
        <v>696</v>
      </c>
      <c r="D325" s="45" t="s">
        <v>752</v>
      </c>
      <c r="E325" s="67">
        <v>1</v>
      </c>
      <c r="F325" s="67" t="s">
        <v>41</v>
      </c>
      <c r="G325" s="56">
        <f t="shared" si="27"/>
        <v>1.4683825498170344E-8</v>
      </c>
      <c r="H325" s="57" t="str">
        <f t="shared" si="28"/>
        <v>[kg / kg NG]</v>
      </c>
      <c r="I325" s="291">
        <f t="shared" si="24"/>
        <v>1.4683825498170344E-8</v>
      </c>
      <c r="J325" s="62" t="s">
        <v>41</v>
      </c>
      <c r="K325" s="59"/>
      <c r="L325" s="55" t="s">
        <v>93</v>
      </c>
      <c r="M325" s="283" t="s">
        <v>791</v>
      </c>
      <c r="N325" s="292" t="s">
        <v>914</v>
      </c>
      <c r="O325" s="292"/>
      <c r="P325" s="292"/>
      <c r="X325" s="31"/>
      <c r="Y325" s="31"/>
    </row>
    <row r="326" spans="2:25" ht="15" x14ac:dyDescent="0.25">
      <c r="B326" s="9"/>
      <c r="C326" s="236" t="s">
        <v>697</v>
      </c>
      <c r="D326" s="45" t="s">
        <v>753</v>
      </c>
      <c r="E326" s="67">
        <v>1</v>
      </c>
      <c r="F326" s="67" t="s">
        <v>41</v>
      </c>
      <c r="G326" s="56">
        <f t="shared" si="27"/>
        <v>3.6030170887836596E-13</v>
      </c>
      <c r="H326" s="57" t="str">
        <f t="shared" si="28"/>
        <v>[kg / kg NG]</v>
      </c>
      <c r="I326" s="291">
        <f t="shared" si="24"/>
        <v>3.6030170887836596E-13</v>
      </c>
      <c r="J326" s="62" t="s">
        <v>41</v>
      </c>
      <c r="K326" s="59"/>
      <c r="L326" s="55" t="s">
        <v>93</v>
      </c>
      <c r="M326" s="283" t="s">
        <v>791</v>
      </c>
      <c r="N326" s="292" t="s">
        <v>914</v>
      </c>
      <c r="O326" s="292"/>
      <c r="P326" s="292"/>
      <c r="X326" s="31"/>
      <c r="Y326" s="31"/>
    </row>
    <row r="327" spans="2:25" ht="15" x14ac:dyDescent="0.25">
      <c r="B327" s="9"/>
      <c r="C327" s="236" t="s">
        <v>698</v>
      </c>
      <c r="D327" s="45" t="s">
        <v>754</v>
      </c>
      <c r="E327" s="67">
        <v>1</v>
      </c>
      <c r="F327" s="67" t="s">
        <v>41</v>
      </c>
      <c r="G327" s="56">
        <f t="shared" si="27"/>
        <v>9.0879004202564299E-13</v>
      </c>
      <c r="H327" s="57" t="str">
        <f t="shared" si="28"/>
        <v>[kg / kg NG]</v>
      </c>
      <c r="I327" s="291">
        <f t="shared" si="24"/>
        <v>9.0879004202564299E-13</v>
      </c>
      <c r="J327" s="62" t="s">
        <v>41</v>
      </c>
      <c r="K327" s="59"/>
      <c r="L327" s="55" t="s">
        <v>93</v>
      </c>
      <c r="M327" s="283" t="s">
        <v>791</v>
      </c>
      <c r="N327" s="292" t="s">
        <v>914</v>
      </c>
      <c r="O327" s="292"/>
      <c r="P327" s="292"/>
      <c r="X327" s="31"/>
      <c r="Y327" s="31"/>
    </row>
    <row r="328" spans="2:25" ht="15" x14ac:dyDescent="0.25">
      <c r="B328" s="9"/>
      <c r="C328" s="236" t="s">
        <v>699</v>
      </c>
      <c r="D328" s="45" t="s">
        <v>755</v>
      </c>
      <c r="E328" s="67">
        <v>1</v>
      </c>
      <c r="F328" s="67" t="s">
        <v>41</v>
      </c>
      <c r="G328" s="56">
        <f t="shared" si="27"/>
        <v>2.673356964083449E-14</v>
      </c>
      <c r="H328" s="57" t="str">
        <f t="shared" si="28"/>
        <v>[kg / kg NG]</v>
      </c>
      <c r="I328" s="291">
        <f t="shared" si="24"/>
        <v>2.673356964083449E-14</v>
      </c>
      <c r="J328" s="62" t="s">
        <v>41</v>
      </c>
      <c r="K328" s="59"/>
      <c r="L328" s="55" t="s">
        <v>93</v>
      </c>
      <c r="M328" s="283" t="s">
        <v>791</v>
      </c>
      <c r="N328" s="292" t="s">
        <v>914</v>
      </c>
      <c r="O328" s="292"/>
      <c r="P328" s="292"/>
      <c r="X328" s="31"/>
      <c r="Y328" s="31"/>
    </row>
    <row r="329" spans="2:25" ht="15" x14ac:dyDescent="0.25">
      <c r="B329" s="9"/>
      <c r="C329" s="236" t="s">
        <v>700</v>
      </c>
      <c r="D329" s="45" t="s">
        <v>756</v>
      </c>
      <c r="E329" s="67">
        <v>1</v>
      </c>
      <c r="F329" s="67" t="s">
        <v>41</v>
      </c>
      <c r="G329" s="56">
        <f t="shared" si="27"/>
        <v>1.8831615129643091E-12</v>
      </c>
      <c r="H329" s="57" t="str">
        <f t="shared" si="28"/>
        <v>[kg / kg NG]</v>
      </c>
      <c r="I329" s="291">
        <f t="shared" si="24"/>
        <v>1.8831615129643091E-12</v>
      </c>
      <c r="J329" s="62" t="s">
        <v>41</v>
      </c>
      <c r="K329" s="59"/>
      <c r="L329" s="55" t="s">
        <v>93</v>
      </c>
      <c r="M329" s="283" t="s">
        <v>791</v>
      </c>
      <c r="N329" s="292" t="s">
        <v>914</v>
      </c>
      <c r="O329" s="292"/>
      <c r="P329" s="292"/>
      <c r="X329" s="31"/>
      <c r="Y329" s="31"/>
    </row>
    <row r="330" spans="2:25" ht="15" x14ac:dyDescent="0.25">
      <c r="B330" s="9"/>
      <c r="C330" s="236" t="s">
        <v>701</v>
      </c>
      <c r="D330" s="45" t="s">
        <v>757</v>
      </c>
      <c r="E330" s="67">
        <v>1</v>
      </c>
      <c r="F330" s="67" t="s">
        <v>41</v>
      </c>
      <c r="G330" s="56">
        <f t="shared" si="27"/>
        <v>8.1555988613948102E-12</v>
      </c>
      <c r="H330" s="57" t="str">
        <f t="shared" si="28"/>
        <v>[kg / kg NG]</v>
      </c>
      <c r="I330" s="291">
        <f t="shared" si="24"/>
        <v>8.1555988613948102E-12</v>
      </c>
      <c r="J330" s="62" t="s">
        <v>41</v>
      </c>
      <c r="K330" s="59"/>
      <c r="L330" s="55" t="s">
        <v>93</v>
      </c>
      <c r="M330" s="283" t="s">
        <v>791</v>
      </c>
      <c r="N330" s="292" t="s">
        <v>914</v>
      </c>
      <c r="O330" s="292"/>
      <c r="P330" s="292"/>
      <c r="X330" s="31"/>
      <c r="Y330" s="31"/>
    </row>
    <row r="331" spans="2:25" ht="15" x14ac:dyDescent="0.25">
      <c r="B331" s="9"/>
      <c r="C331" s="236" t="s">
        <v>702</v>
      </c>
      <c r="D331" s="45" t="s">
        <v>758</v>
      </c>
      <c r="E331" s="67">
        <v>1</v>
      </c>
      <c r="F331" s="67" t="s">
        <v>41</v>
      </c>
      <c r="G331" s="56">
        <f t="shared" si="27"/>
        <v>4.1613265106475176E-11</v>
      </c>
      <c r="H331" s="57" t="str">
        <f t="shared" si="28"/>
        <v>[kg / kg NG]</v>
      </c>
      <c r="I331" s="291">
        <f t="shared" si="24"/>
        <v>4.1613265106475176E-11</v>
      </c>
      <c r="J331" s="62" t="s">
        <v>41</v>
      </c>
      <c r="K331" s="59"/>
      <c r="L331" s="55" t="s">
        <v>93</v>
      </c>
      <c r="M331" s="283" t="s">
        <v>791</v>
      </c>
      <c r="N331" s="292" t="s">
        <v>914</v>
      </c>
      <c r="O331" s="292"/>
      <c r="P331" s="292"/>
      <c r="X331" s="31"/>
      <c r="Y331" s="31"/>
    </row>
    <row r="332" spans="2:25" ht="15" x14ac:dyDescent="0.25">
      <c r="B332" s="9"/>
      <c r="C332" s="236" t="s">
        <v>703</v>
      </c>
      <c r="D332" s="45" t="s">
        <v>759</v>
      </c>
      <c r="E332" s="67">
        <v>1</v>
      </c>
      <c r="F332" s="67" t="s">
        <v>41</v>
      </c>
      <c r="G332" s="56">
        <f t="shared" si="27"/>
        <v>3.7895057791246984E-14</v>
      </c>
      <c r="H332" s="57" t="str">
        <f t="shared" si="28"/>
        <v>[kg / kg NG]</v>
      </c>
      <c r="I332" s="291">
        <f t="shared" si="24"/>
        <v>3.7895057791246984E-14</v>
      </c>
      <c r="J332" s="62" t="s">
        <v>41</v>
      </c>
      <c r="K332" s="59"/>
      <c r="L332" s="55" t="s">
        <v>93</v>
      </c>
      <c r="M332" s="283" t="s">
        <v>791</v>
      </c>
      <c r="N332" s="292" t="s">
        <v>914</v>
      </c>
      <c r="O332" s="292"/>
      <c r="P332" s="292"/>
      <c r="X332" s="31"/>
      <c r="Y332" s="31"/>
    </row>
    <row r="333" spans="2:25" ht="15" x14ac:dyDescent="0.25">
      <c r="B333" s="9"/>
      <c r="C333" s="236" t="s">
        <v>704</v>
      </c>
      <c r="D333" s="45" t="s">
        <v>760</v>
      </c>
      <c r="E333" s="67">
        <v>1</v>
      </c>
      <c r="F333" s="67" t="s">
        <v>41</v>
      </c>
      <c r="G333" s="56">
        <f t="shared" ref="G333:G352" si="29">IF($C333="",1,VLOOKUP($C333,$C$22:$H$217,3,FALSE))</f>
        <v>2.4044500312845065E-14</v>
      </c>
      <c r="H333" s="57" t="str">
        <f t="shared" ref="H333:H350" si="30">IF($C333="","",VLOOKUP($C333,$C$22:$H$217,6,FALSE))</f>
        <v>[kg / kg NG]</v>
      </c>
      <c r="I333" s="291">
        <f t="shared" si="24"/>
        <v>2.4044500312845065E-14</v>
      </c>
      <c r="J333" s="62" t="s">
        <v>41</v>
      </c>
      <c r="K333" s="59"/>
      <c r="L333" s="55" t="s">
        <v>93</v>
      </c>
      <c r="M333" s="283" t="s">
        <v>791</v>
      </c>
      <c r="N333" s="292" t="s">
        <v>914</v>
      </c>
      <c r="O333" s="292"/>
      <c r="P333" s="292"/>
      <c r="X333" s="31"/>
      <c r="Y333" s="31"/>
    </row>
    <row r="334" spans="2:25" ht="15" x14ac:dyDescent="0.25">
      <c r="B334" s="9"/>
      <c r="C334" s="237" t="s">
        <v>705</v>
      </c>
      <c r="D334" s="45" t="s">
        <v>761</v>
      </c>
      <c r="E334" s="67">
        <v>1</v>
      </c>
      <c r="F334" s="67" t="s">
        <v>41</v>
      </c>
      <c r="G334" s="56">
        <f t="shared" si="29"/>
        <v>0</v>
      </c>
      <c r="H334" s="57" t="str">
        <f t="shared" si="30"/>
        <v>[kg / kg NG]</v>
      </c>
      <c r="I334" s="291">
        <f t="shared" si="24"/>
        <v>0</v>
      </c>
      <c r="J334" s="62" t="s">
        <v>41</v>
      </c>
      <c r="K334" s="59"/>
      <c r="L334" s="55" t="s">
        <v>93</v>
      </c>
      <c r="M334" s="283" t="s">
        <v>791</v>
      </c>
      <c r="N334" s="292" t="s">
        <v>914</v>
      </c>
      <c r="O334" s="292"/>
      <c r="P334" s="292"/>
      <c r="X334" s="31"/>
      <c r="Y334" s="31"/>
    </row>
    <row r="335" spans="2:25" ht="15" x14ac:dyDescent="0.25">
      <c r="B335" s="9"/>
      <c r="C335" s="236" t="s">
        <v>706</v>
      </c>
      <c r="D335" s="45" t="s">
        <v>762</v>
      </c>
      <c r="E335" s="67">
        <v>1</v>
      </c>
      <c r="F335" s="67" t="s">
        <v>41</v>
      </c>
      <c r="G335" s="56">
        <f t="shared" si="29"/>
        <v>4.3680259907573725E-13</v>
      </c>
      <c r="H335" s="57" t="str">
        <f t="shared" si="30"/>
        <v>[kg / kg NG]</v>
      </c>
      <c r="I335" s="291">
        <f t="shared" si="24"/>
        <v>4.3680259907573725E-13</v>
      </c>
      <c r="J335" s="62" t="s">
        <v>41</v>
      </c>
      <c r="K335" s="59"/>
      <c r="L335" s="55" t="s">
        <v>93</v>
      </c>
      <c r="M335" s="283" t="s">
        <v>791</v>
      </c>
      <c r="N335" s="292" t="s">
        <v>914</v>
      </c>
      <c r="O335" s="292"/>
      <c r="P335" s="292"/>
      <c r="X335" s="31"/>
      <c r="Y335" s="31"/>
    </row>
    <row r="336" spans="2:25" ht="15" x14ac:dyDescent="0.25">
      <c r="B336" s="9"/>
      <c r="C336" s="236" t="s">
        <v>707</v>
      </c>
      <c r="D336" s="45" t="s">
        <v>763</v>
      </c>
      <c r="E336" s="67">
        <v>1</v>
      </c>
      <c r="F336" s="67" t="s">
        <v>41</v>
      </c>
      <c r="G336" s="56">
        <f t="shared" si="29"/>
        <v>9.5765814699862954E-10</v>
      </c>
      <c r="H336" s="57" t="str">
        <f t="shared" si="30"/>
        <v>[kg / kg NG]</v>
      </c>
      <c r="I336" s="291">
        <f t="shared" si="24"/>
        <v>9.5765814699862954E-10</v>
      </c>
      <c r="J336" s="62" t="s">
        <v>41</v>
      </c>
      <c r="K336" s="59"/>
      <c r="L336" s="55" t="s">
        <v>93</v>
      </c>
      <c r="M336" s="283" t="s">
        <v>791</v>
      </c>
      <c r="N336" s="292" t="s">
        <v>914</v>
      </c>
      <c r="O336" s="292"/>
      <c r="P336" s="292"/>
      <c r="X336" s="31"/>
      <c r="Y336" s="31"/>
    </row>
    <row r="337" spans="2:25" ht="15" x14ac:dyDescent="0.25">
      <c r="B337" s="9"/>
      <c r="C337" s="236" t="s">
        <v>708</v>
      </c>
      <c r="D337" s="45" t="s">
        <v>764</v>
      </c>
      <c r="E337" s="67">
        <v>1</v>
      </c>
      <c r="F337" s="67" t="s">
        <v>41</v>
      </c>
      <c r="G337" s="56">
        <f t="shared" si="29"/>
        <v>1.3718088028615019E-13</v>
      </c>
      <c r="H337" s="57" t="str">
        <f t="shared" si="30"/>
        <v>[kg / kg NG]</v>
      </c>
      <c r="I337" s="291">
        <f t="shared" si="24"/>
        <v>1.3718088028615019E-13</v>
      </c>
      <c r="J337" s="62" t="s">
        <v>41</v>
      </c>
      <c r="K337" s="59"/>
      <c r="L337" s="55" t="s">
        <v>93</v>
      </c>
      <c r="M337" s="283" t="s">
        <v>791</v>
      </c>
      <c r="N337" s="292" t="s">
        <v>914</v>
      </c>
      <c r="O337" s="292"/>
      <c r="P337" s="292"/>
      <c r="X337" s="31"/>
      <c r="Y337" s="31"/>
    </row>
    <row r="338" spans="2:25" ht="15" x14ac:dyDescent="0.25">
      <c r="B338" s="9"/>
      <c r="C338" s="236" t="s">
        <v>709</v>
      </c>
      <c r="D338" s="45" t="s">
        <v>765</v>
      </c>
      <c r="E338" s="67">
        <v>1</v>
      </c>
      <c r="F338" s="67" t="s">
        <v>41</v>
      </c>
      <c r="G338" s="56">
        <f t="shared" si="29"/>
        <v>7.2857401096779651E-14</v>
      </c>
      <c r="H338" s="57" t="str">
        <f t="shared" si="30"/>
        <v>[kg / kg NG]</v>
      </c>
      <c r="I338" s="291">
        <f t="shared" si="24"/>
        <v>7.2857401096779651E-14</v>
      </c>
      <c r="J338" s="62" t="s">
        <v>41</v>
      </c>
      <c r="K338" s="59"/>
      <c r="L338" s="55" t="s">
        <v>93</v>
      </c>
      <c r="M338" s="283" t="s">
        <v>791</v>
      </c>
      <c r="N338" s="292" t="s">
        <v>914</v>
      </c>
      <c r="O338" s="292"/>
      <c r="P338" s="292"/>
      <c r="X338" s="31"/>
      <c r="Y338" s="31"/>
    </row>
    <row r="339" spans="2:25" ht="15" x14ac:dyDescent="0.25">
      <c r="B339" s="9"/>
      <c r="C339" s="236" t="s">
        <v>710</v>
      </c>
      <c r="D339" s="45" t="s">
        <v>766</v>
      </c>
      <c r="E339" s="67">
        <v>1</v>
      </c>
      <c r="F339" s="67" t="s">
        <v>41</v>
      </c>
      <c r="G339" s="56">
        <f t="shared" si="29"/>
        <v>7.2367396690676064E-13</v>
      </c>
      <c r="H339" s="57" t="str">
        <f t="shared" si="30"/>
        <v>[kg / kg NG]</v>
      </c>
      <c r="I339" s="291">
        <f t="shared" si="24"/>
        <v>7.2367396690676064E-13</v>
      </c>
      <c r="J339" s="62" t="s">
        <v>41</v>
      </c>
      <c r="K339" s="59"/>
      <c r="L339" s="55" t="s">
        <v>93</v>
      </c>
      <c r="M339" s="283" t="s">
        <v>791</v>
      </c>
      <c r="N339" s="292" t="s">
        <v>914</v>
      </c>
      <c r="O339" s="292"/>
      <c r="P339" s="292"/>
      <c r="X339" s="31"/>
      <c r="Y339" s="31"/>
    </row>
    <row r="340" spans="2:25" ht="15" x14ac:dyDescent="0.25">
      <c r="B340" s="9"/>
      <c r="C340" s="236" t="s">
        <v>711</v>
      </c>
      <c r="D340" s="45" t="s">
        <v>767</v>
      </c>
      <c r="E340" s="67">
        <v>1</v>
      </c>
      <c r="F340" s="67" t="s">
        <v>41</v>
      </c>
      <c r="G340" s="56">
        <f t="shared" si="29"/>
        <v>8.8072323784160981E-11</v>
      </c>
      <c r="H340" s="57" t="str">
        <f t="shared" si="30"/>
        <v>[kg / kg NG]</v>
      </c>
      <c r="I340" s="291">
        <f t="shared" si="24"/>
        <v>8.8072323784160981E-11</v>
      </c>
      <c r="J340" s="62" t="s">
        <v>41</v>
      </c>
      <c r="K340" s="59"/>
      <c r="L340" s="55" t="s">
        <v>93</v>
      </c>
      <c r="M340" s="283" t="s">
        <v>791</v>
      </c>
      <c r="N340" s="292" t="s">
        <v>914</v>
      </c>
      <c r="O340" s="292"/>
      <c r="P340" s="292"/>
      <c r="X340" s="31"/>
      <c r="Y340" s="31"/>
    </row>
    <row r="341" spans="2:25" ht="15" x14ac:dyDescent="0.25">
      <c r="B341" s="9"/>
      <c r="C341" s="236" t="s">
        <v>712</v>
      </c>
      <c r="D341" s="45" t="s">
        <v>768</v>
      </c>
      <c r="E341" s="67">
        <v>1</v>
      </c>
      <c r="F341" s="67" t="s">
        <v>41</v>
      </c>
      <c r="G341" s="56">
        <f t="shared" si="29"/>
        <v>5.9006060962151026E-11</v>
      </c>
      <c r="H341" s="57" t="str">
        <f t="shared" si="30"/>
        <v>[kg / kg NG]</v>
      </c>
      <c r="I341" s="291">
        <f t="shared" si="24"/>
        <v>5.9006060962151026E-11</v>
      </c>
      <c r="J341" s="62" t="s">
        <v>41</v>
      </c>
      <c r="K341" s="59"/>
      <c r="L341" s="55" t="s">
        <v>93</v>
      </c>
      <c r="M341" s="283" t="s">
        <v>791</v>
      </c>
      <c r="N341" s="292" t="s">
        <v>914</v>
      </c>
      <c r="O341" s="292"/>
      <c r="P341" s="292"/>
      <c r="X341" s="31"/>
      <c r="Y341" s="31"/>
    </row>
    <row r="342" spans="2:25" ht="15" x14ac:dyDescent="0.25">
      <c r="B342" s="9"/>
      <c r="C342" s="236" t="s">
        <v>713</v>
      </c>
      <c r="D342" s="45" t="s">
        <v>769</v>
      </c>
      <c r="E342" s="67">
        <v>1</v>
      </c>
      <c r="F342" s="67" t="s">
        <v>41</v>
      </c>
      <c r="G342" s="56">
        <f t="shared" si="29"/>
        <v>1.7214720990021265E-10</v>
      </c>
      <c r="H342" s="57" t="str">
        <f t="shared" si="30"/>
        <v>[kg / kg NG]</v>
      </c>
      <c r="I342" s="291">
        <f t="shared" si="24"/>
        <v>1.7214720990021265E-10</v>
      </c>
      <c r="J342" s="62" t="s">
        <v>41</v>
      </c>
      <c r="K342" s="59"/>
      <c r="L342" s="55" t="s">
        <v>93</v>
      </c>
      <c r="M342" s="283" t="s">
        <v>791</v>
      </c>
      <c r="N342" s="292" t="s">
        <v>914</v>
      </c>
      <c r="O342" s="292"/>
      <c r="P342" s="292"/>
      <c r="X342" s="31"/>
      <c r="Y342" s="31"/>
    </row>
    <row r="343" spans="2:25" ht="15" x14ac:dyDescent="0.25">
      <c r="B343" s="9"/>
      <c r="C343" s="236" t="s">
        <v>714</v>
      </c>
      <c r="D343" s="45" t="s">
        <v>770</v>
      </c>
      <c r="E343" s="67">
        <v>1</v>
      </c>
      <c r="F343" s="67" t="s">
        <v>41</v>
      </c>
      <c r="G343" s="56">
        <f t="shared" si="29"/>
        <v>2.0054096417950553E-11</v>
      </c>
      <c r="H343" s="57" t="str">
        <f t="shared" si="30"/>
        <v>[kg / kg NG]</v>
      </c>
      <c r="I343" s="291">
        <f t="shared" si="24"/>
        <v>2.0054096417950553E-11</v>
      </c>
      <c r="J343" s="62" t="s">
        <v>41</v>
      </c>
      <c r="K343" s="59"/>
      <c r="L343" s="55" t="s">
        <v>93</v>
      </c>
      <c r="M343" s="283" t="s">
        <v>791</v>
      </c>
      <c r="N343" s="292" t="s">
        <v>914</v>
      </c>
      <c r="O343" s="292"/>
      <c r="P343" s="292"/>
      <c r="X343" s="31"/>
      <c r="Y343" s="31"/>
    </row>
    <row r="344" spans="2:25" ht="15" x14ac:dyDescent="0.25">
      <c r="B344" s="9"/>
      <c r="C344" s="236" t="s">
        <v>715</v>
      </c>
      <c r="D344" s="45" t="s">
        <v>771</v>
      </c>
      <c r="E344" s="67">
        <v>1</v>
      </c>
      <c r="F344" s="67" t="s">
        <v>41</v>
      </c>
      <c r="G344" s="56">
        <f t="shared" si="29"/>
        <v>2.8416172878118341E-14</v>
      </c>
      <c r="H344" s="57" t="str">
        <f t="shared" si="30"/>
        <v>[kg / kg NG]</v>
      </c>
      <c r="I344" s="291">
        <f t="shared" si="24"/>
        <v>2.8416172878118341E-14</v>
      </c>
      <c r="J344" s="62" t="s">
        <v>41</v>
      </c>
      <c r="K344" s="59"/>
      <c r="L344" s="55" t="s">
        <v>93</v>
      </c>
      <c r="M344" s="283" t="s">
        <v>791</v>
      </c>
      <c r="N344" s="292" t="s">
        <v>914</v>
      </c>
      <c r="O344" s="292"/>
      <c r="P344" s="292"/>
      <c r="X344" s="31"/>
      <c r="Y344" s="31"/>
    </row>
    <row r="345" spans="2:25" ht="15" x14ac:dyDescent="0.25">
      <c r="B345" s="9"/>
      <c r="C345" s="236" t="s">
        <v>716</v>
      </c>
      <c r="D345" s="45" t="s">
        <v>772</v>
      </c>
      <c r="E345" s="67">
        <v>1</v>
      </c>
      <c r="F345" s="67" t="s">
        <v>41</v>
      </c>
      <c r="G345" s="56">
        <f t="shared" si="29"/>
        <v>3.6852608373522003E-13</v>
      </c>
      <c r="H345" s="57" t="str">
        <f t="shared" si="30"/>
        <v>[kg / kg NG]</v>
      </c>
      <c r="I345" s="291">
        <f t="shared" si="24"/>
        <v>3.6852608373522003E-13</v>
      </c>
      <c r="J345" s="62" t="s">
        <v>41</v>
      </c>
      <c r="K345" s="59"/>
      <c r="L345" s="55" t="s">
        <v>93</v>
      </c>
      <c r="M345" s="283" t="s">
        <v>791</v>
      </c>
      <c r="N345" s="292" t="s">
        <v>914</v>
      </c>
      <c r="O345" s="292"/>
      <c r="P345" s="292"/>
      <c r="X345" s="31"/>
      <c r="Y345" s="31"/>
    </row>
    <row r="346" spans="2:25" ht="15" x14ac:dyDescent="0.25">
      <c r="B346" s="9"/>
      <c r="C346" s="236" t="s">
        <v>717</v>
      </c>
      <c r="D346" s="45" t="s">
        <v>773</v>
      </c>
      <c r="E346" s="67">
        <v>1</v>
      </c>
      <c r="F346" s="67" t="s">
        <v>41</v>
      </c>
      <c r="G346" s="56">
        <f t="shared" si="29"/>
        <v>1.2105717866990235E-9</v>
      </c>
      <c r="H346" s="57" t="str">
        <f t="shared" si="30"/>
        <v>[kg / kg NG]</v>
      </c>
      <c r="I346" s="291">
        <f t="shared" si="24"/>
        <v>1.2105717866990235E-9</v>
      </c>
      <c r="J346" s="62" t="s">
        <v>41</v>
      </c>
      <c r="K346" s="59"/>
      <c r="L346" s="55" t="s">
        <v>93</v>
      </c>
      <c r="M346" s="283" t="s">
        <v>791</v>
      </c>
      <c r="N346" s="292" t="s">
        <v>914</v>
      </c>
      <c r="O346" s="292"/>
      <c r="P346" s="292"/>
      <c r="X346" s="31"/>
      <c r="Y346" s="31"/>
    </row>
    <row r="347" spans="2:25" ht="15" x14ac:dyDescent="0.25">
      <c r="B347" s="9"/>
      <c r="C347" s="236" t="s">
        <v>718</v>
      </c>
      <c r="D347" s="45" t="s">
        <v>774</v>
      </c>
      <c r="E347" s="67">
        <v>1</v>
      </c>
      <c r="F347" s="67" t="s">
        <v>41</v>
      </c>
      <c r="G347" s="56">
        <f t="shared" si="29"/>
        <v>1.7667666564598216E-10</v>
      </c>
      <c r="H347" s="57" t="str">
        <f t="shared" si="30"/>
        <v>[kg / kg NG]</v>
      </c>
      <c r="I347" s="291">
        <f t="shared" si="24"/>
        <v>1.7667666564598216E-10</v>
      </c>
      <c r="J347" s="62" t="s">
        <v>41</v>
      </c>
      <c r="K347" s="59"/>
      <c r="L347" s="55" t="s">
        <v>93</v>
      </c>
      <c r="M347" s="283" t="s">
        <v>791</v>
      </c>
      <c r="N347" s="292" t="s">
        <v>914</v>
      </c>
      <c r="O347" s="293"/>
      <c r="P347" s="293"/>
      <c r="X347" s="31"/>
      <c r="Y347" s="31"/>
    </row>
    <row r="348" spans="2:25" ht="15" x14ac:dyDescent="0.25">
      <c r="B348" s="9"/>
      <c r="C348" s="237" t="s">
        <v>719</v>
      </c>
      <c r="D348" s="45" t="s">
        <v>775</v>
      </c>
      <c r="E348" s="67">
        <v>1</v>
      </c>
      <c r="F348" s="67" t="s">
        <v>41</v>
      </c>
      <c r="G348" s="56">
        <f t="shared" si="29"/>
        <v>0</v>
      </c>
      <c r="H348" s="57" t="str">
        <f t="shared" si="30"/>
        <v>[kg / kg NG]</v>
      </c>
      <c r="I348" s="291">
        <f t="shared" ref="I348:I350" si="31">IF(D348="","",E348*G348*$D$5)</f>
        <v>0</v>
      </c>
      <c r="J348" s="62" t="s">
        <v>41</v>
      </c>
      <c r="K348" s="59"/>
      <c r="L348" s="55" t="s">
        <v>93</v>
      </c>
      <c r="M348" s="283" t="s">
        <v>791</v>
      </c>
      <c r="N348" s="292" t="s">
        <v>914</v>
      </c>
      <c r="O348" s="294"/>
      <c r="P348" s="295"/>
      <c r="X348" s="31"/>
      <c r="Y348" s="31"/>
    </row>
    <row r="349" spans="2:25" ht="15" x14ac:dyDescent="0.25">
      <c r="B349" s="9"/>
      <c r="C349" s="237" t="s">
        <v>720</v>
      </c>
      <c r="D349" s="45" t="s">
        <v>776</v>
      </c>
      <c r="E349" s="67">
        <v>1</v>
      </c>
      <c r="F349" s="67" t="s">
        <v>41</v>
      </c>
      <c r="G349" s="56">
        <f t="shared" si="29"/>
        <v>0</v>
      </c>
      <c r="H349" s="57" t="str">
        <f t="shared" si="30"/>
        <v>[kg / kg NG]</v>
      </c>
      <c r="I349" s="291">
        <f t="shared" si="31"/>
        <v>0</v>
      </c>
      <c r="J349" s="62" t="s">
        <v>41</v>
      </c>
      <c r="K349" s="59"/>
      <c r="L349" s="55" t="s">
        <v>93</v>
      </c>
      <c r="M349" s="283" t="s">
        <v>791</v>
      </c>
      <c r="N349" s="292" t="s">
        <v>914</v>
      </c>
      <c r="O349" s="293"/>
      <c r="P349" s="293"/>
      <c r="X349" s="31"/>
      <c r="Y349" s="31"/>
    </row>
    <row r="350" spans="2:25" ht="15" x14ac:dyDescent="0.25">
      <c r="B350" s="9"/>
      <c r="C350" s="237" t="s">
        <v>721</v>
      </c>
      <c r="D350" s="45" t="s">
        <v>777</v>
      </c>
      <c r="E350" s="67">
        <v>1</v>
      </c>
      <c r="F350" s="67" t="s">
        <v>41</v>
      </c>
      <c r="G350" s="56">
        <f t="shared" si="29"/>
        <v>0</v>
      </c>
      <c r="H350" s="57" t="str">
        <f t="shared" si="30"/>
        <v>[kg / kg NG]</v>
      </c>
      <c r="I350" s="291">
        <f t="shared" si="31"/>
        <v>0</v>
      </c>
      <c r="J350" s="62" t="s">
        <v>41</v>
      </c>
      <c r="K350" s="59"/>
      <c r="L350" s="55" t="s">
        <v>93</v>
      </c>
      <c r="M350" s="283" t="s">
        <v>791</v>
      </c>
      <c r="N350" s="292" t="s">
        <v>914</v>
      </c>
      <c r="O350" s="292"/>
      <c r="P350" s="292"/>
      <c r="X350" s="31"/>
      <c r="Y350" s="31"/>
    </row>
    <row r="351" spans="2:25" x14ac:dyDescent="0.2">
      <c r="B351" s="9"/>
      <c r="C351" s="62"/>
      <c r="D351" s="69"/>
      <c r="E351" s="67"/>
      <c r="F351" s="67"/>
      <c r="G351" s="56">
        <f t="shared" si="29"/>
        <v>1</v>
      </c>
      <c r="H351" s="57"/>
      <c r="I351" s="58"/>
      <c r="J351" s="67"/>
      <c r="K351" s="59"/>
      <c r="L351" s="55"/>
      <c r="M351" s="60"/>
      <c r="N351" s="292"/>
      <c r="O351" s="292"/>
      <c r="P351" s="292"/>
      <c r="X351" s="31"/>
      <c r="Y351" s="31"/>
    </row>
    <row r="352" spans="2:25" x14ac:dyDescent="0.2">
      <c r="B352" s="9"/>
      <c r="C352" s="62"/>
      <c r="D352" s="69"/>
      <c r="E352" s="67"/>
      <c r="F352" s="67"/>
      <c r="G352" s="56">
        <f t="shared" si="29"/>
        <v>1</v>
      </c>
      <c r="H352" s="57"/>
      <c r="I352" s="58"/>
      <c r="J352" s="67"/>
      <c r="K352" s="59"/>
      <c r="L352" s="55"/>
      <c r="M352" s="60"/>
      <c r="N352" s="292"/>
      <c r="O352" s="292"/>
      <c r="P352" s="292"/>
      <c r="X352" s="31"/>
      <c r="Y352" s="31"/>
    </row>
    <row r="353" spans="2:25" x14ac:dyDescent="0.2">
      <c r="B353" s="9"/>
      <c r="C353" s="64" t="s">
        <v>65</v>
      </c>
      <c r="D353" s="70" t="s">
        <v>66</v>
      </c>
      <c r="E353" s="65" t="s">
        <v>76</v>
      </c>
      <c r="F353" s="49"/>
      <c r="G353" s="71"/>
      <c r="H353" s="72"/>
      <c r="I353" s="72"/>
      <c r="J353" s="49"/>
      <c r="K353" s="65"/>
      <c r="L353" s="49" t="s">
        <v>78</v>
      </c>
      <c r="M353" s="66"/>
      <c r="N353" s="341"/>
      <c r="O353" s="341"/>
      <c r="P353" s="341"/>
      <c r="X353" s="31"/>
      <c r="Y353" s="31"/>
    </row>
    <row r="354" spans="2:25" x14ac:dyDescent="0.2">
      <c r="B354" s="9"/>
      <c r="C354" s="2"/>
      <c r="D354" s="2"/>
      <c r="E354" s="2"/>
      <c r="F354" s="2"/>
      <c r="G354" s="2"/>
      <c r="H354" s="2"/>
      <c r="J354" s="2"/>
      <c r="K354" s="2"/>
      <c r="L354" s="2"/>
      <c r="M354" s="2"/>
      <c r="N354" s="2"/>
      <c r="O354" s="2"/>
      <c r="P354" s="2"/>
      <c r="X354" s="31"/>
      <c r="Y354" s="31"/>
    </row>
    <row r="355" spans="2:25" x14ac:dyDescent="0.2">
      <c r="B355" s="9"/>
      <c r="C355" s="2"/>
      <c r="D355" s="2"/>
      <c r="E355" s="2"/>
      <c r="F355" s="2"/>
      <c r="G355" s="2"/>
      <c r="H355" s="2"/>
      <c r="J355" s="2"/>
      <c r="K355" s="2"/>
      <c r="L355" s="2"/>
      <c r="M355" s="2"/>
      <c r="N355" s="2"/>
      <c r="O355" s="2"/>
      <c r="P355" s="2"/>
    </row>
    <row r="356" spans="2:25" x14ac:dyDescent="0.2">
      <c r="B356" s="9"/>
      <c r="C356" s="2"/>
      <c r="D356" s="2"/>
      <c r="E356" s="2"/>
      <c r="F356" s="2"/>
      <c r="G356" s="2"/>
      <c r="H356" s="2"/>
      <c r="J356" s="2"/>
      <c r="K356" s="2"/>
      <c r="L356" s="2"/>
      <c r="M356" s="2"/>
      <c r="N356" s="2"/>
      <c r="O356" s="2"/>
      <c r="P356" s="2"/>
    </row>
    <row r="357" spans="2:25" x14ac:dyDescent="0.2">
      <c r="B357" s="9"/>
      <c r="C357" s="2"/>
      <c r="D357" s="2"/>
      <c r="E357" s="2"/>
      <c r="F357" s="2"/>
      <c r="G357" s="2"/>
      <c r="H357" s="2"/>
      <c r="J357" s="2"/>
      <c r="K357" s="2"/>
      <c r="L357" s="2"/>
      <c r="M357" s="2"/>
      <c r="N357" s="2"/>
      <c r="O357" s="2"/>
      <c r="P357" s="2"/>
    </row>
    <row r="358" spans="2:25" x14ac:dyDescent="0.2">
      <c r="B358" s="9"/>
      <c r="C358" s="2"/>
      <c r="D358" s="2"/>
      <c r="E358" s="2"/>
      <c r="F358" s="2"/>
      <c r="G358" s="2"/>
      <c r="H358" s="2"/>
      <c r="J358" s="2"/>
      <c r="K358" s="2"/>
      <c r="L358" s="2"/>
      <c r="M358" s="2"/>
      <c r="N358" s="2"/>
      <c r="O358" s="2"/>
      <c r="P358" s="2"/>
    </row>
    <row r="359" spans="2:25" x14ac:dyDescent="0.2">
      <c r="B359" s="9"/>
      <c r="C359" s="2"/>
      <c r="D359" s="2"/>
      <c r="E359" s="2"/>
      <c r="F359" s="2"/>
      <c r="G359" s="2"/>
      <c r="H359" s="2"/>
      <c r="J359" s="2"/>
      <c r="K359" s="2"/>
      <c r="L359" s="2"/>
      <c r="M359" s="2"/>
      <c r="N359" s="2"/>
      <c r="O359" s="2"/>
      <c r="P359" s="2"/>
    </row>
    <row r="360" spans="2:25" x14ac:dyDescent="0.2">
      <c r="B360" s="9"/>
      <c r="C360" s="2"/>
      <c r="D360" s="2"/>
      <c r="E360" s="2"/>
      <c r="F360" s="2"/>
      <c r="G360" s="2"/>
      <c r="H360" s="2"/>
      <c r="J360" s="2"/>
      <c r="K360" s="2"/>
      <c r="L360" s="2"/>
      <c r="M360" s="2"/>
      <c r="N360" s="2"/>
      <c r="O360" s="2"/>
      <c r="P360" s="2"/>
    </row>
    <row r="361" spans="2:25" x14ac:dyDescent="0.2">
      <c r="B361" s="9"/>
      <c r="C361" s="2"/>
      <c r="D361" s="2"/>
      <c r="E361" s="2"/>
      <c r="F361" s="2"/>
      <c r="G361" s="2"/>
      <c r="H361" s="2"/>
      <c r="J361" s="2"/>
      <c r="K361" s="2"/>
      <c r="L361" s="2"/>
      <c r="M361" s="2"/>
      <c r="N361" s="2"/>
      <c r="O361" s="2"/>
      <c r="P361" s="2"/>
    </row>
    <row r="362" spans="2:25" x14ac:dyDescent="0.2">
      <c r="B362" s="9"/>
      <c r="C362" s="2"/>
      <c r="D362" s="2"/>
      <c r="E362" s="2"/>
      <c r="F362" s="2"/>
      <c r="G362" s="2"/>
      <c r="H362" s="2"/>
      <c r="J362" s="2"/>
      <c r="K362" s="2"/>
      <c r="L362" s="2"/>
      <c r="M362" s="2"/>
      <c r="N362" s="2"/>
      <c r="O362" s="2"/>
      <c r="P362" s="2"/>
    </row>
    <row r="363" spans="2:25" x14ac:dyDescent="0.2">
      <c r="B363" s="9"/>
      <c r="C363" s="2"/>
      <c r="D363" s="2"/>
      <c r="E363" s="2"/>
      <c r="F363" s="2"/>
      <c r="G363" s="2"/>
      <c r="H363" s="2"/>
      <c r="J363" s="2"/>
      <c r="K363" s="2"/>
      <c r="L363" s="2"/>
      <c r="M363" s="2"/>
      <c r="N363" s="2"/>
      <c r="O363" s="2"/>
      <c r="P363" s="2"/>
    </row>
    <row r="364" spans="2:25" x14ac:dyDescent="0.2">
      <c r="B364" s="9"/>
      <c r="C364" s="2"/>
      <c r="D364" s="2"/>
      <c r="E364" s="2"/>
      <c r="F364" s="2"/>
      <c r="G364" s="2"/>
      <c r="H364" s="2"/>
      <c r="J364" s="2"/>
      <c r="K364" s="2"/>
      <c r="L364" s="2"/>
      <c r="M364" s="2"/>
      <c r="N364" s="2"/>
      <c r="O364" s="2"/>
      <c r="P364" s="2"/>
    </row>
    <row r="365" spans="2:25" x14ac:dyDescent="0.2">
      <c r="B365" s="9"/>
      <c r="C365" s="2"/>
      <c r="D365" s="2"/>
      <c r="E365" s="2"/>
      <c r="F365" s="2"/>
      <c r="G365" s="2"/>
      <c r="H365" s="2"/>
      <c r="J365" s="2"/>
      <c r="K365" s="2"/>
      <c r="L365" s="2"/>
      <c r="M365" s="2"/>
      <c r="N365" s="2"/>
      <c r="O365" s="2"/>
      <c r="P365" s="2"/>
    </row>
    <row r="366" spans="2:25" x14ac:dyDescent="0.2">
      <c r="B366" s="9"/>
      <c r="C366" s="2"/>
      <c r="D366" s="2"/>
      <c r="E366" s="2"/>
      <c r="F366" s="2"/>
      <c r="G366" s="2"/>
      <c r="H366" s="2"/>
      <c r="J366" s="2"/>
      <c r="K366" s="2"/>
      <c r="L366" s="2"/>
      <c r="M366" s="2"/>
      <c r="N366" s="2"/>
      <c r="O366" s="2"/>
      <c r="P366" s="2"/>
    </row>
    <row r="367" spans="2:25" x14ac:dyDescent="0.2">
      <c r="B367" s="9"/>
      <c r="C367" s="2"/>
      <c r="D367" s="2"/>
      <c r="E367" s="2"/>
      <c r="F367" s="2"/>
      <c r="G367" s="2"/>
      <c r="H367" s="2"/>
      <c r="J367" s="2"/>
      <c r="K367" s="2"/>
      <c r="L367" s="2"/>
      <c r="M367" s="2"/>
      <c r="N367" s="2"/>
      <c r="O367" s="2"/>
      <c r="P367" s="2"/>
    </row>
    <row r="368" spans="2:25" x14ac:dyDescent="0.2">
      <c r="B368" s="9"/>
      <c r="C368" s="2"/>
      <c r="D368" s="2"/>
      <c r="E368" s="2"/>
      <c r="F368" s="2"/>
      <c r="G368" s="2"/>
      <c r="H368" s="2"/>
      <c r="J368" s="2"/>
      <c r="K368" s="2"/>
      <c r="L368" s="2"/>
      <c r="M368" s="2"/>
      <c r="N368" s="2"/>
      <c r="O368" s="2"/>
      <c r="P368" s="2"/>
    </row>
    <row r="369" spans="2:16" x14ac:dyDescent="0.2">
      <c r="B369" s="9"/>
      <c r="C369" s="2"/>
      <c r="D369" s="2"/>
      <c r="E369" s="2"/>
      <c r="F369" s="2"/>
      <c r="G369" s="2"/>
      <c r="H369" s="2"/>
      <c r="J369" s="2"/>
      <c r="K369" s="2"/>
      <c r="L369" s="2"/>
      <c r="M369" s="2"/>
      <c r="N369" s="2"/>
      <c r="O369" s="2"/>
      <c r="P369" s="2"/>
    </row>
    <row r="370" spans="2:16" x14ac:dyDescent="0.2">
      <c r="B370" s="9"/>
      <c r="C370" s="2"/>
      <c r="D370" s="2"/>
      <c r="E370" s="2"/>
      <c r="F370" s="2"/>
      <c r="G370" s="2"/>
      <c r="H370" s="2"/>
      <c r="J370" s="2"/>
      <c r="K370" s="2"/>
      <c r="L370" s="2"/>
      <c r="M370" s="2"/>
      <c r="N370" s="2"/>
      <c r="O370" s="2"/>
      <c r="P370" s="2"/>
    </row>
    <row r="371" spans="2:16" x14ac:dyDescent="0.2">
      <c r="B371" s="9"/>
      <c r="C371" s="2"/>
      <c r="D371" s="2"/>
      <c r="E371" s="2"/>
      <c r="F371" s="2"/>
      <c r="G371" s="2"/>
      <c r="H371" s="2"/>
      <c r="J371" s="2"/>
      <c r="K371" s="2"/>
      <c r="L371" s="2"/>
      <c r="M371" s="2"/>
      <c r="N371" s="2"/>
      <c r="O371" s="2"/>
      <c r="P371" s="2"/>
    </row>
    <row r="372" spans="2:16" x14ac:dyDescent="0.2">
      <c r="B372" s="9"/>
      <c r="C372" s="2"/>
      <c r="D372" s="2"/>
      <c r="E372" s="2"/>
      <c r="F372" s="2"/>
      <c r="G372" s="2"/>
      <c r="H372" s="2"/>
      <c r="J372" s="2"/>
      <c r="K372" s="2"/>
      <c r="L372" s="2"/>
      <c r="M372" s="2"/>
      <c r="N372" s="2"/>
      <c r="O372" s="2"/>
      <c r="P372" s="2"/>
    </row>
    <row r="373" spans="2:16" x14ac:dyDescent="0.2">
      <c r="B373" s="9"/>
      <c r="C373" s="2"/>
      <c r="D373" s="2"/>
      <c r="E373" s="2"/>
      <c r="F373" s="2"/>
      <c r="G373" s="2"/>
      <c r="H373" s="2"/>
      <c r="J373" s="2"/>
      <c r="K373" s="2"/>
      <c r="L373" s="2"/>
      <c r="M373" s="2"/>
      <c r="N373" s="2"/>
      <c r="O373" s="2"/>
      <c r="P373" s="2"/>
    </row>
    <row r="374" spans="2:16" x14ac:dyDescent="0.2">
      <c r="B374" s="9"/>
      <c r="C374" s="2"/>
      <c r="D374" s="2"/>
      <c r="E374" s="2"/>
      <c r="F374" s="2"/>
      <c r="G374" s="2"/>
      <c r="H374" s="2"/>
      <c r="J374" s="2"/>
      <c r="K374" s="2"/>
      <c r="L374" s="2"/>
      <c r="M374" s="2"/>
      <c r="N374" s="2"/>
      <c r="O374" s="2"/>
      <c r="P374" s="2"/>
    </row>
    <row r="375" spans="2:16" x14ac:dyDescent="0.2">
      <c r="B375" s="9"/>
      <c r="C375" s="2"/>
      <c r="D375" s="2"/>
      <c r="E375" s="2"/>
      <c r="F375" s="2"/>
      <c r="G375" s="2"/>
      <c r="H375" s="2"/>
      <c r="J375" s="2"/>
      <c r="K375" s="2"/>
      <c r="L375" s="2"/>
      <c r="M375" s="2"/>
      <c r="N375" s="2"/>
      <c r="O375" s="2"/>
      <c r="P375" s="2"/>
    </row>
    <row r="376" spans="2:16" x14ac:dyDescent="0.2">
      <c r="B376" s="9"/>
      <c r="C376" s="2"/>
      <c r="D376" s="2"/>
      <c r="E376" s="2"/>
      <c r="F376" s="2"/>
      <c r="G376" s="2"/>
      <c r="H376" s="2"/>
      <c r="J376" s="2"/>
      <c r="K376" s="2"/>
      <c r="L376" s="2"/>
      <c r="M376" s="2"/>
      <c r="N376" s="2"/>
      <c r="O376" s="2"/>
      <c r="P376" s="2"/>
    </row>
    <row r="377" spans="2:16" x14ac:dyDescent="0.2">
      <c r="B377" s="9"/>
      <c r="C377" s="2"/>
      <c r="D377" s="2"/>
      <c r="E377" s="2"/>
      <c r="F377" s="2"/>
      <c r="G377" s="2"/>
      <c r="H377" s="2"/>
      <c r="J377" s="2"/>
      <c r="K377" s="2"/>
      <c r="L377" s="2"/>
      <c r="M377" s="2"/>
      <c r="N377" s="2"/>
      <c r="O377" s="2"/>
      <c r="P377" s="2"/>
    </row>
    <row r="378" spans="2:16" x14ac:dyDescent="0.2">
      <c r="B378" s="9"/>
      <c r="C378" s="2"/>
      <c r="D378" s="2"/>
      <c r="E378" s="2"/>
      <c r="F378" s="2"/>
      <c r="G378" s="2"/>
      <c r="H378" s="2"/>
      <c r="J378" s="2"/>
      <c r="K378" s="2"/>
      <c r="L378" s="2"/>
      <c r="M378" s="2"/>
      <c r="N378" s="2"/>
      <c r="O378" s="2"/>
      <c r="P378" s="2"/>
    </row>
    <row r="379" spans="2:16" x14ac:dyDescent="0.2">
      <c r="B379" s="9"/>
      <c r="C379" s="2"/>
      <c r="D379" s="2"/>
      <c r="E379" s="2"/>
      <c r="F379" s="2"/>
      <c r="G379" s="2"/>
      <c r="H379" s="2"/>
      <c r="J379" s="2"/>
      <c r="K379" s="2"/>
      <c r="L379" s="2"/>
      <c r="M379" s="2"/>
      <c r="N379" s="2"/>
      <c r="O379" s="2"/>
      <c r="P379" s="2"/>
    </row>
    <row r="380" spans="2:16" x14ac:dyDescent="0.2">
      <c r="B380" s="9"/>
      <c r="C380" s="2"/>
      <c r="D380" s="2"/>
      <c r="E380" s="2"/>
      <c r="F380" s="2"/>
      <c r="G380" s="2"/>
      <c r="H380" s="2"/>
      <c r="J380" s="2"/>
      <c r="K380" s="2"/>
      <c r="L380" s="2"/>
      <c r="M380" s="2"/>
      <c r="N380" s="2"/>
      <c r="O380" s="2"/>
      <c r="P380" s="2"/>
    </row>
    <row r="381" spans="2:16" x14ac:dyDescent="0.2">
      <c r="B381" s="9"/>
      <c r="C381" s="2"/>
      <c r="D381" s="2"/>
      <c r="E381" s="2"/>
      <c r="F381" s="2"/>
      <c r="G381" s="2"/>
      <c r="H381" s="2"/>
      <c r="J381" s="2"/>
      <c r="K381" s="2"/>
      <c r="L381" s="2"/>
      <c r="M381" s="2"/>
      <c r="N381" s="2"/>
      <c r="O381" s="2"/>
      <c r="P381" s="2"/>
    </row>
    <row r="382" spans="2:16" x14ac:dyDescent="0.2">
      <c r="B382" s="9"/>
      <c r="C382" s="2"/>
      <c r="D382" s="2"/>
      <c r="E382" s="2"/>
      <c r="F382" s="2"/>
      <c r="G382" s="2"/>
      <c r="H382" s="2"/>
      <c r="J382" s="2"/>
      <c r="K382" s="2"/>
      <c r="L382" s="2"/>
      <c r="M382" s="2"/>
      <c r="N382" s="2"/>
      <c r="O382" s="2"/>
      <c r="P382" s="2"/>
    </row>
    <row r="383" spans="2:16" x14ac:dyDescent="0.2">
      <c r="B383" s="9"/>
      <c r="C383" s="2"/>
      <c r="D383" s="2"/>
      <c r="E383" s="2"/>
      <c r="F383" s="2"/>
      <c r="G383" s="2"/>
      <c r="H383" s="2"/>
      <c r="J383" s="2"/>
      <c r="K383" s="2"/>
      <c r="L383" s="2"/>
      <c r="M383" s="2"/>
      <c r="N383" s="2"/>
      <c r="O383" s="2"/>
      <c r="P383" s="2"/>
    </row>
    <row r="384" spans="2:16" x14ac:dyDescent="0.2">
      <c r="B384" s="9"/>
      <c r="C384" s="2"/>
      <c r="D384" s="2"/>
      <c r="E384" s="2"/>
      <c r="F384" s="2"/>
      <c r="G384" s="2"/>
      <c r="H384" s="2"/>
      <c r="J384" s="2"/>
      <c r="K384" s="2"/>
      <c r="L384" s="2"/>
      <c r="M384" s="2"/>
      <c r="N384" s="2"/>
      <c r="O384" s="2"/>
      <c r="P384" s="2"/>
    </row>
    <row r="385" spans="2:16" x14ac:dyDescent="0.2">
      <c r="B385" s="9"/>
      <c r="C385" s="2"/>
      <c r="D385" s="2"/>
      <c r="E385" s="2"/>
      <c r="F385" s="2"/>
      <c r="G385" s="2"/>
      <c r="H385" s="2"/>
      <c r="J385" s="2"/>
      <c r="K385" s="2"/>
      <c r="L385" s="2"/>
      <c r="M385" s="2"/>
      <c r="N385" s="2"/>
      <c r="O385" s="2"/>
      <c r="P385" s="2"/>
    </row>
    <row r="386" spans="2:16" x14ac:dyDescent="0.2">
      <c r="B386" s="9"/>
      <c r="C386" s="2"/>
      <c r="D386" s="2"/>
      <c r="E386" s="2"/>
      <c r="F386" s="2"/>
      <c r="G386" s="2"/>
      <c r="H386" s="2"/>
      <c r="J386" s="2"/>
      <c r="K386" s="2"/>
      <c r="L386" s="2"/>
      <c r="M386" s="2"/>
      <c r="N386" s="2"/>
      <c r="O386" s="2"/>
      <c r="P386" s="2"/>
    </row>
    <row r="387" spans="2:16" x14ac:dyDescent="0.2">
      <c r="B387" s="9"/>
      <c r="C387" s="2"/>
      <c r="D387" s="2"/>
      <c r="E387" s="2"/>
      <c r="F387" s="2"/>
      <c r="G387" s="2"/>
      <c r="H387" s="2"/>
      <c r="J387" s="2"/>
      <c r="K387" s="2"/>
      <c r="L387" s="2"/>
      <c r="M387" s="2"/>
      <c r="N387" s="2"/>
      <c r="O387" s="2"/>
      <c r="P387" s="2"/>
    </row>
    <row r="388" spans="2:16" x14ac:dyDescent="0.2">
      <c r="B388" s="9"/>
      <c r="C388" s="2"/>
      <c r="D388" s="2"/>
      <c r="E388" s="2"/>
      <c r="F388" s="2"/>
      <c r="G388" s="2"/>
      <c r="H388" s="2"/>
      <c r="J388" s="2"/>
      <c r="K388" s="2"/>
      <c r="L388" s="2"/>
      <c r="M388" s="2"/>
      <c r="N388" s="2"/>
      <c r="O388" s="2"/>
      <c r="P388" s="2"/>
    </row>
    <row r="389" spans="2:16" x14ac:dyDescent="0.2">
      <c r="B389" s="9"/>
      <c r="C389" s="2"/>
      <c r="D389" s="2"/>
      <c r="E389" s="2"/>
      <c r="F389" s="2"/>
      <c r="G389" s="2"/>
      <c r="H389" s="2"/>
      <c r="J389" s="2"/>
      <c r="K389" s="2"/>
      <c r="L389" s="2"/>
      <c r="M389" s="2"/>
      <c r="N389" s="2"/>
      <c r="O389" s="2"/>
      <c r="P389" s="2"/>
    </row>
    <row r="390" spans="2:16" x14ac:dyDescent="0.2">
      <c r="B390" s="9"/>
      <c r="C390" s="2"/>
      <c r="D390" s="2"/>
      <c r="E390" s="2"/>
      <c r="F390" s="2"/>
      <c r="G390" s="2"/>
      <c r="H390" s="2"/>
      <c r="J390" s="2"/>
      <c r="K390" s="2"/>
      <c r="L390" s="2"/>
      <c r="M390" s="2"/>
      <c r="N390" s="2"/>
      <c r="O390" s="2"/>
      <c r="P390" s="2"/>
    </row>
    <row r="391" spans="2:16" x14ac:dyDescent="0.2">
      <c r="B391" s="9"/>
      <c r="C391" s="2"/>
      <c r="D391" s="2"/>
      <c r="E391" s="2"/>
      <c r="F391" s="2"/>
      <c r="G391" s="2"/>
      <c r="H391" s="2"/>
      <c r="J391" s="2"/>
      <c r="K391" s="2"/>
      <c r="L391" s="2"/>
      <c r="M391" s="2"/>
      <c r="N391" s="2"/>
      <c r="O391" s="2"/>
      <c r="P391" s="2"/>
    </row>
    <row r="392" spans="2:16" x14ac:dyDescent="0.2">
      <c r="B392" s="9"/>
      <c r="C392" s="2"/>
      <c r="D392" s="2"/>
      <c r="E392" s="2"/>
      <c r="F392" s="2"/>
      <c r="G392" s="2"/>
      <c r="H392" s="2"/>
      <c r="J392" s="2"/>
      <c r="K392" s="2"/>
      <c r="L392" s="2"/>
      <c r="M392" s="2"/>
      <c r="N392" s="2"/>
      <c r="O392" s="2"/>
      <c r="P392" s="2"/>
    </row>
    <row r="393" spans="2:16" x14ac:dyDescent="0.2">
      <c r="B393" s="9"/>
      <c r="C393" s="2"/>
      <c r="D393" s="2"/>
      <c r="E393" s="2"/>
      <c r="F393" s="2"/>
      <c r="G393" s="2"/>
      <c r="H393" s="2"/>
      <c r="J393" s="2"/>
      <c r="K393" s="2"/>
      <c r="L393" s="2"/>
      <c r="M393" s="2"/>
      <c r="N393" s="2"/>
      <c r="O393" s="2"/>
      <c r="P393" s="2"/>
    </row>
    <row r="394" spans="2:16" x14ac:dyDescent="0.2">
      <c r="B394" s="9"/>
      <c r="C394" s="2"/>
      <c r="D394" s="2"/>
      <c r="E394" s="2"/>
      <c r="F394" s="2"/>
      <c r="G394" s="2"/>
      <c r="H394" s="2"/>
      <c r="J394" s="2"/>
      <c r="K394" s="2"/>
      <c r="L394" s="2"/>
      <c r="M394" s="2"/>
      <c r="N394" s="2"/>
      <c r="O394" s="2"/>
      <c r="P394" s="2"/>
    </row>
    <row r="395" spans="2:16" x14ac:dyDescent="0.2">
      <c r="B395" s="9"/>
      <c r="C395" s="2"/>
      <c r="D395" s="2"/>
      <c r="E395" s="2"/>
      <c r="F395" s="2"/>
      <c r="G395" s="2"/>
      <c r="H395" s="2"/>
      <c r="J395" s="2"/>
      <c r="K395" s="2"/>
      <c r="L395" s="2"/>
      <c r="M395" s="2"/>
      <c r="N395" s="2"/>
      <c r="O395" s="2"/>
      <c r="P395" s="2"/>
    </row>
    <row r="396" spans="2:16" x14ac:dyDescent="0.2">
      <c r="B396" s="9"/>
      <c r="C396" s="2"/>
      <c r="D396" s="2"/>
      <c r="E396" s="2"/>
      <c r="F396" s="2"/>
      <c r="G396" s="2"/>
      <c r="H396" s="2"/>
      <c r="J396" s="2"/>
      <c r="K396" s="2"/>
      <c r="L396" s="2"/>
      <c r="M396" s="2"/>
      <c r="N396" s="2"/>
      <c r="O396" s="2"/>
      <c r="P396" s="2"/>
    </row>
    <row r="397" spans="2:16" x14ac:dyDescent="0.2">
      <c r="B397" s="9"/>
      <c r="C397" s="2"/>
      <c r="D397" s="2"/>
      <c r="E397" s="2"/>
      <c r="F397" s="2"/>
      <c r="G397" s="2"/>
      <c r="H397" s="2"/>
      <c r="J397" s="2"/>
      <c r="K397" s="2"/>
      <c r="L397" s="2"/>
      <c r="M397" s="2"/>
      <c r="N397" s="2"/>
      <c r="O397" s="2"/>
      <c r="P397" s="2"/>
    </row>
    <row r="398" spans="2:16" x14ac:dyDescent="0.2">
      <c r="B398" s="9"/>
      <c r="C398" s="2"/>
      <c r="D398" s="2"/>
      <c r="E398" s="2"/>
      <c r="F398" s="2"/>
      <c r="G398" s="2"/>
      <c r="H398" s="2"/>
      <c r="J398" s="2"/>
      <c r="K398" s="2"/>
      <c r="L398" s="2"/>
      <c r="M398" s="2"/>
      <c r="N398" s="2"/>
      <c r="O398" s="2"/>
      <c r="P398" s="2"/>
    </row>
    <row r="399" spans="2:16" x14ac:dyDescent="0.2">
      <c r="B399" s="9"/>
      <c r="C399" s="2"/>
      <c r="D399" s="2"/>
      <c r="E399" s="2"/>
      <c r="F399" s="2"/>
      <c r="G399" s="2"/>
      <c r="H399" s="2"/>
      <c r="J399" s="2"/>
      <c r="K399" s="2"/>
      <c r="L399" s="2"/>
      <c r="M399" s="2"/>
      <c r="N399" s="2"/>
      <c r="O399" s="2"/>
      <c r="P399" s="2"/>
    </row>
    <row r="400" spans="2:16" x14ac:dyDescent="0.2">
      <c r="B400" s="9"/>
      <c r="C400" s="2"/>
      <c r="D400" s="2"/>
      <c r="E400" s="2"/>
      <c r="F400" s="2"/>
      <c r="G400" s="2"/>
      <c r="H400" s="2"/>
      <c r="J400" s="2"/>
      <c r="K400" s="2"/>
      <c r="L400" s="2"/>
      <c r="M400" s="2"/>
      <c r="N400" s="2"/>
      <c r="O400" s="2"/>
      <c r="P400" s="2"/>
    </row>
    <row r="401" spans="1:25" x14ac:dyDescent="0.2">
      <c r="B401" s="9"/>
      <c r="C401" s="2"/>
      <c r="D401" s="2"/>
      <c r="E401" s="2"/>
      <c r="F401" s="2"/>
      <c r="G401" s="2"/>
      <c r="H401" s="2"/>
      <c r="J401" s="2"/>
      <c r="K401" s="2"/>
      <c r="L401" s="2"/>
      <c r="M401" s="2"/>
      <c r="N401" s="2"/>
      <c r="O401" s="2"/>
      <c r="P401" s="2"/>
    </row>
    <row r="402" spans="1:25" x14ac:dyDescent="0.2">
      <c r="B402" s="9"/>
      <c r="C402" s="2"/>
      <c r="D402" s="2"/>
      <c r="E402" s="2"/>
      <c r="F402" s="2"/>
      <c r="G402" s="2"/>
      <c r="H402" s="2"/>
      <c r="J402" s="2"/>
      <c r="K402" s="2"/>
      <c r="L402" s="2"/>
      <c r="M402" s="2"/>
      <c r="N402" s="2"/>
      <c r="O402" s="2"/>
      <c r="P402" s="2"/>
    </row>
    <row r="403" spans="1:25" x14ac:dyDescent="0.2">
      <c r="B403" s="9"/>
      <c r="C403" s="2"/>
      <c r="D403" s="2"/>
      <c r="E403" s="2"/>
      <c r="F403" s="2"/>
      <c r="G403" s="2"/>
      <c r="H403" s="2"/>
      <c r="J403" s="2"/>
      <c r="K403" s="2"/>
      <c r="L403" s="2"/>
      <c r="M403" s="2"/>
      <c r="N403" s="2"/>
      <c r="O403" s="2"/>
      <c r="P403" s="2"/>
    </row>
    <row r="404" spans="1:25" x14ac:dyDescent="0.2">
      <c r="B404" s="9"/>
      <c r="C404" s="2"/>
      <c r="D404" s="2"/>
      <c r="E404" s="2"/>
      <c r="F404" s="2"/>
      <c r="G404" s="2"/>
      <c r="H404" s="2"/>
      <c r="J404" s="2"/>
      <c r="K404" s="2"/>
      <c r="L404" s="2"/>
      <c r="M404" s="2"/>
      <c r="N404" s="2"/>
      <c r="O404" s="2"/>
      <c r="P404" s="2"/>
    </row>
    <row r="405" spans="1:25" x14ac:dyDescent="0.2">
      <c r="B405" s="9"/>
      <c r="C405" s="2"/>
      <c r="D405" s="2"/>
      <c r="E405" s="2"/>
      <c r="F405" s="2"/>
      <c r="G405" s="2"/>
      <c r="H405" s="2"/>
      <c r="J405" s="2"/>
      <c r="K405" s="2"/>
      <c r="L405" s="2"/>
      <c r="M405" s="2"/>
      <c r="N405" s="2"/>
      <c r="O405" s="2"/>
      <c r="P405" s="2"/>
    </row>
    <row r="406" spans="1:25" x14ac:dyDescent="0.2">
      <c r="B406" s="9"/>
      <c r="C406" s="2"/>
      <c r="D406" s="2"/>
      <c r="E406" s="2"/>
      <c r="F406" s="2"/>
      <c r="G406" s="2"/>
      <c r="H406" s="2"/>
      <c r="J406" s="2"/>
      <c r="K406" s="2"/>
      <c r="L406" s="2"/>
      <c r="M406" s="2"/>
      <c r="N406" s="2"/>
      <c r="O406" s="2"/>
      <c r="P406" s="2"/>
    </row>
    <row r="407" spans="1:25" x14ac:dyDescent="0.2">
      <c r="B407" s="9"/>
      <c r="C407" s="2"/>
      <c r="D407" s="2"/>
      <c r="E407" s="2"/>
      <c r="F407" s="2"/>
      <c r="G407" s="2"/>
      <c r="H407" s="2"/>
      <c r="J407" s="2"/>
      <c r="K407" s="2"/>
      <c r="L407" s="2"/>
      <c r="M407" s="2"/>
      <c r="N407" s="2"/>
      <c r="O407" s="2"/>
      <c r="P407" s="2"/>
    </row>
    <row r="408" spans="1:25" x14ac:dyDescent="0.2">
      <c r="B408" s="9"/>
      <c r="C408" s="2"/>
      <c r="D408" s="2"/>
      <c r="E408" s="2"/>
      <c r="F408" s="2"/>
      <c r="G408" s="2"/>
      <c r="H408" s="2"/>
      <c r="J408" s="2"/>
      <c r="K408" s="2"/>
      <c r="L408" s="2"/>
      <c r="M408" s="2"/>
      <c r="N408" s="2"/>
      <c r="O408" s="2"/>
      <c r="P408" s="2"/>
    </row>
    <row r="409" spans="1:25" x14ac:dyDescent="0.2">
      <c r="B409" s="73" t="s">
        <v>81</v>
      </c>
      <c r="C409" s="2"/>
      <c r="D409" s="2"/>
      <c r="E409" s="2"/>
      <c r="F409" s="2"/>
      <c r="G409" s="2"/>
      <c r="H409" s="2"/>
      <c r="J409" s="2"/>
      <c r="K409" s="2"/>
      <c r="L409" s="2"/>
      <c r="M409" s="2"/>
      <c r="N409" s="2"/>
      <c r="O409" s="2"/>
      <c r="P409" s="2"/>
    </row>
    <row r="410" spans="1:25" s="74" customFormat="1" x14ac:dyDescent="0.2">
      <c r="A410" s="9"/>
      <c r="B410" s="9"/>
      <c r="C410" s="9" t="s">
        <v>82</v>
      </c>
      <c r="D410" s="9" t="s">
        <v>83</v>
      </c>
      <c r="E410" s="9" t="s">
        <v>84</v>
      </c>
      <c r="F410" s="9"/>
      <c r="G410" s="9"/>
      <c r="H410" s="9" t="s">
        <v>75</v>
      </c>
      <c r="I410" s="9"/>
      <c r="J410" s="9" t="s">
        <v>74</v>
      </c>
      <c r="K410" s="9"/>
      <c r="L410" s="9"/>
      <c r="M410" s="9"/>
      <c r="N410" s="9"/>
      <c r="O410" s="9"/>
      <c r="P410" s="9"/>
      <c r="Q410" s="9"/>
      <c r="R410" s="9"/>
      <c r="S410" s="9"/>
      <c r="T410" s="9"/>
      <c r="U410" s="9"/>
      <c r="V410" s="9"/>
      <c r="W410" s="9"/>
      <c r="X410" s="9"/>
      <c r="Y410" s="9"/>
    </row>
    <row r="411" spans="1:25" x14ac:dyDescent="0.2">
      <c r="B411" s="9"/>
      <c r="C411" s="75" t="s">
        <v>78</v>
      </c>
      <c r="D411" s="75" t="s">
        <v>78</v>
      </c>
      <c r="E411" s="75" t="s">
        <v>78</v>
      </c>
      <c r="F411" s="2"/>
      <c r="G411" s="2"/>
      <c r="H411" s="75" t="s">
        <v>78</v>
      </c>
      <c r="J411" s="2"/>
      <c r="K411" s="2"/>
      <c r="L411" s="2"/>
      <c r="M411" s="2"/>
      <c r="N411" s="2"/>
      <c r="O411" s="2"/>
      <c r="P411" s="2"/>
    </row>
    <row r="412" spans="1:25" x14ac:dyDescent="0.2">
      <c r="B412" s="9"/>
      <c r="C412" s="17" t="s">
        <v>85</v>
      </c>
      <c r="D412" s="2" t="s">
        <v>86</v>
      </c>
      <c r="E412" s="2" t="s">
        <v>87</v>
      </c>
      <c r="F412" s="2"/>
      <c r="G412" s="2"/>
      <c r="H412" s="2" t="s">
        <v>88</v>
      </c>
      <c r="J412" s="2" t="s">
        <v>89</v>
      </c>
      <c r="K412" s="2"/>
      <c r="L412" s="2"/>
      <c r="M412" s="2"/>
      <c r="N412" s="2"/>
      <c r="O412" s="2"/>
      <c r="P412" s="2"/>
    </row>
    <row r="413" spans="1:25" x14ac:dyDescent="0.2">
      <c r="B413" s="9"/>
      <c r="C413" s="2" t="s">
        <v>90</v>
      </c>
      <c r="D413" s="2" t="s">
        <v>91</v>
      </c>
      <c r="E413" s="2" t="s">
        <v>92</v>
      </c>
      <c r="F413" s="2"/>
      <c r="G413" s="2"/>
      <c r="H413" s="2" t="s">
        <v>93</v>
      </c>
      <c r="J413" s="2" t="s">
        <v>94</v>
      </c>
      <c r="K413" s="2"/>
      <c r="L413" s="2"/>
      <c r="M413" s="2"/>
      <c r="N413" s="2"/>
      <c r="O413" s="2"/>
      <c r="P413" s="2"/>
    </row>
    <row r="414" spans="1:25" x14ac:dyDescent="0.2">
      <c r="B414" s="9"/>
      <c r="C414" s="2" t="s">
        <v>95</v>
      </c>
      <c r="D414" s="2" t="s">
        <v>96</v>
      </c>
      <c r="E414" s="2" t="s">
        <v>97</v>
      </c>
      <c r="F414" s="2"/>
      <c r="G414" s="2"/>
      <c r="H414" s="2" t="s">
        <v>98</v>
      </c>
      <c r="J414" s="2"/>
      <c r="K414" s="2"/>
      <c r="L414" s="2"/>
      <c r="M414" s="2"/>
      <c r="N414" s="2"/>
      <c r="O414" s="2"/>
      <c r="P414" s="2"/>
    </row>
    <row r="415" spans="1:25" x14ac:dyDescent="0.2">
      <c r="B415" s="9"/>
      <c r="C415" s="2" t="s">
        <v>99</v>
      </c>
      <c r="D415" s="2" t="s">
        <v>100</v>
      </c>
      <c r="E415" s="2" t="s">
        <v>101</v>
      </c>
      <c r="F415" s="2"/>
      <c r="G415" s="2"/>
      <c r="H415" s="2" t="s">
        <v>102</v>
      </c>
      <c r="J415" s="2"/>
      <c r="K415" s="2"/>
      <c r="L415" s="2"/>
      <c r="M415" s="2"/>
      <c r="N415" s="2"/>
      <c r="O415" s="2"/>
      <c r="P415" s="2"/>
    </row>
    <row r="416" spans="1:25" x14ac:dyDescent="0.2">
      <c r="B416" s="9"/>
      <c r="C416" s="2" t="s">
        <v>103</v>
      </c>
      <c r="D416" s="2"/>
      <c r="E416" s="2" t="s">
        <v>104</v>
      </c>
      <c r="F416" s="2"/>
      <c r="G416" s="2"/>
      <c r="H416" s="2" t="s">
        <v>104</v>
      </c>
      <c r="J416" s="2"/>
      <c r="K416" s="2"/>
      <c r="L416" s="2"/>
      <c r="M416" s="2"/>
      <c r="N416" s="2"/>
      <c r="O416" s="2"/>
      <c r="P416" s="2"/>
    </row>
    <row r="417" spans="2:16" x14ac:dyDescent="0.2">
      <c r="B417" s="9"/>
      <c r="C417" s="2" t="s">
        <v>105</v>
      </c>
      <c r="D417" s="2"/>
      <c r="E417" s="2"/>
      <c r="F417" s="2"/>
      <c r="G417" s="2"/>
      <c r="H417" s="2"/>
      <c r="J417" s="2"/>
      <c r="K417" s="2"/>
      <c r="L417" s="2"/>
      <c r="M417" s="2"/>
      <c r="N417" s="2"/>
      <c r="O417" s="2"/>
      <c r="P417" s="2"/>
    </row>
    <row r="418" spans="2:16" x14ac:dyDescent="0.2">
      <c r="B418" s="9"/>
      <c r="C418" s="2" t="s">
        <v>106</v>
      </c>
      <c r="D418" s="2"/>
      <c r="E418" s="2"/>
      <c r="F418" s="2"/>
      <c r="G418" s="2"/>
      <c r="H418" s="2"/>
      <c r="J418" s="2"/>
      <c r="K418" s="2"/>
      <c r="L418" s="2"/>
      <c r="M418" s="2"/>
      <c r="N418" s="2"/>
      <c r="O418" s="2"/>
      <c r="P418" s="2"/>
    </row>
    <row r="419" spans="2:16" x14ac:dyDescent="0.2">
      <c r="B419" s="9"/>
      <c r="C419" s="2" t="s">
        <v>107</v>
      </c>
      <c r="D419" s="2"/>
      <c r="E419" s="2"/>
      <c r="F419" s="2"/>
      <c r="G419" s="2"/>
      <c r="H419" s="2"/>
      <c r="J419" s="2"/>
      <c r="K419" s="2"/>
      <c r="L419" s="2"/>
      <c r="M419" s="2"/>
      <c r="N419" s="2"/>
      <c r="O419" s="2"/>
      <c r="P419" s="2"/>
    </row>
    <row r="420" spans="2:16" x14ac:dyDescent="0.2">
      <c r="B420" s="9"/>
      <c r="C420" s="17" t="s">
        <v>108</v>
      </c>
      <c r="D420" s="2"/>
      <c r="E420" s="2"/>
      <c r="F420" s="2"/>
      <c r="G420" s="2"/>
      <c r="H420" s="2"/>
      <c r="J420" s="2"/>
      <c r="K420" s="2"/>
      <c r="L420" s="2"/>
      <c r="M420" s="2"/>
      <c r="N420" s="2"/>
      <c r="O420" s="2"/>
      <c r="P420" s="2"/>
    </row>
    <row r="421" spans="2:16" x14ac:dyDescent="0.2">
      <c r="B421" s="9"/>
    </row>
    <row r="422" spans="2:16" x14ac:dyDescent="0.2">
      <c r="B422" s="9"/>
    </row>
    <row r="423" spans="2:16" x14ac:dyDescent="0.2">
      <c r="B423" s="9"/>
    </row>
    <row r="424" spans="2:16" x14ac:dyDescent="0.2">
      <c r="B424" s="9"/>
    </row>
    <row r="425" spans="2:16" x14ac:dyDescent="0.2">
      <c r="B425" s="9"/>
    </row>
    <row r="426" spans="2:16" x14ac:dyDescent="0.2">
      <c r="B426" s="9"/>
    </row>
    <row r="427" spans="2:16" x14ac:dyDescent="0.2">
      <c r="B427" s="9"/>
    </row>
    <row r="428" spans="2:16" x14ac:dyDescent="0.2">
      <c r="B428" s="9"/>
    </row>
    <row r="429" spans="2:16" x14ac:dyDescent="0.2">
      <c r="B429" s="9"/>
    </row>
    <row r="430" spans="2:16" x14ac:dyDescent="0.2">
      <c r="B430" s="9"/>
    </row>
    <row r="431" spans="2:16" x14ac:dyDescent="0.2">
      <c r="B431" s="9"/>
    </row>
    <row r="432" spans="2:16" x14ac:dyDescent="0.2">
      <c r="B432" s="9"/>
    </row>
    <row r="433" spans="2:2" x14ac:dyDescent="0.2">
      <c r="B433" s="9"/>
    </row>
    <row r="434" spans="2:2" x14ac:dyDescent="0.2">
      <c r="B434" s="9"/>
    </row>
    <row r="435" spans="2:2" x14ac:dyDescent="0.2">
      <c r="B435" s="9"/>
    </row>
    <row r="436" spans="2:2" x14ac:dyDescent="0.2">
      <c r="B436" s="9"/>
    </row>
    <row r="437" spans="2:2" x14ac:dyDescent="0.2">
      <c r="B437" s="9"/>
    </row>
    <row r="438" spans="2:2" x14ac:dyDescent="0.2">
      <c r="B438" s="9"/>
    </row>
    <row r="439" spans="2:2" x14ac:dyDescent="0.2">
      <c r="B439" s="9"/>
    </row>
    <row r="440" spans="2:2" x14ac:dyDescent="0.2">
      <c r="B440" s="9"/>
    </row>
    <row r="441" spans="2:2" x14ac:dyDescent="0.2">
      <c r="B441" s="9"/>
    </row>
    <row r="442" spans="2:2" x14ac:dyDescent="0.2">
      <c r="B442" s="9"/>
    </row>
    <row r="443" spans="2:2" x14ac:dyDescent="0.2">
      <c r="B443" s="9"/>
    </row>
    <row r="444" spans="2:2" x14ac:dyDescent="0.2">
      <c r="B444" s="9"/>
    </row>
    <row r="445" spans="2:2" x14ac:dyDescent="0.2">
      <c r="B445" s="9"/>
    </row>
    <row r="446" spans="2:2" x14ac:dyDescent="0.2">
      <c r="B446" s="9"/>
    </row>
    <row r="447" spans="2:2" x14ac:dyDescent="0.2">
      <c r="B447" s="9"/>
    </row>
    <row r="448" spans="2:2" x14ac:dyDescent="0.2">
      <c r="B448" s="9"/>
    </row>
    <row r="449" spans="2:2" x14ac:dyDescent="0.2">
      <c r="B449" s="9"/>
    </row>
    <row r="450" spans="2:2" x14ac:dyDescent="0.2">
      <c r="B450" s="9"/>
    </row>
    <row r="451" spans="2:2" x14ac:dyDescent="0.2">
      <c r="B451" s="9"/>
    </row>
    <row r="452" spans="2:2" x14ac:dyDescent="0.2">
      <c r="B452" s="9"/>
    </row>
    <row r="453" spans="2:2" x14ac:dyDescent="0.2">
      <c r="B453" s="9"/>
    </row>
    <row r="454" spans="2:2" x14ac:dyDescent="0.2">
      <c r="B454" s="9"/>
    </row>
    <row r="455" spans="2:2" x14ac:dyDescent="0.2">
      <c r="B455" s="9"/>
    </row>
    <row r="456" spans="2:2" x14ac:dyDescent="0.2">
      <c r="B456" s="9"/>
    </row>
    <row r="457" spans="2:2" x14ac:dyDescent="0.2">
      <c r="B457" s="9"/>
    </row>
    <row r="458" spans="2:2" x14ac:dyDescent="0.2">
      <c r="B458" s="9"/>
    </row>
    <row r="459" spans="2:2" x14ac:dyDescent="0.2">
      <c r="B459" s="9"/>
    </row>
    <row r="460" spans="2:2" x14ac:dyDescent="0.2">
      <c r="B460" s="9"/>
    </row>
    <row r="461" spans="2:2" x14ac:dyDescent="0.2">
      <c r="B461" s="9"/>
    </row>
    <row r="462" spans="2:2" x14ac:dyDescent="0.2">
      <c r="B462" s="9"/>
    </row>
    <row r="463" spans="2:2" x14ac:dyDescent="0.2">
      <c r="B463" s="9"/>
    </row>
    <row r="464" spans="2:2" x14ac:dyDescent="0.2">
      <c r="B464" s="9"/>
    </row>
    <row r="465" spans="2:2" x14ac:dyDescent="0.2">
      <c r="B465" s="9"/>
    </row>
    <row r="466" spans="2:2" x14ac:dyDescent="0.2">
      <c r="B466" s="9"/>
    </row>
    <row r="467" spans="2:2" x14ac:dyDescent="0.2">
      <c r="B467" s="9"/>
    </row>
    <row r="468" spans="2:2" x14ac:dyDescent="0.2">
      <c r="B468" s="9"/>
    </row>
    <row r="469" spans="2:2" x14ac:dyDescent="0.2">
      <c r="B469" s="9"/>
    </row>
    <row r="470" spans="2:2" x14ac:dyDescent="0.2">
      <c r="B470" s="9"/>
    </row>
    <row r="471" spans="2:2" x14ac:dyDescent="0.2">
      <c r="B471" s="9"/>
    </row>
    <row r="472" spans="2:2" x14ac:dyDescent="0.2">
      <c r="B472" s="9"/>
    </row>
    <row r="473" spans="2:2" x14ac:dyDescent="0.2">
      <c r="B473" s="9"/>
    </row>
    <row r="474" spans="2:2" x14ac:dyDescent="0.2">
      <c r="B474" s="9"/>
    </row>
    <row r="475" spans="2:2" x14ac:dyDescent="0.2">
      <c r="B475" s="9"/>
    </row>
    <row r="476" spans="2:2" x14ac:dyDescent="0.2">
      <c r="B476" s="9"/>
    </row>
    <row r="477" spans="2:2" x14ac:dyDescent="0.2">
      <c r="B477" s="9"/>
    </row>
    <row r="478" spans="2:2" x14ac:dyDescent="0.2">
      <c r="B478" s="9"/>
    </row>
    <row r="479" spans="2:2" x14ac:dyDescent="0.2">
      <c r="B479" s="9"/>
    </row>
    <row r="480" spans="2:2" x14ac:dyDescent="0.2">
      <c r="B480" s="9"/>
    </row>
    <row r="481" spans="2:2" x14ac:dyDescent="0.2">
      <c r="B481" s="9"/>
    </row>
    <row r="482" spans="2:2" x14ac:dyDescent="0.2">
      <c r="B482" s="9"/>
    </row>
    <row r="483" spans="2:2" x14ac:dyDescent="0.2">
      <c r="B483" s="9"/>
    </row>
    <row r="484" spans="2:2" x14ac:dyDescent="0.2">
      <c r="B484" s="9"/>
    </row>
    <row r="485" spans="2:2" x14ac:dyDescent="0.2">
      <c r="B485" s="9"/>
    </row>
    <row r="486" spans="2:2" x14ac:dyDescent="0.2">
      <c r="B486" s="9"/>
    </row>
    <row r="487" spans="2:2" x14ac:dyDescent="0.2">
      <c r="B487" s="9"/>
    </row>
    <row r="488" spans="2:2" x14ac:dyDescent="0.2">
      <c r="B488" s="9"/>
    </row>
    <row r="489" spans="2:2" x14ac:dyDescent="0.2">
      <c r="B489" s="9"/>
    </row>
    <row r="490" spans="2:2" x14ac:dyDescent="0.2">
      <c r="B490" s="9"/>
    </row>
    <row r="491" spans="2:2" x14ac:dyDescent="0.2">
      <c r="B491" s="9"/>
    </row>
    <row r="492" spans="2:2" x14ac:dyDescent="0.2">
      <c r="B492" s="9"/>
    </row>
    <row r="493" spans="2:2" x14ac:dyDescent="0.2">
      <c r="B493" s="9"/>
    </row>
    <row r="494" spans="2:2" x14ac:dyDescent="0.2">
      <c r="B494" s="9"/>
    </row>
    <row r="495" spans="2:2" x14ac:dyDescent="0.2">
      <c r="B495" s="9"/>
    </row>
    <row r="496" spans="2:2" x14ac:dyDescent="0.2">
      <c r="B496" s="9"/>
    </row>
    <row r="497" spans="2:2" x14ac:dyDescent="0.2">
      <c r="B497" s="9"/>
    </row>
    <row r="498" spans="2:2" x14ac:dyDescent="0.2">
      <c r="B498" s="9"/>
    </row>
    <row r="499" spans="2:2" x14ac:dyDescent="0.2">
      <c r="B499" s="9"/>
    </row>
    <row r="500" spans="2:2" x14ac:dyDescent="0.2">
      <c r="B500" s="9"/>
    </row>
    <row r="501" spans="2:2" x14ac:dyDescent="0.2">
      <c r="B501" s="9"/>
    </row>
    <row r="502" spans="2:2" x14ac:dyDescent="0.2">
      <c r="B502" s="9"/>
    </row>
    <row r="503" spans="2:2" x14ac:dyDescent="0.2">
      <c r="B503" s="9"/>
    </row>
    <row r="504" spans="2:2" x14ac:dyDescent="0.2">
      <c r="B504" s="9"/>
    </row>
    <row r="505" spans="2:2" x14ac:dyDescent="0.2">
      <c r="B505" s="9"/>
    </row>
    <row r="506" spans="2:2" x14ac:dyDescent="0.2">
      <c r="B506" s="9"/>
    </row>
    <row r="507" spans="2:2" x14ac:dyDescent="0.2">
      <c r="B507" s="9"/>
    </row>
    <row r="508" spans="2:2" x14ac:dyDescent="0.2">
      <c r="B508" s="9"/>
    </row>
    <row r="509" spans="2:2" x14ac:dyDescent="0.2">
      <c r="B509" s="9"/>
    </row>
    <row r="510" spans="2:2" x14ac:dyDescent="0.2">
      <c r="B510" s="9"/>
    </row>
    <row r="511" spans="2:2" x14ac:dyDescent="0.2">
      <c r="B511" s="9"/>
    </row>
    <row r="512" spans="2:2" x14ac:dyDescent="0.2">
      <c r="B512" s="9"/>
    </row>
    <row r="513" spans="2:2" x14ac:dyDescent="0.2">
      <c r="B513" s="9"/>
    </row>
    <row r="514" spans="2:2" x14ac:dyDescent="0.2">
      <c r="B514" s="9"/>
    </row>
    <row r="515" spans="2:2" x14ac:dyDescent="0.2">
      <c r="B515" s="9"/>
    </row>
    <row r="516" spans="2:2" x14ac:dyDescent="0.2">
      <c r="B516" s="9"/>
    </row>
    <row r="517" spans="2:2" x14ac:dyDescent="0.2">
      <c r="B517" s="9"/>
    </row>
    <row r="518" spans="2:2" x14ac:dyDescent="0.2">
      <c r="B518" s="9"/>
    </row>
    <row r="519" spans="2:2" x14ac:dyDescent="0.2">
      <c r="B519" s="9"/>
    </row>
    <row r="520" spans="2:2" x14ac:dyDescent="0.2">
      <c r="B520" s="9"/>
    </row>
    <row r="521" spans="2:2" x14ac:dyDescent="0.2">
      <c r="B521" s="9"/>
    </row>
    <row r="522" spans="2:2" x14ac:dyDescent="0.2">
      <c r="B522" s="9"/>
    </row>
    <row r="523" spans="2:2" x14ac:dyDescent="0.2">
      <c r="B523" s="9"/>
    </row>
    <row r="524" spans="2:2" x14ac:dyDescent="0.2">
      <c r="B524" s="9"/>
    </row>
    <row r="525" spans="2:2" x14ac:dyDescent="0.2">
      <c r="B525" s="9"/>
    </row>
    <row r="526" spans="2:2" x14ac:dyDescent="0.2">
      <c r="B526" s="9"/>
    </row>
    <row r="527" spans="2:2" x14ac:dyDescent="0.2">
      <c r="B527" s="9"/>
    </row>
    <row r="528" spans="2:2" x14ac:dyDescent="0.2">
      <c r="B528" s="9"/>
    </row>
    <row r="529" spans="2:2" x14ac:dyDescent="0.2">
      <c r="B529" s="9"/>
    </row>
    <row r="530" spans="2:2" x14ac:dyDescent="0.2">
      <c r="B530" s="9"/>
    </row>
    <row r="531" spans="2:2" x14ac:dyDescent="0.2">
      <c r="B531" s="9"/>
    </row>
    <row r="532" spans="2:2" x14ac:dyDescent="0.2">
      <c r="B532" s="9"/>
    </row>
    <row r="533" spans="2:2" x14ac:dyDescent="0.2">
      <c r="B533" s="9"/>
    </row>
    <row r="534" spans="2:2" x14ac:dyDescent="0.2">
      <c r="B534" s="9"/>
    </row>
    <row r="535" spans="2:2" x14ac:dyDescent="0.2">
      <c r="B535" s="9"/>
    </row>
    <row r="536" spans="2:2" x14ac:dyDescent="0.2">
      <c r="B536" s="9"/>
    </row>
    <row r="537" spans="2:2" x14ac:dyDescent="0.2">
      <c r="B537" s="9"/>
    </row>
    <row r="538" spans="2:2" x14ac:dyDescent="0.2">
      <c r="B538" s="9"/>
    </row>
    <row r="539" spans="2:2" x14ac:dyDescent="0.2">
      <c r="B539" s="9"/>
    </row>
    <row r="540" spans="2:2" x14ac:dyDescent="0.2">
      <c r="B540" s="9"/>
    </row>
    <row r="541" spans="2:2" x14ac:dyDescent="0.2">
      <c r="B541" s="9"/>
    </row>
    <row r="542" spans="2:2" x14ac:dyDescent="0.2">
      <c r="B542" s="9"/>
    </row>
    <row r="543" spans="2:2" x14ac:dyDescent="0.2">
      <c r="B543" s="9"/>
    </row>
    <row r="544" spans="2:2" x14ac:dyDescent="0.2">
      <c r="B544" s="9"/>
    </row>
    <row r="545" spans="2:2" x14ac:dyDescent="0.2">
      <c r="B545" s="9"/>
    </row>
    <row r="546" spans="2:2" x14ac:dyDescent="0.2">
      <c r="B546" s="9"/>
    </row>
    <row r="547" spans="2:2" x14ac:dyDescent="0.2">
      <c r="B547" s="9"/>
    </row>
    <row r="548" spans="2:2" x14ac:dyDescent="0.2">
      <c r="B548" s="9"/>
    </row>
    <row r="549" spans="2:2" x14ac:dyDescent="0.2">
      <c r="B549" s="9"/>
    </row>
    <row r="550" spans="2:2" x14ac:dyDescent="0.2">
      <c r="B550" s="9"/>
    </row>
    <row r="551" spans="2:2" x14ac:dyDescent="0.2">
      <c r="B551" s="9"/>
    </row>
    <row r="552" spans="2:2" x14ac:dyDescent="0.2">
      <c r="B552" s="9"/>
    </row>
    <row r="553" spans="2:2" x14ac:dyDescent="0.2">
      <c r="B553" s="9"/>
    </row>
    <row r="554" spans="2:2" x14ac:dyDescent="0.2">
      <c r="B554" s="9"/>
    </row>
    <row r="555" spans="2:2" x14ac:dyDescent="0.2">
      <c r="B555" s="9"/>
    </row>
    <row r="556" spans="2:2" x14ac:dyDescent="0.2">
      <c r="B556" s="9"/>
    </row>
    <row r="557" spans="2:2" x14ac:dyDescent="0.2">
      <c r="B557" s="9"/>
    </row>
    <row r="558" spans="2:2" x14ac:dyDescent="0.2">
      <c r="B558" s="9"/>
    </row>
    <row r="559" spans="2:2" x14ac:dyDescent="0.2">
      <c r="B559" s="9"/>
    </row>
    <row r="560" spans="2:2" x14ac:dyDescent="0.2">
      <c r="B560" s="9"/>
    </row>
    <row r="561" spans="2:2" x14ac:dyDescent="0.2">
      <c r="B561" s="9"/>
    </row>
    <row r="562" spans="2:2" x14ac:dyDescent="0.2">
      <c r="B562" s="9"/>
    </row>
    <row r="563" spans="2:2" x14ac:dyDescent="0.2">
      <c r="B563" s="9"/>
    </row>
    <row r="564" spans="2:2" x14ac:dyDescent="0.2">
      <c r="B564" s="9"/>
    </row>
    <row r="565" spans="2:2" x14ac:dyDescent="0.2">
      <c r="B565" s="9"/>
    </row>
    <row r="566" spans="2:2" x14ac:dyDescent="0.2">
      <c r="B566" s="9"/>
    </row>
    <row r="567" spans="2:2" x14ac:dyDescent="0.2">
      <c r="B567" s="9"/>
    </row>
    <row r="568" spans="2:2" x14ac:dyDescent="0.2">
      <c r="B568" s="9"/>
    </row>
    <row r="569" spans="2:2" x14ac:dyDescent="0.2">
      <c r="B569" s="9"/>
    </row>
    <row r="570" spans="2:2" x14ac:dyDescent="0.2">
      <c r="B570" s="9"/>
    </row>
    <row r="571" spans="2:2" x14ac:dyDescent="0.2">
      <c r="B571" s="9"/>
    </row>
    <row r="572" spans="2:2" x14ac:dyDescent="0.2">
      <c r="B572" s="9"/>
    </row>
    <row r="573" spans="2:2" x14ac:dyDescent="0.2">
      <c r="B573" s="9"/>
    </row>
    <row r="574" spans="2:2" x14ac:dyDescent="0.2">
      <c r="B574" s="9"/>
    </row>
    <row r="575" spans="2:2" x14ac:dyDescent="0.2">
      <c r="B575" s="9"/>
    </row>
    <row r="576" spans="2:2" x14ac:dyDescent="0.2">
      <c r="B576" s="9"/>
    </row>
    <row r="577" spans="2:2" x14ac:dyDescent="0.2">
      <c r="B577" s="9"/>
    </row>
    <row r="578" spans="2:2" x14ac:dyDescent="0.2">
      <c r="B578" s="9"/>
    </row>
    <row r="579" spans="2:2" x14ac:dyDescent="0.2">
      <c r="B579" s="9"/>
    </row>
    <row r="580" spans="2:2" x14ac:dyDescent="0.2">
      <c r="B580" s="9"/>
    </row>
    <row r="581" spans="2:2" x14ac:dyDescent="0.2">
      <c r="B581" s="9"/>
    </row>
    <row r="582" spans="2:2" x14ac:dyDescent="0.2">
      <c r="B582" s="9"/>
    </row>
    <row r="583" spans="2:2" x14ac:dyDescent="0.2">
      <c r="B583" s="9"/>
    </row>
    <row r="584" spans="2:2" x14ac:dyDescent="0.2">
      <c r="B584" s="9"/>
    </row>
    <row r="585" spans="2:2" x14ac:dyDescent="0.2">
      <c r="B585" s="9"/>
    </row>
    <row r="586" spans="2:2" x14ac:dyDescent="0.2">
      <c r="B586" s="9"/>
    </row>
    <row r="587" spans="2:2" x14ac:dyDescent="0.2">
      <c r="B587" s="9"/>
    </row>
    <row r="588" spans="2:2" x14ac:dyDescent="0.2">
      <c r="B588" s="9"/>
    </row>
    <row r="589" spans="2:2" x14ac:dyDescent="0.2">
      <c r="B589" s="9"/>
    </row>
    <row r="590" spans="2:2" x14ac:dyDescent="0.2">
      <c r="B590" s="9"/>
    </row>
    <row r="591" spans="2:2" x14ac:dyDescent="0.2">
      <c r="B591" s="9"/>
    </row>
    <row r="592" spans="2:2" x14ac:dyDescent="0.2">
      <c r="B592" s="9"/>
    </row>
    <row r="593" spans="2:2" x14ac:dyDescent="0.2">
      <c r="B593" s="9"/>
    </row>
    <row r="594" spans="2:2" x14ac:dyDescent="0.2">
      <c r="B594" s="9"/>
    </row>
    <row r="595" spans="2:2" x14ac:dyDescent="0.2">
      <c r="B595" s="9"/>
    </row>
    <row r="596" spans="2:2" x14ac:dyDescent="0.2">
      <c r="B596" s="9"/>
    </row>
    <row r="597" spans="2:2" x14ac:dyDescent="0.2">
      <c r="B597" s="9"/>
    </row>
    <row r="598" spans="2:2" x14ac:dyDescent="0.2">
      <c r="B598" s="9"/>
    </row>
    <row r="599" spans="2:2" x14ac:dyDescent="0.2">
      <c r="B599" s="9"/>
    </row>
    <row r="600" spans="2:2" x14ac:dyDescent="0.2">
      <c r="B600" s="9"/>
    </row>
    <row r="601" spans="2:2" x14ac:dyDescent="0.2">
      <c r="B601" s="9"/>
    </row>
    <row r="602" spans="2:2" x14ac:dyDescent="0.2">
      <c r="B602" s="9"/>
    </row>
    <row r="603" spans="2:2" x14ac:dyDescent="0.2">
      <c r="B603" s="9"/>
    </row>
    <row r="604" spans="2:2" x14ac:dyDescent="0.2">
      <c r="B604" s="9"/>
    </row>
    <row r="605" spans="2:2" x14ac:dyDescent="0.2">
      <c r="B605" s="9"/>
    </row>
    <row r="606" spans="2:2" x14ac:dyDescent="0.2">
      <c r="B606" s="9"/>
    </row>
    <row r="607" spans="2:2" x14ac:dyDescent="0.2">
      <c r="B607" s="9"/>
    </row>
    <row r="608" spans="2:2" x14ac:dyDescent="0.2">
      <c r="B608" s="9"/>
    </row>
    <row r="609" spans="2:2" x14ac:dyDescent="0.2">
      <c r="B609" s="9"/>
    </row>
    <row r="610" spans="2:2" x14ac:dyDescent="0.2">
      <c r="B610" s="9"/>
    </row>
    <row r="611" spans="2:2" x14ac:dyDescent="0.2">
      <c r="B611" s="9"/>
    </row>
    <row r="612" spans="2:2" x14ac:dyDescent="0.2">
      <c r="B612" s="9"/>
    </row>
    <row r="613" spans="2:2" x14ac:dyDescent="0.2">
      <c r="B613" s="9"/>
    </row>
    <row r="614" spans="2:2" x14ac:dyDescent="0.2">
      <c r="B614" s="9"/>
    </row>
    <row r="615" spans="2:2" x14ac:dyDescent="0.2">
      <c r="B615" s="9"/>
    </row>
    <row r="616" spans="2:2" x14ac:dyDescent="0.2">
      <c r="B616" s="9"/>
    </row>
    <row r="617" spans="2:2" x14ac:dyDescent="0.2">
      <c r="B617" s="9"/>
    </row>
    <row r="618" spans="2:2" x14ac:dyDescent="0.2">
      <c r="B618" s="9"/>
    </row>
    <row r="619" spans="2:2" x14ac:dyDescent="0.2">
      <c r="B619" s="9"/>
    </row>
    <row r="620" spans="2:2" x14ac:dyDescent="0.2">
      <c r="B620" s="9"/>
    </row>
    <row r="621" spans="2:2" x14ac:dyDescent="0.2">
      <c r="B621" s="9"/>
    </row>
    <row r="622" spans="2:2" x14ac:dyDescent="0.2">
      <c r="B622" s="9"/>
    </row>
    <row r="623" spans="2:2" x14ac:dyDescent="0.2">
      <c r="B623" s="9"/>
    </row>
    <row r="624" spans="2:2" x14ac:dyDescent="0.2">
      <c r="B624" s="9"/>
    </row>
    <row r="625" spans="2:2" x14ac:dyDescent="0.2">
      <c r="B625" s="9"/>
    </row>
    <row r="626" spans="2:2" x14ac:dyDescent="0.2">
      <c r="B626" s="9"/>
    </row>
    <row r="627" spans="2:2" x14ac:dyDescent="0.2">
      <c r="B627" s="9"/>
    </row>
    <row r="628" spans="2:2" x14ac:dyDescent="0.2">
      <c r="B628" s="9"/>
    </row>
    <row r="629" spans="2:2" x14ac:dyDescent="0.2">
      <c r="B629" s="9"/>
    </row>
    <row r="630" spans="2:2" x14ac:dyDescent="0.2">
      <c r="B630" s="9"/>
    </row>
    <row r="631" spans="2:2" x14ac:dyDescent="0.2">
      <c r="B631" s="9"/>
    </row>
    <row r="632" spans="2:2" x14ac:dyDescent="0.2">
      <c r="B632" s="9"/>
    </row>
    <row r="633" spans="2:2" x14ac:dyDescent="0.2">
      <c r="B633" s="9"/>
    </row>
    <row r="634" spans="2:2" x14ac:dyDescent="0.2">
      <c r="B634" s="9"/>
    </row>
    <row r="635" spans="2:2" x14ac:dyDescent="0.2">
      <c r="B635" s="9"/>
    </row>
    <row r="636" spans="2:2" x14ac:dyDescent="0.2">
      <c r="B636" s="9"/>
    </row>
    <row r="637" spans="2:2" x14ac:dyDescent="0.2">
      <c r="B637" s="9"/>
    </row>
    <row r="638" spans="2:2" x14ac:dyDescent="0.2">
      <c r="B638" s="9"/>
    </row>
    <row r="639" spans="2:2" x14ac:dyDescent="0.2">
      <c r="B639" s="9"/>
    </row>
    <row r="640" spans="2:2" x14ac:dyDescent="0.2">
      <c r="B640" s="9"/>
    </row>
    <row r="641" spans="2:2" x14ac:dyDescent="0.2">
      <c r="B641" s="9"/>
    </row>
    <row r="642" spans="2:2" x14ac:dyDescent="0.2">
      <c r="B642" s="9"/>
    </row>
    <row r="643" spans="2:2" x14ac:dyDescent="0.2">
      <c r="B643" s="9"/>
    </row>
    <row r="644" spans="2:2" x14ac:dyDescent="0.2">
      <c r="B644" s="9"/>
    </row>
    <row r="645" spans="2:2" x14ac:dyDescent="0.2">
      <c r="B645" s="9"/>
    </row>
    <row r="646" spans="2:2" x14ac:dyDescent="0.2">
      <c r="B646" s="9"/>
    </row>
    <row r="647" spans="2:2" x14ac:dyDescent="0.2">
      <c r="B647" s="9"/>
    </row>
    <row r="648" spans="2:2" x14ac:dyDescent="0.2">
      <c r="B648" s="9"/>
    </row>
    <row r="649" spans="2:2" x14ac:dyDescent="0.2">
      <c r="B649" s="9"/>
    </row>
    <row r="650" spans="2:2" x14ac:dyDescent="0.2">
      <c r="B650" s="9"/>
    </row>
    <row r="651" spans="2:2" x14ac:dyDescent="0.2">
      <c r="B651" s="9"/>
    </row>
    <row r="652" spans="2:2" x14ac:dyDescent="0.2">
      <c r="B652" s="9"/>
    </row>
    <row r="653" spans="2:2" x14ac:dyDescent="0.2">
      <c r="B653" s="9"/>
    </row>
    <row r="654" spans="2:2" x14ac:dyDescent="0.2">
      <c r="B654" s="9"/>
    </row>
    <row r="655" spans="2:2" x14ac:dyDescent="0.2">
      <c r="B655" s="9"/>
    </row>
    <row r="656" spans="2:2" x14ac:dyDescent="0.2">
      <c r="B656" s="9"/>
    </row>
    <row r="657" spans="2:2" x14ac:dyDescent="0.2">
      <c r="B657" s="9"/>
    </row>
    <row r="658" spans="2:2" x14ac:dyDescent="0.2">
      <c r="B658" s="9"/>
    </row>
    <row r="659" spans="2:2" x14ac:dyDescent="0.2">
      <c r="B659" s="9"/>
    </row>
  </sheetData>
  <sheetProtection formatCells="0" formatRows="0" insertRows="0" insertHyperlinks="0" deleteRows="0" selectLockedCells="1"/>
  <mergeCells count="108">
    <mergeCell ref="N236:P236"/>
    <mergeCell ref="B12:C12"/>
    <mergeCell ref="D12:E12"/>
    <mergeCell ref="B1:Q1"/>
    <mergeCell ref="B2:Q2"/>
    <mergeCell ref="B4:C4"/>
    <mergeCell ref="B5:C5"/>
    <mergeCell ref="G5:J5"/>
    <mergeCell ref="B6:C6"/>
    <mergeCell ref="D6:O6"/>
    <mergeCell ref="B8:P8"/>
    <mergeCell ref="B10:C10"/>
    <mergeCell ref="D10:E10"/>
    <mergeCell ref="B11:C11"/>
    <mergeCell ref="D11:E11"/>
    <mergeCell ref="B13:C13"/>
    <mergeCell ref="D13:E13"/>
    <mergeCell ref="G13:O16"/>
    <mergeCell ref="B14:C14"/>
    <mergeCell ref="D14:E14"/>
    <mergeCell ref="B15:C15"/>
    <mergeCell ref="D15:E15"/>
    <mergeCell ref="B16:C16"/>
    <mergeCell ref="D16:E16"/>
    <mergeCell ref="N221:P221"/>
    <mergeCell ref="B17:C17"/>
    <mergeCell ref="D17:E17"/>
    <mergeCell ref="B20:P20"/>
    <mergeCell ref="J22:P22"/>
    <mergeCell ref="J23:P23"/>
    <mergeCell ref="J24:P24"/>
    <mergeCell ref="J25:P25"/>
    <mergeCell ref="J26:P26"/>
    <mergeCell ref="J27:P27"/>
    <mergeCell ref="J28:P28"/>
    <mergeCell ref="B219:P219"/>
    <mergeCell ref="J94:P94"/>
    <mergeCell ref="N235:P235"/>
    <mergeCell ref="N222:P222"/>
    <mergeCell ref="N223:P223"/>
    <mergeCell ref="N224:P224"/>
    <mergeCell ref="N225:P225"/>
    <mergeCell ref="N226:P226"/>
    <mergeCell ref="N227:P227"/>
    <mergeCell ref="N228:P228"/>
    <mergeCell ref="N229:P229"/>
    <mergeCell ref="N230:P230"/>
    <mergeCell ref="N231:P231"/>
    <mergeCell ref="B233:P233"/>
    <mergeCell ref="N248:P248"/>
    <mergeCell ref="N237:P237"/>
    <mergeCell ref="N238:P238"/>
    <mergeCell ref="N239:P239"/>
    <mergeCell ref="N240:P240"/>
    <mergeCell ref="N241:P241"/>
    <mergeCell ref="N242:P242"/>
    <mergeCell ref="N243:P243"/>
    <mergeCell ref="N244:P244"/>
    <mergeCell ref="N245:P245"/>
    <mergeCell ref="N246:P246"/>
    <mergeCell ref="N247:P247"/>
    <mergeCell ref="N249:P249"/>
    <mergeCell ref="N250:P250"/>
    <mergeCell ref="N251:P251"/>
    <mergeCell ref="N252:P252"/>
    <mergeCell ref="N253:P253"/>
    <mergeCell ref="N254:P254"/>
    <mergeCell ref="N255:P255"/>
    <mergeCell ref="N256:P256"/>
    <mergeCell ref="N277:P277"/>
    <mergeCell ref="N257:P257"/>
    <mergeCell ref="N258:P258"/>
    <mergeCell ref="N259:P259"/>
    <mergeCell ref="N260:P260"/>
    <mergeCell ref="N261:P261"/>
    <mergeCell ref="N262:P262"/>
    <mergeCell ref="N263:P263"/>
    <mergeCell ref="N264:P264"/>
    <mergeCell ref="N265:P265"/>
    <mergeCell ref="N266:P266"/>
    <mergeCell ref="N267:P267"/>
    <mergeCell ref="N268:P268"/>
    <mergeCell ref="N269:P269"/>
    <mergeCell ref="N270:P270"/>
    <mergeCell ref="N353:P353"/>
    <mergeCell ref="N292:P292"/>
    <mergeCell ref="N281:P281"/>
    <mergeCell ref="N282:P282"/>
    <mergeCell ref="N283:P283"/>
    <mergeCell ref="N284:P284"/>
    <mergeCell ref="N285:P285"/>
    <mergeCell ref="N286:P286"/>
    <mergeCell ref="N287:P287"/>
    <mergeCell ref="N288:P288"/>
    <mergeCell ref="N289:P289"/>
    <mergeCell ref="N290:P290"/>
    <mergeCell ref="N291:P291"/>
    <mergeCell ref="N293:P293"/>
    <mergeCell ref="N294:P294"/>
    <mergeCell ref="N280:P280"/>
    <mergeCell ref="N278:P278"/>
    <mergeCell ref="N279:P279"/>
    <mergeCell ref="N271:P271"/>
    <mergeCell ref="N276:P276"/>
    <mergeCell ref="N275:P275"/>
    <mergeCell ref="N274:P274"/>
    <mergeCell ref="N273:P273"/>
    <mergeCell ref="N272:P272"/>
  </mergeCells>
  <conditionalFormatting sqref="H222:H230 H237:H353">
    <cfRule type="cellIs" dxfId="7" priority="4" stopIfTrue="1" operator="equal">
      <formula>0</formula>
    </cfRule>
  </conditionalFormatting>
  <conditionalFormatting sqref="G222:G230 G237:G353">
    <cfRule type="cellIs" dxfId="6" priority="3" stopIfTrue="1" operator="equal">
      <formula>1</formula>
    </cfRule>
  </conditionalFormatting>
  <conditionalFormatting sqref="H236">
    <cfRule type="cellIs" dxfId="5" priority="2" stopIfTrue="1" operator="equal">
      <formula>0</formula>
    </cfRule>
  </conditionalFormatting>
  <conditionalFormatting sqref="G236">
    <cfRule type="cellIs" dxfId="4" priority="1" stopIfTrue="1" operator="equal">
      <formula>1</formula>
    </cfRule>
  </conditionalFormatting>
  <dataValidations count="7">
    <dataValidation type="list" allowBlank="1" showInputMessage="1" showErrorMessage="1" sqref="JH237:JH348 L236:L352 WLX983339:WLX983346 WCB983339:WCB983346 VSF983339:VSF983346 VIJ983339:VIJ983346 UYN983339:UYN983346 UOR983339:UOR983346 UEV983339:UEV983346 TUZ983339:TUZ983346 TLD983339:TLD983346 TBH983339:TBH983346 SRL983339:SRL983346 SHP983339:SHP983346 RXT983339:RXT983346 RNX983339:RNX983346 REB983339:REB983346 QUF983339:QUF983346 QKJ983339:QKJ983346 QAN983339:QAN983346 PQR983339:PQR983346 PGV983339:PGV983346 OWZ983339:OWZ983346 OND983339:OND983346 ODH983339:ODH983346 NTL983339:NTL983346 NJP983339:NJP983346 MZT983339:MZT983346 MPX983339:MPX983346 MGB983339:MGB983346 LWF983339:LWF983346 LMJ983339:LMJ983346 LCN983339:LCN983346 KSR983339:KSR983346 KIV983339:KIV983346 JYZ983339:JYZ983346 JPD983339:JPD983346 JFH983339:JFH983346 IVL983339:IVL983346 ILP983339:ILP983346 IBT983339:IBT983346 HRX983339:HRX983346 HIB983339:HIB983346 GYF983339:GYF983346 GOJ983339:GOJ983346 GEN983339:GEN983346 FUR983339:FUR983346 FKV983339:FKV983346 FAZ983339:FAZ983346 ERD983339:ERD983346 EHH983339:EHH983346 DXL983339:DXL983346 DNP983339:DNP983346 DDT983339:DDT983346 CTX983339:CTX983346 CKB983339:CKB983346 CAF983339:CAF983346 BQJ983339:BQJ983346 BGN983339:BGN983346 AWR983339:AWR983346 AMV983339:AMV983346 ACZ983339:ACZ983346 TD983339:TD983346 JH983339:JH983346 L983339:L983346 WVT917803:WVT917810 WLX917803:WLX917810 WCB917803:WCB917810 VSF917803:VSF917810 VIJ917803:VIJ917810 UYN917803:UYN917810 UOR917803:UOR917810 UEV917803:UEV917810 TUZ917803:TUZ917810 TLD917803:TLD917810 TBH917803:TBH917810 SRL917803:SRL917810 SHP917803:SHP917810 RXT917803:RXT917810 RNX917803:RNX917810 REB917803:REB917810 QUF917803:QUF917810 QKJ917803:QKJ917810 QAN917803:QAN917810 PQR917803:PQR917810 PGV917803:PGV917810 OWZ917803:OWZ917810 OND917803:OND917810 ODH917803:ODH917810 NTL917803:NTL917810 NJP917803:NJP917810 MZT917803:MZT917810 MPX917803:MPX917810 MGB917803:MGB917810 LWF917803:LWF917810 LMJ917803:LMJ917810 LCN917803:LCN917810 KSR917803:KSR917810 KIV917803:KIV917810 JYZ917803:JYZ917810 JPD917803:JPD917810 JFH917803:JFH917810 IVL917803:IVL917810 ILP917803:ILP917810 IBT917803:IBT917810 HRX917803:HRX917810 HIB917803:HIB917810 GYF917803:GYF917810 GOJ917803:GOJ917810 GEN917803:GEN917810 FUR917803:FUR917810 FKV917803:FKV917810 FAZ917803:FAZ917810 ERD917803:ERD917810 EHH917803:EHH917810 DXL917803:DXL917810 DNP917803:DNP917810 DDT917803:DDT917810 CTX917803:CTX917810 CKB917803:CKB917810 CAF917803:CAF917810 BQJ917803:BQJ917810 BGN917803:BGN917810 AWR917803:AWR917810 AMV917803:AMV917810 ACZ917803:ACZ917810 TD917803:TD917810 JH917803:JH917810 L917803:L917810 WVT852267:WVT852274 WLX852267:WLX852274 WCB852267:WCB852274 VSF852267:VSF852274 VIJ852267:VIJ852274 UYN852267:UYN852274 UOR852267:UOR852274 UEV852267:UEV852274 TUZ852267:TUZ852274 TLD852267:TLD852274 TBH852267:TBH852274 SRL852267:SRL852274 SHP852267:SHP852274 RXT852267:RXT852274 RNX852267:RNX852274 REB852267:REB852274 QUF852267:QUF852274 QKJ852267:QKJ852274 QAN852267:QAN852274 PQR852267:PQR852274 PGV852267:PGV852274 OWZ852267:OWZ852274 OND852267:OND852274 ODH852267:ODH852274 NTL852267:NTL852274 NJP852267:NJP852274 MZT852267:MZT852274 MPX852267:MPX852274 MGB852267:MGB852274 LWF852267:LWF852274 LMJ852267:LMJ852274 LCN852267:LCN852274 KSR852267:KSR852274 KIV852267:KIV852274 JYZ852267:JYZ852274 JPD852267:JPD852274 JFH852267:JFH852274 IVL852267:IVL852274 ILP852267:ILP852274 IBT852267:IBT852274 HRX852267:HRX852274 HIB852267:HIB852274 GYF852267:GYF852274 GOJ852267:GOJ852274 GEN852267:GEN852274 FUR852267:FUR852274 FKV852267:FKV852274 FAZ852267:FAZ852274 ERD852267:ERD852274 EHH852267:EHH852274 DXL852267:DXL852274 DNP852267:DNP852274 DDT852267:DDT852274 CTX852267:CTX852274 CKB852267:CKB852274 CAF852267:CAF852274 BQJ852267:BQJ852274 BGN852267:BGN852274 AWR852267:AWR852274 AMV852267:AMV852274 ACZ852267:ACZ852274 TD852267:TD852274 JH852267:JH852274 L852267:L852274 WVT786731:WVT786738 WLX786731:WLX786738 WCB786731:WCB786738 VSF786731:VSF786738 VIJ786731:VIJ786738 UYN786731:UYN786738 UOR786731:UOR786738 UEV786731:UEV786738 TUZ786731:TUZ786738 TLD786731:TLD786738 TBH786731:TBH786738 SRL786731:SRL786738 SHP786731:SHP786738 RXT786731:RXT786738 RNX786731:RNX786738 REB786731:REB786738 QUF786731:QUF786738 QKJ786731:QKJ786738 QAN786731:QAN786738 PQR786731:PQR786738 PGV786731:PGV786738 OWZ786731:OWZ786738 OND786731:OND786738 ODH786731:ODH786738 NTL786731:NTL786738 NJP786731:NJP786738 MZT786731:MZT786738 MPX786731:MPX786738 MGB786731:MGB786738 LWF786731:LWF786738 LMJ786731:LMJ786738 LCN786731:LCN786738 KSR786731:KSR786738 KIV786731:KIV786738 JYZ786731:JYZ786738 JPD786731:JPD786738 JFH786731:JFH786738 IVL786731:IVL786738 ILP786731:ILP786738 IBT786731:IBT786738 HRX786731:HRX786738 HIB786731:HIB786738 GYF786731:GYF786738 GOJ786731:GOJ786738 GEN786731:GEN786738 FUR786731:FUR786738 FKV786731:FKV786738 FAZ786731:FAZ786738 ERD786731:ERD786738 EHH786731:EHH786738 DXL786731:DXL786738 DNP786731:DNP786738 DDT786731:DDT786738 CTX786731:CTX786738 CKB786731:CKB786738 CAF786731:CAF786738 BQJ786731:BQJ786738 BGN786731:BGN786738 AWR786731:AWR786738 AMV786731:AMV786738 ACZ786731:ACZ786738 TD786731:TD786738 JH786731:JH786738 L786731:L786738 WVT721195:WVT721202 WLX721195:WLX721202 WCB721195:WCB721202 VSF721195:VSF721202 VIJ721195:VIJ721202 UYN721195:UYN721202 UOR721195:UOR721202 UEV721195:UEV721202 TUZ721195:TUZ721202 TLD721195:TLD721202 TBH721195:TBH721202 SRL721195:SRL721202 SHP721195:SHP721202 RXT721195:RXT721202 RNX721195:RNX721202 REB721195:REB721202 QUF721195:QUF721202 QKJ721195:QKJ721202 QAN721195:QAN721202 PQR721195:PQR721202 PGV721195:PGV721202 OWZ721195:OWZ721202 OND721195:OND721202 ODH721195:ODH721202 NTL721195:NTL721202 NJP721195:NJP721202 MZT721195:MZT721202 MPX721195:MPX721202 MGB721195:MGB721202 LWF721195:LWF721202 LMJ721195:LMJ721202 LCN721195:LCN721202 KSR721195:KSR721202 KIV721195:KIV721202 JYZ721195:JYZ721202 JPD721195:JPD721202 JFH721195:JFH721202 IVL721195:IVL721202 ILP721195:ILP721202 IBT721195:IBT721202 HRX721195:HRX721202 HIB721195:HIB721202 GYF721195:GYF721202 GOJ721195:GOJ721202 GEN721195:GEN721202 FUR721195:FUR721202 FKV721195:FKV721202 FAZ721195:FAZ721202 ERD721195:ERD721202 EHH721195:EHH721202 DXL721195:DXL721202 DNP721195:DNP721202 DDT721195:DDT721202 CTX721195:CTX721202 CKB721195:CKB721202 CAF721195:CAF721202 BQJ721195:BQJ721202 BGN721195:BGN721202 AWR721195:AWR721202 AMV721195:AMV721202 ACZ721195:ACZ721202 TD721195:TD721202 JH721195:JH721202 L721195:L721202 WVT655659:WVT655666 WLX655659:WLX655666 WCB655659:WCB655666 VSF655659:VSF655666 VIJ655659:VIJ655666 UYN655659:UYN655666 UOR655659:UOR655666 UEV655659:UEV655666 TUZ655659:TUZ655666 TLD655659:TLD655666 TBH655659:TBH655666 SRL655659:SRL655666 SHP655659:SHP655666 RXT655659:RXT655666 RNX655659:RNX655666 REB655659:REB655666 QUF655659:QUF655666 QKJ655659:QKJ655666 QAN655659:QAN655666 PQR655659:PQR655666 PGV655659:PGV655666 OWZ655659:OWZ655666 OND655659:OND655666 ODH655659:ODH655666 NTL655659:NTL655666 NJP655659:NJP655666 MZT655659:MZT655666 MPX655659:MPX655666 MGB655659:MGB655666 LWF655659:LWF655666 LMJ655659:LMJ655666 LCN655659:LCN655666 KSR655659:KSR655666 KIV655659:KIV655666 JYZ655659:JYZ655666 JPD655659:JPD655666 JFH655659:JFH655666 IVL655659:IVL655666 ILP655659:ILP655666 IBT655659:IBT655666 HRX655659:HRX655666 HIB655659:HIB655666 GYF655659:GYF655666 GOJ655659:GOJ655666 GEN655659:GEN655666 FUR655659:FUR655666 FKV655659:FKV655666 FAZ655659:FAZ655666 ERD655659:ERD655666 EHH655659:EHH655666 DXL655659:DXL655666 DNP655659:DNP655666 DDT655659:DDT655666 CTX655659:CTX655666 CKB655659:CKB655666 CAF655659:CAF655666 BQJ655659:BQJ655666 BGN655659:BGN655666 AWR655659:AWR655666 AMV655659:AMV655666 ACZ655659:ACZ655666 TD655659:TD655666 JH655659:JH655666 L655659:L655666 WVT590123:WVT590130 WLX590123:WLX590130 WCB590123:WCB590130 VSF590123:VSF590130 VIJ590123:VIJ590130 UYN590123:UYN590130 UOR590123:UOR590130 UEV590123:UEV590130 TUZ590123:TUZ590130 TLD590123:TLD590130 TBH590123:TBH590130 SRL590123:SRL590130 SHP590123:SHP590130 RXT590123:RXT590130 RNX590123:RNX590130 REB590123:REB590130 QUF590123:QUF590130 QKJ590123:QKJ590130 QAN590123:QAN590130 PQR590123:PQR590130 PGV590123:PGV590130 OWZ590123:OWZ590130 OND590123:OND590130 ODH590123:ODH590130 NTL590123:NTL590130 NJP590123:NJP590130 MZT590123:MZT590130 MPX590123:MPX590130 MGB590123:MGB590130 LWF590123:LWF590130 LMJ590123:LMJ590130 LCN590123:LCN590130 KSR590123:KSR590130 KIV590123:KIV590130 JYZ590123:JYZ590130 JPD590123:JPD590130 JFH590123:JFH590130 IVL590123:IVL590130 ILP590123:ILP590130 IBT590123:IBT590130 HRX590123:HRX590130 HIB590123:HIB590130 GYF590123:GYF590130 GOJ590123:GOJ590130 GEN590123:GEN590130 FUR590123:FUR590130 FKV590123:FKV590130 FAZ590123:FAZ590130 ERD590123:ERD590130 EHH590123:EHH590130 DXL590123:DXL590130 DNP590123:DNP590130 DDT590123:DDT590130 CTX590123:CTX590130 CKB590123:CKB590130 CAF590123:CAF590130 BQJ590123:BQJ590130 BGN590123:BGN590130 AWR590123:AWR590130 AMV590123:AMV590130 ACZ590123:ACZ590130 TD590123:TD590130 JH590123:JH590130 L590123:L590130 WVT524587:WVT524594 WLX524587:WLX524594 WCB524587:WCB524594 VSF524587:VSF524594 VIJ524587:VIJ524594 UYN524587:UYN524594 UOR524587:UOR524594 UEV524587:UEV524594 TUZ524587:TUZ524594 TLD524587:TLD524594 TBH524587:TBH524594 SRL524587:SRL524594 SHP524587:SHP524594 RXT524587:RXT524594 RNX524587:RNX524594 REB524587:REB524594 QUF524587:QUF524594 QKJ524587:QKJ524594 QAN524587:QAN524594 PQR524587:PQR524594 PGV524587:PGV524594 OWZ524587:OWZ524594 OND524587:OND524594 ODH524587:ODH524594 NTL524587:NTL524594 NJP524587:NJP524594 MZT524587:MZT524594 MPX524587:MPX524594 MGB524587:MGB524594 LWF524587:LWF524594 LMJ524587:LMJ524594 LCN524587:LCN524594 KSR524587:KSR524594 KIV524587:KIV524594 JYZ524587:JYZ524594 JPD524587:JPD524594 JFH524587:JFH524594 IVL524587:IVL524594 ILP524587:ILP524594 IBT524587:IBT524594 HRX524587:HRX524594 HIB524587:HIB524594 GYF524587:GYF524594 GOJ524587:GOJ524594 GEN524587:GEN524594 FUR524587:FUR524594 FKV524587:FKV524594 FAZ524587:FAZ524594 ERD524587:ERD524594 EHH524587:EHH524594 DXL524587:DXL524594 DNP524587:DNP524594 DDT524587:DDT524594 CTX524587:CTX524594 CKB524587:CKB524594 CAF524587:CAF524594 BQJ524587:BQJ524594 BGN524587:BGN524594 AWR524587:AWR524594 AMV524587:AMV524594 ACZ524587:ACZ524594 TD524587:TD524594 JH524587:JH524594 L524587:L524594 WVT459051:WVT459058 WLX459051:WLX459058 WCB459051:WCB459058 VSF459051:VSF459058 VIJ459051:VIJ459058 UYN459051:UYN459058 UOR459051:UOR459058 UEV459051:UEV459058 TUZ459051:TUZ459058 TLD459051:TLD459058 TBH459051:TBH459058 SRL459051:SRL459058 SHP459051:SHP459058 RXT459051:RXT459058 RNX459051:RNX459058 REB459051:REB459058 QUF459051:QUF459058 QKJ459051:QKJ459058 QAN459051:QAN459058 PQR459051:PQR459058 PGV459051:PGV459058 OWZ459051:OWZ459058 OND459051:OND459058 ODH459051:ODH459058 NTL459051:NTL459058 NJP459051:NJP459058 MZT459051:MZT459058 MPX459051:MPX459058 MGB459051:MGB459058 LWF459051:LWF459058 LMJ459051:LMJ459058 LCN459051:LCN459058 KSR459051:KSR459058 KIV459051:KIV459058 JYZ459051:JYZ459058 JPD459051:JPD459058 JFH459051:JFH459058 IVL459051:IVL459058 ILP459051:ILP459058 IBT459051:IBT459058 HRX459051:HRX459058 HIB459051:HIB459058 GYF459051:GYF459058 GOJ459051:GOJ459058 GEN459051:GEN459058 FUR459051:FUR459058 FKV459051:FKV459058 FAZ459051:FAZ459058 ERD459051:ERD459058 EHH459051:EHH459058 DXL459051:DXL459058 DNP459051:DNP459058 DDT459051:DDT459058 CTX459051:CTX459058 CKB459051:CKB459058 CAF459051:CAF459058 BQJ459051:BQJ459058 BGN459051:BGN459058 AWR459051:AWR459058 AMV459051:AMV459058 ACZ459051:ACZ459058 TD459051:TD459058 JH459051:JH459058 L459051:L459058 WVT393515:WVT393522 WLX393515:WLX393522 WCB393515:WCB393522 VSF393515:VSF393522 VIJ393515:VIJ393522 UYN393515:UYN393522 UOR393515:UOR393522 UEV393515:UEV393522 TUZ393515:TUZ393522 TLD393515:TLD393522 TBH393515:TBH393522 SRL393515:SRL393522 SHP393515:SHP393522 RXT393515:RXT393522 RNX393515:RNX393522 REB393515:REB393522 QUF393515:QUF393522 QKJ393515:QKJ393522 QAN393515:QAN393522 PQR393515:PQR393522 PGV393515:PGV393522 OWZ393515:OWZ393522 OND393515:OND393522 ODH393515:ODH393522 NTL393515:NTL393522 NJP393515:NJP393522 MZT393515:MZT393522 MPX393515:MPX393522 MGB393515:MGB393522 LWF393515:LWF393522 LMJ393515:LMJ393522 LCN393515:LCN393522 KSR393515:KSR393522 KIV393515:KIV393522 JYZ393515:JYZ393522 JPD393515:JPD393522 JFH393515:JFH393522 IVL393515:IVL393522 ILP393515:ILP393522 IBT393515:IBT393522 HRX393515:HRX393522 HIB393515:HIB393522 GYF393515:GYF393522 GOJ393515:GOJ393522 GEN393515:GEN393522 FUR393515:FUR393522 FKV393515:FKV393522 FAZ393515:FAZ393522 ERD393515:ERD393522 EHH393515:EHH393522 DXL393515:DXL393522 DNP393515:DNP393522 DDT393515:DDT393522 CTX393515:CTX393522 CKB393515:CKB393522 CAF393515:CAF393522 BQJ393515:BQJ393522 BGN393515:BGN393522 AWR393515:AWR393522 AMV393515:AMV393522 ACZ393515:ACZ393522 TD393515:TD393522 JH393515:JH393522 L393515:L393522 WVT327979:WVT327986 WLX327979:WLX327986 WCB327979:WCB327986 VSF327979:VSF327986 VIJ327979:VIJ327986 UYN327979:UYN327986 UOR327979:UOR327986 UEV327979:UEV327986 TUZ327979:TUZ327986 TLD327979:TLD327986 TBH327979:TBH327986 SRL327979:SRL327986 SHP327979:SHP327986 RXT327979:RXT327986 RNX327979:RNX327986 REB327979:REB327986 QUF327979:QUF327986 QKJ327979:QKJ327986 QAN327979:QAN327986 PQR327979:PQR327986 PGV327979:PGV327986 OWZ327979:OWZ327986 OND327979:OND327986 ODH327979:ODH327986 NTL327979:NTL327986 NJP327979:NJP327986 MZT327979:MZT327986 MPX327979:MPX327986 MGB327979:MGB327986 LWF327979:LWF327986 LMJ327979:LMJ327986 LCN327979:LCN327986 KSR327979:KSR327986 KIV327979:KIV327986 JYZ327979:JYZ327986 JPD327979:JPD327986 JFH327979:JFH327986 IVL327979:IVL327986 ILP327979:ILP327986 IBT327979:IBT327986 HRX327979:HRX327986 HIB327979:HIB327986 GYF327979:GYF327986 GOJ327979:GOJ327986 GEN327979:GEN327986 FUR327979:FUR327986 FKV327979:FKV327986 FAZ327979:FAZ327986 ERD327979:ERD327986 EHH327979:EHH327986 DXL327979:DXL327986 DNP327979:DNP327986 DDT327979:DDT327986 CTX327979:CTX327986 CKB327979:CKB327986 CAF327979:CAF327986 BQJ327979:BQJ327986 BGN327979:BGN327986 AWR327979:AWR327986 AMV327979:AMV327986 ACZ327979:ACZ327986 TD327979:TD327986 JH327979:JH327986 L327979:L327986 WVT262443:WVT262450 WLX262443:WLX262450 WCB262443:WCB262450 VSF262443:VSF262450 VIJ262443:VIJ262450 UYN262443:UYN262450 UOR262443:UOR262450 UEV262443:UEV262450 TUZ262443:TUZ262450 TLD262443:TLD262450 TBH262443:TBH262450 SRL262443:SRL262450 SHP262443:SHP262450 RXT262443:RXT262450 RNX262443:RNX262450 REB262443:REB262450 QUF262443:QUF262450 QKJ262443:QKJ262450 QAN262443:QAN262450 PQR262443:PQR262450 PGV262443:PGV262450 OWZ262443:OWZ262450 OND262443:OND262450 ODH262443:ODH262450 NTL262443:NTL262450 NJP262443:NJP262450 MZT262443:MZT262450 MPX262443:MPX262450 MGB262443:MGB262450 LWF262443:LWF262450 LMJ262443:LMJ262450 LCN262443:LCN262450 KSR262443:KSR262450 KIV262443:KIV262450 JYZ262443:JYZ262450 JPD262443:JPD262450 JFH262443:JFH262450 IVL262443:IVL262450 ILP262443:ILP262450 IBT262443:IBT262450 HRX262443:HRX262450 HIB262443:HIB262450 GYF262443:GYF262450 GOJ262443:GOJ262450 GEN262443:GEN262450 FUR262443:FUR262450 FKV262443:FKV262450 FAZ262443:FAZ262450 ERD262443:ERD262450 EHH262443:EHH262450 DXL262443:DXL262450 DNP262443:DNP262450 DDT262443:DDT262450 CTX262443:CTX262450 CKB262443:CKB262450 CAF262443:CAF262450 BQJ262443:BQJ262450 BGN262443:BGN262450 AWR262443:AWR262450 AMV262443:AMV262450 ACZ262443:ACZ262450 TD262443:TD262450 JH262443:JH262450 L262443:L262450 WVT196907:WVT196914 WLX196907:WLX196914 WCB196907:WCB196914 VSF196907:VSF196914 VIJ196907:VIJ196914 UYN196907:UYN196914 UOR196907:UOR196914 UEV196907:UEV196914 TUZ196907:TUZ196914 TLD196907:TLD196914 TBH196907:TBH196914 SRL196907:SRL196914 SHP196907:SHP196914 RXT196907:RXT196914 RNX196907:RNX196914 REB196907:REB196914 QUF196907:QUF196914 QKJ196907:QKJ196914 QAN196907:QAN196914 PQR196907:PQR196914 PGV196907:PGV196914 OWZ196907:OWZ196914 OND196907:OND196914 ODH196907:ODH196914 NTL196907:NTL196914 NJP196907:NJP196914 MZT196907:MZT196914 MPX196907:MPX196914 MGB196907:MGB196914 LWF196907:LWF196914 LMJ196907:LMJ196914 LCN196907:LCN196914 KSR196907:KSR196914 KIV196907:KIV196914 JYZ196907:JYZ196914 JPD196907:JPD196914 JFH196907:JFH196914 IVL196907:IVL196914 ILP196907:ILP196914 IBT196907:IBT196914 HRX196907:HRX196914 HIB196907:HIB196914 GYF196907:GYF196914 GOJ196907:GOJ196914 GEN196907:GEN196914 FUR196907:FUR196914 FKV196907:FKV196914 FAZ196907:FAZ196914 ERD196907:ERD196914 EHH196907:EHH196914 DXL196907:DXL196914 DNP196907:DNP196914 DDT196907:DDT196914 CTX196907:CTX196914 CKB196907:CKB196914 CAF196907:CAF196914 BQJ196907:BQJ196914 BGN196907:BGN196914 AWR196907:AWR196914 AMV196907:AMV196914 ACZ196907:ACZ196914 TD196907:TD196914 JH196907:JH196914 L196907:L196914 WVT131371:WVT131378 WLX131371:WLX131378 WCB131371:WCB131378 VSF131371:VSF131378 VIJ131371:VIJ131378 UYN131371:UYN131378 UOR131371:UOR131378 UEV131371:UEV131378 TUZ131371:TUZ131378 TLD131371:TLD131378 TBH131371:TBH131378 SRL131371:SRL131378 SHP131371:SHP131378 RXT131371:RXT131378 RNX131371:RNX131378 REB131371:REB131378 QUF131371:QUF131378 QKJ131371:QKJ131378 QAN131371:QAN131378 PQR131371:PQR131378 PGV131371:PGV131378 OWZ131371:OWZ131378 OND131371:OND131378 ODH131371:ODH131378 NTL131371:NTL131378 NJP131371:NJP131378 MZT131371:MZT131378 MPX131371:MPX131378 MGB131371:MGB131378 LWF131371:LWF131378 LMJ131371:LMJ131378 LCN131371:LCN131378 KSR131371:KSR131378 KIV131371:KIV131378 JYZ131371:JYZ131378 JPD131371:JPD131378 JFH131371:JFH131378 IVL131371:IVL131378 ILP131371:ILP131378 IBT131371:IBT131378 HRX131371:HRX131378 HIB131371:HIB131378 GYF131371:GYF131378 GOJ131371:GOJ131378 GEN131371:GEN131378 FUR131371:FUR131378 FKV131371:FKV131378 FAZ131371:FAZ131378 ERD131371:ERD131378 EHH131371:EHH131378 DXL131371:DXL131378 DNP131371:DNP131378 DDT131371:DDT131378 CTX131371:CTX131378 CKB131371:CKB131378 CAF131371:CAF131378 BQJ131371:BQJ131378 BGN131371:BGN131378 AWR131371:AWR131378 AMV131371:AMV131378 ACZ131371:ACZ131378 TD131371:TD131378 JH131371:JH131378 L131371:L131378 WVT65835:WVT65842 WLX65835:WLX65842 WCB65835:WCB65842 VSF65835:VSF65842 VIJ65835:VIJ65842 UYN65835:UYN65842 UOR65835:UOR65842 UEV65835:UEV65842 TUZ65835:TUZ65842 TLD65835:TLD65842 TBH65835:TBH65842 SRL65835:SRL65842 SHP65835:SHP65842 RXT65835:RXT65842 RNX65835:RNX65842 REB65835:REB65842 QUF65835:QUF65842 QKJ65835:QKJ65842 QAN65835:QAN65842 PQR65835:PQR65842 PGV65835:PGV65842 OWZ65835:OWZ65842 OND65835:OND65842 ODH65835:ODH65842 NTL65835:NTL65842 NJP65835:NJP65842 MZT65835:MZT65842 MPX65835:MPX65842 MGB65835:MGB65842 LWF65835:LWF65842 LMJ65835:LMJ65842 LCN65835:LCN65842 KSR65835:KSR65842 KIV65835:KIV65842 JYZ65835:JYZ65842 JPD65835:JPD65842 JFH65835:JFH65842 IVL65835:IVL65842 ILP65835:ILP65842 IBT65835:IBT65842 HRX65835:HRX65842 HIB65835:HIB65842 GYF65835:GYF65842 GOJ65835:GOJ65842 GEN65835:GEN65842 FUR65835:FUR65842 FKV65835:FKV65842 FAZ65835:FAZ65842 ERD65835:ERD65842 EHH65835:EHH65842 DXL65835:DXL65842 DNP65835:DNP65842 DDT65835:DDT65842 CTX65835:CTX65842 CKB65835:CKB65842 CAF65835:CAF65842 BQJ65835:BQJ65842 BGN65835:BGN65842 AWR65835:AWR65842 AMV65835:AMV65842 ACZ65835:ACZ65842 TD65835:TD65842 JH65835:JH65842 L65835:L65842 WVT222:WVT229 WLX222:WLX229 WCB222:WCB229 VSF222:VSF229 VIJ222:VIJ229 UYN222:UYN229 UOR222:UOR229 UEV222:UEV229 TUZ222:TUZ229 TLD222:TLD229 TBH222:TBH229 SRL222:SRL229 SHP222:SHP229 RXT222:RXT229 RNX222:RNX229 REB222:REB229 QUF222:QUF229 QKJ222:QKJ229 QAN222:QAN229 PQR222:PQR229 PGV222:PGV229 OWZ222:OWZ229 OND222:OND229 ODH222:ODH229 NTL222:NTL229 NJP222:NJP229 MZT222:MZT229 MPX222:MPX229 MGB222:MGB229 LWF222:LWF229 LMJ222:LMJ229 LCN222:LCN229 KSR222:KSR229 KIV222:KIV229 JYZ222:JYZ229 JPD222:JPD229 JFH222:JFH229 IVL222:IVL229 ILP222:ILP229 IBT222:IBT229 HRX222:HRX229 HIB222:HIB229 GYF222:GYF229 GOJ222:GOJ229 GEN222:GEN229 FUR222:FUR229 FKV222:FKV229 FAZ222:FAZ229 ERD222:ERD229 EHH222:EHH229 DXL222:DXL229 DNP222:DNP229 DDT222:DDT229 CTX222:CTX229 CKB222:CKB229 CAF222:CAF229 BQJ222:BQJ229 BGN222:BGN229 AWR222:AWR229 AMV222:AMV229 ACZ222:ACZ229 TD222:TD229 JH222:JH229 WVT983339:WVT983346 WVT983353:WVT983391 WLX983353:WLX983391 WCB983353:WCB983391 VSF983353:VSF983391 VIJ983353:VIJ983391 UYN983353:UYN983391 UOR983353:UOR983391 UEV983353:UEV983391 TUZ983353:TUZ983391 TLD983353:TLD983391 TBH983353:TBH983391 SRL983353:SRL983391 SHP983353:SHP983391 RXT983353:RXT983391 RNX983353:RNX983391 REB983353:REB983391 QUF983353:QUF983391 QKJ983353:QKJ983391 QAN983353:QAN983391 PQR983353:PQR983391 PGV983353:PGV983391 OWZ983353:OWZ983391 OND983353:OND983391 ODH983353:ODH983391 NTL983353:NTL983391 NJP983353:NJP983391 MZT983353:MZT983391 MPX983353:MPX983391 MGB983353:MGB983391 LWF983353:LWF983391 LMJ983353:LMJ983391 LCN983353:LCN983391 KSR983353:KSR983391 KIV983353:KIV983391 JYZ983353:JYZ983391 JPD983353:JPD983391 JFH983353:JFH983391 IVL983353:IVL983391 ILP983353:ILP983391 IBT983353:IBT983391 HRX983353:HRX983391 HIB983353:HIB983391 GYF983353:GYF983391 GOJ983353:GOJ983391 GEN983353:GEN983391 FUR983353:FUR983391 FKV983353:FKV983391 FAZ983353:FAZ983391 ERD983353:ERD983391 EHH983353:EHH983391 DXL983353:DXL983391 DNP983353:DNP983391 DDT983353:DDT983391 CTX983353:CTX983391 CKB983353:CKB983391 CAF983353:CAF983391 BQJ983353:BQJ983391 BGN983353:BGN983391 AWR983353:AWR983391 AMV983353:AMV983391 ACZ983353:ACZ983391 TD983353:TD983391 JH983353:JH983391 L983353:L983391 WVT917817:WVT917855 WLX917817:WLX917855 WCB917817:WCB917855 VSF917817:VSF917855 VIJ917817:VIJ917855 UYN917817:UYN917855 UOR917817:UOR917855 UEV917817:UEV917855 TUZ917817:TUZ917855 TLD917817:TLD917855 TBH917817:TBH917855 SRL917817:SRL917855 SHP917817:SHP917855 RXT917817:RXT917855 RNX917817:RNX917855 REB917817:REB917855 QUF917817:QUF917855 QKJ917817:QKJ917855 QAN917817:QAN917855 PQR917817:PQR917855 PGV917817:PGV917855 OWZ917817:OWZ917855 OND917817:OND917855 ODH917817:ODH917855 NTL917817:NTL917855 NJP917817:NJP917855 MZT917817:MZT917855 MPX917817:MPX917855 MGB917817:MGB917855 LWF917817:LWF917855 LMJ917817:LMJ917855 LCN917817:LCN917855 KSR917817:KSR917855 KIV917817:KIV917855 JYZ917817:JYZ917855 JPD917817:JPD917855 JFH917817:JFH917855 IVL917817:IVL917855 ILP917817:ILP917855 IBT917817:IBT917855 HRX917817:HRX917855 HIB917817:HIB917855 GYF917817:GYF917855 GOJ917817:GOJ917855 GEN917817:GEN917855 FUR917817:FUR917855 FKV917817:FKV917855 FAZ917817:FAZ917855 ERD917817:ERD917855 EHH917817:EHH917855 DXL917817:DXL917855 DNP917817:DNP917855 DDT917817:DDT917855 CTX917817:CTX917855 CKB917817:CKB917855 CAF917817:CAF917855 BQJ917817:BQJ917855 BGN917817:BGN917855 AWR917817:AWR917855 AMV917817:AMV917855 ACZ917817:ACZ917855 TD917817:TD917855 JH917817:JH917855 L917817:L917855 WVT852281:WVT852319 WLX852281:WLX852319 WCB852281:WCB852319 VSF852281:VSF852319 VIJ852281:VIJ852319 UYN852281:UYN852319 UOR852281:UOR852319 UEV852281:UEV852319 TUZ852281:TUZ852319 TLD852281:TLD852319 TBH852281:TBH852319 SRL852281:SRL852319 SHP852281:SHP852319 RXT852281:RXT852319 RNX852281:RNX852319 REB852281:REB852319 QUF852281:QUF852319 QKJ852281:QKJ852319 QAN852281:QAN852319 PQR852281:PQR852319 PGV852281:PGV852319 OWZ852281:OWZ852319 OND852281:OND852319 ODH852281:ODH852319 NTL852281:NTL852319 NJP852281:NJP852319 MZT852281:MZT852319 MPX852281:MPX852319 MGB852281:MGB852319 LWF852281:LWF852319 LMJ852281:LMJ852319 LCN852281:LCN852319 KSR852281:KSR852319 KIV852281:KIV852319 JYZ852281:JYZ852319 JPD852281:JPD852319 JFH852281:JFH852319 IVL852281:IVL852319 ILP852281:ILP852319 IBT852281:IBT852319 HRX852281:HRX852319 HIB852281:HIB852319 GYF852281:GYF852319 GOJ852281:GOJ852319 GEN852281:GEN852319 FUR852281:FUR852319 FKV852281:FKV852319 FAZ852281:FAZ852319 ERD852281:ERD852319 EHH852281:EHH852319 DXL852281:DXL852319 DNP852281:DNP852319 DDT852281:DDT852319 CTX852281:CTX852319 CKB852281:CKB852319 CAF852281:CAF852319 BQJ852281:BQJ852319 BGN852281:BGN852319 AWR852281:AWR852319 AMV852281:AMV852319 ACZ852281:ACZ852319 TD852281:TD852319 JH852281:JH852319 L852281:L852319 WVT786745:WVT786783 WLX786745:WLX786783 WCB786745:WCB786783 VSF786745:VSF786783 VIJ786745:VIJ786783 UYN786745:UYN786783 UOR786745:UOR786783 UEV786745:UEV786783 TUZ786745:TUZ786783 TLD786745:TLD786783 TBH786745:TBH786783 SRL786745:SRL786783 SHP786745:SHP786783 RXT786745:RXT786783 RNX786745:RNX786783 REB786745:REB786783 QUF786745:QUF786783 QKJ786745:QKJ786783 QAN786745:QAN786783 PQR786745:PQR786783 PGV786745:PGV786783 OWZ786745:OWZ786783 OND786745:OND786783 ODH786745:ODH786783 NTL786745:NTL786783 NJP786745:NJP786783 MZT786745:MZT786783 MPX786745:MPX786783 MGB786745:MGB786783 LWF786745:LWF786783 LMJ786745:LMJ786783 LCN786745:LCN786783 KSR786745:KSR786783 KIV786745:KIV786783 JYZ786745:JYZ786783 JPD786745:JPD786783 JFH786745:JFH786783 IVL786745:IVL786783 ILP786745:ILP786783 IBT786745:IBT786783 HRX786745:HRX786783 HIB786745:HIB786783 GYF786745:GYF786783 GOJ786745:GOJ786783 GEN786745:GEN786783 FUR786745:FUR786783 FKV786745:FKV786783 FAZ786745:FAZ786783 ERD786745:ERD786783 EHH786745:EHH786783 DXL786745:DXL786783 DNP786745:DNP786783 DDT786745:DDT786783 CTX786745:CTX786783 CKB786745:CKB786783 CAF786745:CAF786783 BQJ786745:BQJ786783 BGN786745:BGN786783 AWR786745:AWR786783 AMV786745:AMV786783 ACZ786745:ACZ786783 TD786745:TD786783 JH786745:JH786783 L786745:L786783 WVT721209:WVT721247 WLX721209:WLX721247 WCB721209:WCB721247 VSF721209:VSF721247 VIJ721209:VIJ721247 UYN721209:UYN721247 UOR721209:UOR721247 UEV721209:UEV721247 TUZ721209:TUZ721247 TLD721209:TLD721247 TBH721209:TBH721247 SRL721209:SRL721247 SHP721209:SHP721247 RXT721209:RXT721247 RNX721209:RNX721247 REB721209:REB721247 QUF721209:QUF721247 QKJ721209:QKJ721247 QAN721209:QAN721247 PQR721209:PQR721247 PGV721209:PGV721247 OWZ721209:OWZ721247 OND721209:OND721247 ODH721209:ODH721247 NTL721209:NTL721247 NJP721209:NJP721247 MZT721209:MZT721247 MPX721209:MPX721247 MGB721209:MGB721247 LWF721209:LWF721247 LMJ721209:LMJ721247 LCN721209:LCN721247 KSR721209:KSR721247 KIV721209:KIV721247 JYZ721209:JYZ721247 JPD721209:JPD721247 JFH721209:JFH721247 IVL721209:IVL721247 ILP721209:ILP721247 IBT721209:IBT721247 HRX721209:HRX721247 HIB721209:HIB721247 GYF721209:GYF721247 GOJ721209:GOJ721247 GEN721209:GEN721247 FUR721209:FUR721247 FKV721209:FKV721247 FAZ721209:FAZ721247 ERD721209:ERD721247 EHH721209:EHH721247 DXL721209:DXL721247 DNP721209:DNP721247 DDT721209:DDT721247 CTX721209:CTX721247 CKB721209:CKB721247 CAF721209:CAF721247 BQJ721209:BQJ721247 BGN721209:BGN721247 AWR721209:AWR721247 AMV721209:AMV721247 ACZ721209:ACZ721247 TD721209:TD721247 JH721209:JH721247 L721209:L721247 WVT655673:WVT655711 WLX655673:WLX655711 WCB655673:WCB655711 VSF655673:VSF655711 VIJ655673:VIJ655711 UYN655673:UYN655711 UOR655673:UOR655711 UEV655673:UEV655711 TUZ655673:TUZ655711 TLD655673:TLD655711 TBH655673:TBH655711 SRL655673:SRL655711 SHP655673:SHP655711 RXT655673:RXT655711 RNX655673:RNX655711 REB655673:REB655711 QUF655673:QUF655711 QKJ655673:QKJ655711 QAN655673:QAN655711 PQR655673:PQR655711 PGV655673:PGV655711 OWZ655673:OWZ655711 OND655673:OND655711 ODH655673:ODH655711 NTL655673:NTL655711 NJP655673:NJP655711 MZT655673:MZT655711 MPX655673:MPX655711 MGB655673:MGB655711 LWF655673:LWF655711 LMJ655673:LMJ655711 LCN655673:LCN655711 KSR655673:KSR655711 KIV655673:KIV655711 JYZ655673:JYZ655711 JPD655673:JPD655711 JFH655673:JFH655711 IVL655673:IVL655711 ILP655673:ILP655711 IBT655673:IBT655711 HRX655673:HRX655711 HIB655673:HIB655711 GYF655673:GYF655711 GOJ655673:GOJ655711 GEN655673:GEN655711 FUR655673:FUR655711 FKV655673:FKV655711 FAZ655673:FAZ655711 ERD655673:ERD655711 EHH655673:EHH655711 DXL655673:DXL655711 DNP655673:DNP655711 DDT655673:DDT655711 CTX655673:CTX655711 CKB655673:CKB655711 CAF655673:CAF655711 BQJ655673:BQJ655711 BGN655673:BGN655711 AWR655673:AWR655711 AMV655673:AMV655711 ACZ655673:ACZ655711 TD655673:TD655711 JH655673:JH655711 L655673:L655711 WVT590137:WVT590175 WLX590137:WLX590175 WCB590137:WCB590175 VSF590137:VSF590175 VIJ590137:VIJ590175 UYN590137:UYN590175 UOR590137:UOR590175 UEV590137:UEV590175 TUZ590137:TUZ590175 TLD590137:TLD590175 TBH590137:TBH590175 SRL590137:SRL590175 SHP590137:SHP590175 RXT590137:RXT590175 RNX590137:RNX590175 REB590137:REB590175 QUF590137:QUF590175 QKJ590137:QKJ590175 QAN590137:QAN590175 PQR590137:PQR590175 PGV590137:PGV590175 OWZ590137:OWZ590175 OND590137:OND590175 ODH590137:ODH590175 NTL590137:NTL590175 NJP590137:NJP590175 MZT590137:MZT590175 MPX590137:MPX590175 MGB590137:MGB590175 LWF590137:LWF590175 LMJ590137:LMJ590175 LCN590137:LCN590175 KSR590137:KSR590175 KIV590137:KIV590175 JYZ590137:JYZ590175 JPD590137:JPD590175 JFH590137:JFH590175 IVL590137:IVL590175 ILP590137:ILP590175 IBT590137:IBT590175 HRX590137:HRX590175 HIB590137:HIB590175 GYF590137:GYF590175 GOJ590137:GOJ590175 GEN590137:GEN590175 FUR590137:FUR590175 FKV590137:FKV590175 FAZ590137:FAZ590175 ERD590137:ERD590175 EHH590137:EHH590175 DXL590137:DXL590175 DNP590137:DNP590175 DDT590137:DDT590175 CTX590137:CTX590175 CKB590137:CKB590175 CAF590137:CAF590175 BQJ590137:BQJ590175 BGN590137:BGN590175 AWR590137:AWR590175 AMV590137:AMV590175 ACZ590137:ACZ590175 TD590137:TD590175 JH590137:JH590175 L590137:L590175 WVT524601:WVT524639 WLX524601:WLX524639 WCB524601:WCB524639 VSF524601:VSF524639 VIJ524601:VIJ524639 UYN524601:UYN524639 UOR524601:UOR524639 UEV524601:UEV524639 TUZ524601:TUZ524639 TLD524601:TLD524639 TBH524601:TBH524639 SRL524601:SRL524639 SHP524601:SHP524639 RXT524601:RXT524639 RNX524601:RNX524639 REB524601:REB524639 QUF524601:QUF524639 QKJ524601:QKJ524639 QAN524601:QAN524639 PQR524601:PQR524639 PGV524601:PGV524639 OWZ524601:OWZ524639 OND524601:OND524639 ODH524601:ODH524639 NTL524601:NTL524639 NJP524601:NJP524639 MZT524601:MZT524639 MPX524601:MPX524639 MGB524601:MGB524639 LWF524601:LWF524639 LMJ524601:LMJ524639 LCN524601:LCN524639 KSR524601:KSR524639 KIV524601:KIV524639 JYZ524601:JYZ524639 JPD524601:JPD524639 JFH524601:JFH524639 IVL524601:IVL524639 ILP524601:ILP524639 IBT524601:IBT524639 HRX524601:HRX524639 HIB524601:HIB524639 GYF524601:GYF524639 GOJ524601:GOJ524639 GEN524601:GEN524639 FUR524601:FUR524639 FKV524601:FKV524639 FAZ524601:FAZ524639 ERD524601:ERD524639 EHH524601:EHH524639 DXL524601:DXL524639 DNP524601:DNP524639 DDT524601:DDT524639 CTX524601:CTX524639 CKB524601:CKB524639 CAF524601:CAF524639 BQJ524601:BQJ524639 BGN524601:BGN524639 AWR524601:AWR524639 AMV524601:AMV524639 ACZ524601:ACZ524639 TD524601:TD524639 JH524601:JH524639 L524601:L524639 WVT459065:WVT459103 WLX459065:WLX459103 WCB459065:WCB459103 VSF459065:VSF459103 VIJ459065:VIJ459103 UYN459065:UYN459103 UOR459065:UOR459103 UEV459065:UEV459103 TUZ459065:TUZ459103 TLD459065:TLD459103 TBH459065:TBH459103 SRL459065:SRL459103 SHP459065:SHP459103 RXT459065:RXT459103 RNX459065:RNX459103 REB459065:REB459103 QUF459065:QUF459103 QKJ459065:QKJ459103 QAN459065:QAN459103 PQR459065:PQR459103 PGV459065:PGV459103 OWZ459065:OWZ459103 OND459065:OND459103 ODH459065:ODH459103 NTL459065:NTL459103 NJP459065:NJP459103 MZT459065:MZT459103 MPX459065:MPX459103 MGB459065:MGB459103 LWF459065:LWF459103 LMJ459065:LMJ459103 LCN459065:LCN459103 KSR459065:KSR459103 KIV459065:KIV459103 JYZ459065:JYZ459103 JPD459065:JPD459103 JFH459065:JFH459103 IVL459065:IVL459103 ILP459065:ILP459103 IBT459065:IBT459103 HRX459065:HRX459103 HIB459065:HIB459103 GYF459065:GYF459103 GOJ459065:GOJ459103 GEN459065:GEN459103 FUR459065:FUR459103 FKV459065:FKV459103 FAZ459065:FAZ459103 ERD459065:ERD459103 EHH459065:EHH459103 DXL459065:DXL459103 DNP459065:DNP459103 DDT459065:DDT459103 CTX459065:CTX459103 CKB459065:CKB459103 CAF459065:CAF459103 BQJ459065:BQJ459103 BGN459065:BGN459103 AWR459065:AWR459103 AMV459065:AMV459103 ACZ459065:ACZ459103 TD459065:TD459103 JH459065:JH459103 L459065:L459103 WVT393529:WVT393567 WLX393529:WLX393567 WCB393529:WCB393567 VSF393529:VSF393567 VIJ393529:VIJ393567 UYN393529:UYN393567 UOR393529:UOR393567 UEV393529:UEV393567 TUZ393529:TUZ393567 TLD393529:TLD393567 TBH393529:TBH393567 SRL393529:SRL393567 SHP393529:SHP393567 RXT393529:RXT393567 RNX393529:RNX393567 REB393529:REB393567 QUF393529:QUF393567 QKJ393529:QKJ393567 QAN393529:QAN393567 PQR393529:PQR393567 PGV393529:PGV393567 OWZ393529:OWZ393567 OND393529:OND393567 ODH393529:ODH393567 NTL393529:NTL393567 NJP393529:NJP393567 MZT393529:MZT393567 MPX393529:MPX393567 MGB393529:MGB393567 LWF393529:LWF393567 LMJ393529:LMJ393567 LCN393529:LCN393567 KSR393529:KSR393567 KIV393529:KIV393567 JYZ393529:JYZ393567 JPD393529:JPD393567 JFH393529:JFH393567 IVL393529:IVL393567 ILP393529:ILP393567 IBT393529:IBT393567 HRX393529:HRX393567 HIB393529:HIB393567 GYF393529:GYF393567 GOJ393529:GOJ393567 GEN393529:GEN393567 FUR393529:FUR393567 FKV393529:FKV393567 FAZ393529:FAZ393567 ERD393529:ERD393567 EHH393529:EHH393567 DXL393529:DXL393567 DNP393529:DNP393567 DDT393529:DDT393567 CTX393529:CTX393567 CKB393529:CKB393567 CAF393529:CAF393567 BQJ393529:BQJ393567 BGN393529:BGN393567 AWR393529:AWR393567 AMV393529:AMV393567 ACZ393529:ACZ393567 TD393529:TD393567 JH393529:JH393567 L393529:L393567 WVT327993:WVT328031 WLX327993:WLX328031 WCB327993:WCB328031 VSF327993:VSF328031 VIJ327993:VIJ328031 UYN327993:UYN328031 UOR327993:UOR328031 UEV327993:UEV328031 TUZ327993:TUZ328031 TLD327993:TLD328031 TBH327993:TBH328031 SRL327993:SRL328031 SHP327993:SHP328031 RXT327993:RXT328031 RNX327993:RNX328031 REB327993:REB328031 QUF327993:QUF328031 QKJ327993:QKJ328031 QAN327993:QAN328031 PQR327993:PQR328031 PGV327993:PGV328031 OWZ327993:OWZ328031 OND327993:OND328031 ODH327993:ODH328031 NTL327993:NTL328031 NJP327993:NJP328031 MZT327993:MZT328031 MPX327993:MPX328031 MGB327993:MGB328031 LWF327993:LWF328031 LMJ327993:LMJ328031 LCN327993:LCN328031 KSR327993:KSR328031 KIV327993:KIV328031 JYZ327993:JYZ328031 JPD327993:JPD328031 JFH327993:JFH328031 IVL327993:IVL328031 ILP327993:ILP328031 IBT327993:IBT328031 HRX327993:HRX328031 HIB327993:HIB328031 GYF327993:GYF328031 GOJ327993:GOJ328031 GEN327993:GEN328031 FUR327993:FUR328031 FKV327993:FKV328031 FAZ327993:FAZ328031 ERD327993:ERD328031 EHH327993:EHH328031 DXL327993:DXL328031 DNP327993:DNP328031 DDT327993:DDT328031 CTX327993:CTX328031 CKB327993:CKB328031 CAF327993:CAF328031 BQJ327993:BQJ328031 BGN327993:BGN328031 AWR327993:AWR328031 AMV327993:AMV328031 ACZ327993:ACZ328031 TD327993:TD328031 JH327993:JH328031 L327993:L328031 WVT262457:WVT262495 WLX262457:WLX262495 WCB262457:WCB262495 VSF262457:VSF262495 VIJ262457:VIJ262495 UYN262457:UYN262495 UOR262457:UOR262495 UEV262457:UEV262495 TUZ262457:TUZ262495 TLD262457:TLD262495 TBH262457:TBH262495 SRL262457:SRL262495 SHP262457:SHP262495 RXT262457:RXT262495 RNX262457:RNX262495 REB262457:REB262495 QUF262457:QUF262495 QKJ262457:QKJ262495 QAN262457:QAN262495 PQR262457:PQR262495 PGV262457:PGV262495 OWZ262457:OWZ262495 OND262457:OND262495 ODH262457:ODH262495 NTL262457:NTL262495 NJP262457:NJP262495 MZT262457:MZT262495 MPX262457:MPX262495 MGB262457:MGB262495 LWF262457:LWF262495 LMJ262457:LMJ262495 LCN262457:LCN262495 KSR262457:KSR262495 KIV262457:KIV262495 JYZ262457:JYZ262495 JPD262457:JPD262495 JFH262457:JFH262495 IVL262457:IVL262495 ILP262457:ILP262495 IBT262457:IBT262495 HRX262457:HRX262495 HIB262457:HIB262495 GYF262457:GYF262495 GOJ262457:GOJ262495 GEN262457:GEN262495 FUR262457:FUR262495 FKV262457:FKV262495 FAZ262457:FAZ262495 ERD262457:ERD262495 EHH262457:EHH262495 DXL262457:DXL262495 DNP262457:DNP262495 DDT262457:DDT262495 CTX262457:CTX262495 CKB262457:CKB262495 CAF262457:CAF262495 BQJ262457:BQJ262495 BGN262457:BGN262495 AWR262457:AWR262495 AMV262457:AMV262495 ACZ262457:ACZ262495 TD262457:TD262495 JH262457:JH262495 L262457:L262495 WVT196921:WVT196959 WLX196921:WLX196959 WCB196921:WCB196959 VSF196921:VSF196959 VIJ196921:VIJ196959 UYN196921:UYN196959 UOR196921:UOR196959 UEV196921:UEV196959 TUZ196921:TUZ196959 TLD196921:TLD196959 TBH196921:TBH196959 SRL196921:SRL196959 SHP196921:SHP196959 RXT196921:RXT196959 RNX196921:RNX196959 REB196921:REB196959 QUF196921:QUF196959 QKJ196921:QKJ196959 QAN196921:QAN196959 PQR196921:PQR196959 PGV196921:PGV196959 OWZ196921:OWZ196959 OND196921:OND196959 ODH196921:ODH196959 NTL196921:NTL196959 NJP196921:NJP196959 MZT196921:MZT196959 MPX196921:MPX196959 MGB196921:MGB196959 LWF196921:LWF196959 LMJ196921:LMJ196959 LCN196921:LCN196959 KSR196921:KSR196959 KIV196921:KIV196959 JYZ196921:JYZ196959 JPD196921:JPD196959 JFH196921:JFH196959 IVL196921:IVL196959 ILP196921:ILP196959 IBT196921:IBT196959 HRX196921:HRX196959 HIB196921:HIB196959 GYF196921:GYF196959 GOJ196921:GOJ196959 GEN196921:GEN196959 FUR196921:FUR196959 FKV196921:FKV196959 FAZ196921:FAZ196959 ERD196921:ERD196959 EHH196921:EHH196959 DXL196921:DXL196959 DNP196921:DNP196959 DDT196921:DDT196959 CTX196921:CTX196959 CKB196921:CKB196959 CAF196921:CAF196959 BQJ196921:BQJ196959 BGN196921:BGN196959 AWR196921:AWR196959 AMV196921:AMV196959 ACZ196921:ACZ196959 TD196921:TD196959 JH196921:JH196959 L196921:L196959 WVT131385:WVT131423 WLX131385:WLX131423 WCB131385:WCB131423 VSF131385:VSF131423 VIJ131385:VIJ131423 UYN131385:UYN131423 UOR131385:UOR131423 UEV131385:UEV131423 TUZ131385:TUZ131423 TLD131385:TLD131423 TBH131385:TBH131423 SRL131385:SRL131423 SHP131385:SHP131423 RXT131385:RXT131423 RNX131385:RNX131423 REB131385:REB131423 QUF131385:QUF131423 QKJ131385:QKJ131423 QAN131385:QAN131423 PQR131385:PQR131423 PGV131385:PGV131423 OWZ131385:OWZ131423 OND131385:OND131423 ODH131385:ODH131423 NTL131385:NTL131423 NJP131385:NJP131423 MZT131385:MZT131423 MPX131385:MPX131423 MGB131385:MGB131423 LWF131385:LWF131423 LMJ131385:LMJ131423 LCN131385:LCN131423 KSR131385:KSR131423 KIV131385:KIV131423 JYZ131385:JYZ131423 JPD131385:JPD131423 JFH131385:JFH131423 IVL131385:IVL131423 ILP131385:ILP131423 IBT131385:IBT131423 HRX131385:HRX131423 HIB131385:HIB131423 GYF131385:GYF131423 GOJ131385:GOJ131423 GEN131385:GEN131423 FUR131385:FUR131423 FKV131385:FKV131423 FAZ131385:FAZ131423 ERD131385:ERD131423 EHH131385:EHH131423 DXL131385:DXL131423 DNP131385:DNP131423 DDT131385:DDT131423 CTX131385:CTX131423 CKB131385:CKB131423 CAF131385:CAF131423 BQJ131385:BQJ131423 BGN131385:BGN131423 AWR131385:AWR131423 AMV131385:AMV131423 ACZ131385:ACZ131423 TD131385:TD131423 JH131385:JH131423 L131385:L131423 WVT65849:WVT65887 WLX65849:WLX65887 WCB65849:WCB65887 VSF65849:VSF65887 VIJ65849:VIJ65887 UYN65849:UYN65887 UOR65849:UOR65887 UEV65849:UEV65887 TUZ65849:TUZ65887 TLD65849:TLD65887 TBH65849:TBH65887 SRL65849:SRL65887 SHP65849:SHP65887 RXT65849:RXT65887 RNX65849:RNX65887 REB65849:REB65887 QUF65849:QUF65887 QKJ65849:QKJ65887 QAN65849:QAN65887 PQR65849:PQR65887 PGV65849:PGV65887 OWZ65849:OWZ65887 OND65849:OND65887 ODH65849:ODH65887 NTL65849:NTL65887 NJP65849:NJP65887 MZT65849:MZT65887 MPX65849:MPX65887 MGB65849:MGB65887 LWF65849:LWF65887 LMJ65849:LMJ65887 LCN65849:LCN65887 KSR65849:KSR65887 KIV65849:KIV65887 JYZ65849:JYZ65887 JPD65849:JPD65887 JFH65849:JFH65887 IVL65849:IVL65887 ILP65849:ILP65887 IBT65849:IBT65887 HRX65849:HRX65887 HIB65849:HIB65887 GYF65849:GYF65887 GOJ65849:GOJ65887 GEN65849:GEN65887 FUR65849:FUR65887 FKV65849:FKV65887 FAZ65849:FAZ65887 ERD65849:ERD65887 EHH65849:EHH65887 DXL65849:DXL65887 DNP65849:DNP65887 DDT65849:DDT65887 CTX65849:CTX65887 CKB65849:CKB65887 CAF65849:CAF65887 BQJ65849:BQJ65887 BGN65849:BGN65887 AWR65849:AWR65887 AMV65849:AMV65887 ACZ65849:ACZ65887 TD65849:TD65887 JH65849:JH65887 L65849:L65887 WVT237:WVT348 WLX237:WLX348 WCB237:WCB348 VSF237:VSF348 VIJ237:VIJ348 UYN237:UYN348 UOR237:UOR348 UEV237:UEV348 TUZ237:TUZ348 TLD237:TLD348 TBH237:TBH348 SRL237:SRL348 SHP237:SHP348 RXT237:RXT348 RNX237:RNX348 REB237:REB348 QUF237:QUF348 QKJ237:QKJ348 QAN237:QAN348 PQR237:PQR348 PGV237:PGV348 OWZ237:OWZ348 OND237:OND348 ODH237:ODH348 NTL237:NTL348 NJP237:NJP348 MZT237:MZT348 MPX237:MPX348 MGB237:MGB348 LWF237:LWF348 LMJ237:LMJ348 LCN237:LCN348 KSR237:KSR348 KIV237:KIV348 JYZ237:JYZ348 JPD237:JPD348 JFH237:JFH348 IVL237:IVL348 ILP237:ILP348 IBT237:IBT348 HRX237:HRX348 HIB237:HIB348 GYF237:GYF348 GOJ237:GOJ348 GEN237:GEN348 FUR237:FUR348 FKV237:FKV348 FAZ237:FAZ348 ERD237:ERD348 EHH237:EHH348 DXL237:DXL348 DNP237:DNP348 DDT237:DDT348 CTX237:CTX348 CKB237:CKB348 CAF237:CAF348 BQJ237:BQJ348 BGN237:BGN348 AWR237:AWR348 AMV237:AMV348 ACZ237:ACZ348 TD237:TD348 L222:L230">
      <formula1>$H$411:$H$416</formula1>
    </dataValidation>
    <dataValidation type="list" allowBlank="1" showInputMessage="1" showErrorMessage="1" sqref="JG237:JG348 K236:K352 WLW983339:WLW983346 WCA983339:WCA983346 VSE983339:VSE983346 VII983339:VII983346 UYM983339:UYM983346 UOQ983339:UOQ983346 UEU983339:UEU983346 TUY983339:TUY983346 TLC983339:TLC983346 TBG983339:TBG983346 SRK983339:SRK983346 SHO983339:SHO983346 RXS983339:RXS983346 RNW983339:RNW983346 REA983339:REA983346 QUE983339:QUE983346 QKI983339:QKI983346 QAM983339:QAM983346 PQQ983339:PQQ983346 PGU983339:PGU983346 OWY983339:OWY983346 ONC983339:ONC983346 ODG983339:ODG983346 NTK983339:NTK983346 NJO983339:NJO983346 MZS983339:MZS983346 MPW983339:MPW983346 MGA983339:MGA983346 LWE983339:LWE983346 LMI983339:LMI983346 LCM983339:LCM983346 KSQ983339:KSQ983346 KIU983339:KIU983346 JYY983339:JYY983346 JPC983339:JPC983346 JFG983339:JFG983346 IVK983339:IVK983346 ILO983339:ILO983346 IBS983339:IBS983346 HRW983339:HRW983346 HIA983339:HIA983346 GYE983339:GYE983346 GOI983339:GOI983346 GEM983339:GEM983346 FUQ983339:FUQ983346 FKU983339:FKU983346 FAY983339:FAY983346 ERC983339:ERC983346 EHG983339:EHG983346 DXK983339:DXK983346 DNO983339:DNO983346 DDS983339:DDS983346 CTW983339:CTW983346 CKA983339:CKA983346 CAE983339:CAE983346 BQI983339:BQI983346 BGM983339:BGM983346 AWQ983339:AWQ983346 AMU983339:AMU983346 ACY983339:ACY983346 TC983339:TC983346 JG983339:JG983346 K983339:K983346 WVS917803:WVS917810 WLW917803:WLW917810 WCA917803:WCA917810 VSE917803:VSE917810 VII917803:VII917810 UYM917803:UYM917810 UOQ917803:UOQ917810 UEU917803:UEU917810 TUY917803:TUY917810 TLC917803:TLC917810 TBG917803:TBG917810 SRK917803:SRK917810 SHO917803:SHO917810 RXS917803:RXS917810 RNW917803:RNW917810 REA917803:REA917810 QUE917803:QUE917810 QKI917803:QKI917810 QAM917803:QAM917810 PQQ917803:PQQ917810 PGU917803:PGU917810 OWY917803:OWY917810 ONC917803:ONC917810 ODG917803:ODG917810 NTK917803:NTK917810 NJO917803:NJO917810 MZS917803:MZS917810 MPW917803:MPW917810 MGA917803:MGA917810 LWE917803:LWE917810 LMI917803:LMI917810 LCM917803:LCM917810 KSQ917803:KSQ917810 KIU917803:KIU917810 JYY917803:JYY917810 JPC917803:JPC917810 JFG917803:JFG917810 IVK917803:IVK917810 ILO917803:ILO917810 IBS917803:IBS917810 HRW917803:HRW917810 HIA917803:HIA917810 GYE917803:GYE917810 GOI917803:GOI917810 GEM917803:GEM917810 FUQ917803:FUQ917810 FKU917803:FKU917810 FAY917803:FAY917810 ERC917803:ERC917810 EHG917803:EHG917810 DXK917803:DXK917810 DNO917803:DNO917810 DDS917803:DDS917810 CTW917803:CTW917810 CKA917803:CKA917810 CAE917803:CAE917810 BQI917803:BQI917810 BGM917803:BGM917810 AWQ917803:AWQ917810 AMU917803:AMU917810 ACY917803:ACY917810 TC917803:TC917810 JG917803:JG917810 K917803:K917810 WVS852267:WVS852274 WLW852267:WLW852274 WCA852267:WCA852274 VSE852267:VSE852274 VII852267:VII852274 UYM852267:UYM852274 UOQ852267:UOQ852274 UEU852267:UEU852274 TUY852267:TUY852274 TLC852267:TLC852274 TBG852267:TBG852274 SRK852267:SRK852274 SHO852267:SHO852274 RXS852267:RXS852274 RNW852267:RNW852274 REA852267:REA852274 QUE852267:QUE852274 QKI852267:QKI852274 QAM852267:QAM852274 PQQ852267:PQQ852274 PGU852267:PGU852274 OWY852267:OWY852274 ONC852267:ONC852274 ODG852267:ODG852274 NTK852267:NTK852274 NJO852267:NJO852274 MZS852267:MZS852274 MPW852267:MPW852274 MGA852267:MGA852274 LWE852267:LWE852274 LMI852267:LMI852274 LCM852267:LCM852274 KSQ852267:KSQ852274 KIU852267:KIU852274 JYY852267:JYY852274 JPC852267:JPC852274 JFG852267:JFG852274 IVK852267:IVK852274 ILO852267:ILO852274 IBS852267:IBS852274 HRW852267:HRW852274 HIA852267:HIA852274 GYE852267:GYE852274 GOI852267:GOI852274 GEM852267:GEM852274 FUQ852267:FUQ852274 FKU852267:FKU852274 FAY852267:FAY852274 ERC852267:ERC852274 EHG852267:EHG852274 DXK852267:DXK852274 DNO852267:DNO852274 DDS852267:DDS852274 CTW852267:CTW852274 CKA852267:CKA852274 CAE852267:CAE852274 BQI852267:BQI852274 BGM852267:BGM852274 AWQ852267:AWQ852274 AMU852267:AMU852274 ACY852267:ACY852274 TC852267:TC852274 JG852267:JG852274 K852267:K852274 WVS786731:WVS786738 WLW786731:WLW786738 WCA786731:WCA786738 VSE786731:VSE786738 VII786731:VII786738 UYM786731:UYM786738 UOQ786731:UOQ786738 UEU786731:UEU786738 TUY786731:TUY786738 TLC786731:TLC786738 TBG786731:TBG786738 SRK786731:SRK786738 SHO786731:SHO786738 RXS786731:RXS786738 RNW786731:RNW786738 REA786731:REA786738 QUE786731:QUE786738 QKI786731:QKI786738 QAM786731:QAM786738 PQQ786731:PQQ786738 PGU786731:PGU786738 OWY786731:OWY786738 ONC786731:ONC786738 ODG786731:ODG786738 NTK786731:NTK786738 NJO786731:NJO786738 MZS786731:MZS786738 MPW786731:MPW786738 MGA786731:MGA786738 LWE786731:LWE786738 LMI786731:LMI786738 LCM786731:LCM786738 KSQ786731:KSQ786738 KIU786731:KIU786738 JYY786731:JYY786738 JPC786731:JPC786738 JFG786731:JFG786738 IVK786731:IVK786738 ILO786731:ILO786738 IBS786731:IBS786738 HRW786731:HRW786738 HIA786731:HIA786738 GYE786731:GYE786738 GOI786731:GOI786738 GEM786731:GEM786738 FUQ786731:FUQ786738 FKU786731:FKU786738 FAY786731:FAY786738 ERC786731:ERC786738 EHG786731:EHG786738 DXK786731:DXK786738 DNO786731:DNO786738 DDS786731:DDS786738 CTW786731:CTW786738 CKA786731:CKA786738 CAE786731:CAE786738 BQI786731:BQI786738 BGM786731:BGM786738 AWQ786731:AWQ786738 AMU786731:AMU786738 ACY786731:ACY786738 TC786731:TC786738 JG786731:JG786738 K786731:K786738 WVS721195:WVS721202 WLW721195:WLW721202 WCA721195:WCA721202 VSE721195:VSE721202 VII721195:VII721202 UYM721195:UYM721202 UOQ721195:UOQ721202 UEU721195:UEU721202 TUY721195:TUY721202 TLC721195:TLC721202 TBG721195:TBG721202 SRK721195:SRK721202 SHO721195:SHO721202 RXS721195:RXS721202 RNW721195:RNW721202 REA721195:REA721202 QUE721195:QUE721202 QKI721195:QKI721202 QAM721195:QAM721202 PQQ721195:PQQ721202 PGU721195:PGU721202 OWY721195:OWY721202 ONC721195:ONC721202 ODG721195:ODG721202 NTK721195:NTK721202 NJO721195:NJO721202 MZS721195:MZS721202 MPW721195:MPW721202 MGA721195:MGA721202 LWE721195:LWE721202 LMI721195:LMI721202 LCM721195:LCM721202 KSQ721195:KSQ721202 KIU721195:KIU721202 JYY721195:JYY721202 JPC721195:JPC721202 JFG721195:JFG721202 IVK721195:IVK721202 ILO721195:ILO721202 IBS721195:IBS721202 HRW721195:HRW721202 HIA721195:HIA721202 GYE721195:GYE721202 GOI721195:GOI721202 GEM721195:GEM721202 FUQ721195:FUQ721202 FKU721195:FKU721202 FAY721195:FAY721202 ERC721195:ERC721202 EHG721195:EHG721202 DXK721195:DXK721202 DNO721195:DNO721202 DDS721195:DDS721202 CTW721195:CTW721202 CKA721195:CKA721202 CAE721195:CAE721202 BQI721195:BQI721202 BGM721195:BGM721202 AWQ721195:AWQ721202 AMU721195:AMU721202 ACY721195:ACY721202 TC721195:TC721202 JG721195:JG721202 K721195:K721202 WVS655659:WVS655666 WLW655659:WLW655666 WCA655659:WCA655666 VSE655659:VSE655666 VII655659:VII655666 UYM655659:UYM655666 UOQ655659:UOQ655666 UEU655659:UEU655666 TUY655659:TUY655666 TLC655659:TLC655666 TBG655659:TBG655666 SRK655659:SRK655666 SHO655659:SHO655666 RXS655659:RXS655666 RNW655659:RNW655666 REA655659:REA655666 QUE655659:QUE655666 QKI655659:QKI655666 QAM655659:QAM655666 PQQ655659:PQQ655666 PGU655659:PGU655666 OWY655659:OWY655666 ONC655659:ONC655666 ODG655659:ODG655666 NTK655659:NTK655666 NJO655659:NJO655666 MZS655659:MZS655666 MPW655659:MPW655666 MGA655659:MGA655666 LWE655659:LWE655666 LMI655659:LMI655666 LCM655659:LCM655666 KSQ655659:KSQ655666 KIU655659:KIU655666 JYY655659:JYY655666 JPC655659:JPC655666 JFG655659:JFG655666 IVK655659:IVK655666 ILO655659:ILO655666 IBS655659:IBS655666 HRW655659:HRW655666 HIA655659:HIA655666 GYE655659:GYE655666 GOI655659:GOI655666 GEM655659:GEM655666 FUQ655659:FUQ655666 FKU655659:FKU655666 FAY655659:FAY655666 ERC655659:ERC655666 EHG655659:EHG655666 DXK655659:DXK655666 DNO655659:DNO655666 DDS655659:DDS655666 CTW655659:CTW655666 CKA655659:CKA655666 CAE655659:CAE655666 BQI655659:BQI655666 BGM655659:BGM655666 AWQ655659:AWQ655666 AMU655659:AMU655666 ACY655659:ACY655666 TC655659:TC655666 JG655659:JG655666 K655659:K655666 WVS590123:WVS590130 WLW590123:WLW590130 WCA590123:WCA590130 VSE590123:VSE590130 VII590123:VII590130 UYM590123:UYM590130 UOQ590123:UOQ590130 UEU590123:UEU590130 TUY590123:TUY590130 TLC590123:TLC590130 TBG590123:TBG590130 SRK590123:SRK590130 SHO590123:SHO590130 RXS590123:RXS590130 RNW590123:RNW590130 REA590123:REA590130 QUE590123:QUE590130 QKI590123:QKI590130 QAM590123:QAM590130 PQQ590123:PQQ590130 PGU590123:PGU590130 OWY590123:OWY590130 ONC590123:ONC590130 ODG590123:ODG590130 NTK590123:NTK590130 NJO590123:NJO590130 MZS590123:MZS590130 MPW590123:MPW590130 MGA590123:MGA590130 LWE590123:LWE590130 LMI590123:LMI590130 LCM590123:LCM590130 KSQ590123:KSQ590130 KIU590123:KIU590130 JYY590123:JYY590130 JPC590123:JPC590130 JFG590123:JFG590130 IVK590123:IVK590130 ILO590123:ILO590130 IBS590123:IBS590130 HRW590123:HRW590130 HIA590123:HIA590130 GYE590123:GYE590130 GOI590123:GOI590130 GEM590123:GEM590130 FUQ590123:FUQ590130 FKU590123:FKU590130 FAY590123:FAY590130 ERC590123:ERC590130 EHG590123:EHG590130 DXK590123:DXK590130 DNO590123:DNO590130 DDS590123:DDS590130 CTW590123:CTW590130 CKA590123:CKA590130 CAE590123:CAE590130 BQI590123:BQI590130 BGM590123:BGM590130 AWQ590123:AWQ590130 AMU590123:AMU590130 ACY590123:ACY590130 TC590123:TC590130 JG590123:JG590130 K590123:K590130 WVS524587:WVS524594 WLW524587:WLW524594 WCA524587:WCA524594 VSE524587:VSE524594 VII524587:VII524594 UYM524587:UYM524594 UOQ524587:UOQ524594 UEU524587:UEU524594 TUY524587:TUY524594 TLC524587:TLC524594 TBG524587:TBG524594 SRK524587:SRK524594 SHO524587:SHO524594 RXS524587:RXS524594 RNW524587:RNW524594 REA524587:REA524594 QUE524587:QUE524594 QKI524587:QKI524594 QAM524587:QAM524594 PQQ524587:PQQ524594 PGU524587:PGU524594 OWY524587:OWY524594 ONC524587:ONC524594 ODG524587:ODG524594 NTK524587:NTK524594 NJO524587:NJO524594 MZS524587:MZS524594 MPW524587:MPW524594 MGA524587:MGA524594 LWE524587:LWE524594 LMI524587:LMI524594 LCM524587:LCM524594 KSQ524587:KSQ524594 KIU524587:KIU524594 JYY524587:JYY524594 JPC524587:JPC524594 JFG524587:JFG524594 IVK524587:IVK524594 ILO524587:ILO524594 IBS524587:IBS524594 HRW524587:HRW524594 HIA524587:HIA524594 GYE524587:GYE524594 GOI524587:GOI524594 GEM524587:GEM524594 FUQ524587:FUQ524594 FKU524587:FKU524594 FAY524587:FAY524594 ERC524587:ERC524594 EHG524587:EHG524594 DXK524587:DXK524594 DNO524587:DNO524594 DDS524587:DDS524594 CTW524587:CTW524594 CKA524587:CKA524594 CAE524587:CAE524594 BQI524587:BQI524594 BGM524587:BGM524594 AWQ524587:AWQ524594 AMU524587:AMU524594 ACY524587:ACY524594 TC524587:TC524594 JG524587:JG524594 K524587:K524594 WVS459051:WVS459058 WLW459051:WLW459058 WCA459051:WCA459058 VSE459051:VSE459058 VII459051:VII459058 UYM459051:UYM459058 UOQ459051:UOQ459058 UEU459051:UEU459058 TUY459051:TUY459058 TLC459051:TLC459058 TBG459051:TBG459058 SRK459051:SRK459058 SHO459051:SHO459058 RXS459051:RXS459058 RNW459051:RNW459058 REA459051:REA459058 QUE459051:QUE459058 QKI459051:QKI459058 QAM459051:QAM459058 PQQ459051:PQQ459058 PGU459051:PGU459058 OWY459051:OWY459058 ONC459051:ONC459058 ODG459051:ODG459058 NTK459051:NTK459058 NJO459051:NJO459058 MZS459051:MZS459058 MPW459051:MPW459058 MGA459051:MGA459058 LWE459051:LWE459058 LMI459051:LMI459058 LCM459051:LCM459058 KSQ459051:KSQ459058 KIU459051:KIU459058 JYY459051:JYY459058 JPC459051:JPC459058 JFG459051:JFG459058 IVK459051:IVK459058 ILO459051:ILO459058 IBS459051:IBS459058 HRW459051:HRW459058 HIA459051:HIA459058 GYE459051:GYE459058 GOI459051:GOI459058 GEM459051:GEM459058 FUQ459051:FUQ459058 FKU459051:FKU459058 FAY459051:FAY459058 ERC459051:ERC459058 EHG459051:EHG459058 DXK459051:DXK459058 DNO459051:DNO459058 DDS459051:DDS459058 CTW459051:CTW459058 CKA459051:CKA459058 CAE459051:CAE459058 BQI459051:BQI459058 BGM459051:BGM459058 AWQ459051:AWQ459058 AMU459051:AMU459058 ACY459051:ACY459058 TC459051:TC459058 JG459051:JG459058 K459051:K459058 WVS393515:WVS393522 WLW393515:WLW393522 WCA393515:WCA393522 VSE393515:VSE393522 VII393515:VII393522 UYM393515:UYM393522 UOQ393515:UOQ393522 UEU393515:UEU393522 TUY393515:TUY393522 TLC393515:TLC393522 TBG393515:TBG393522 SRK393515:SRK393522 SHO393515:SHO393522 RXS393515:RXS393522 RNW393515:RNW393522 REA393515:REA393522 QUE393515:QUE393522 QKI393515:QKI393522 QAM393515:QAM393522 PQQ393515:PQQ393522 PGU393515:PGU393522 OWY393515:OWY393522 ONC393515:ONC393522 ODG393515:ODG393522 NTK393515:NTK393522 NJO393515:NJO393522 MZS393515:MZS393522 MPW393515:MPW393522 MGA393515:MGA393522 LWE393515:LWE393522 LMI393515:LMI393522 LCM393515:LCM393522 KSQ393515:KSQ393522 KIU393515:KIU393522 JYY393515:JYY393522 JPC393515:JPC393522 JFG393515:JFG393522 IVK393515:IVK393522 ILO393515:ILO393522 IBS393515:IBS393522 HRW393515:HRW393522 HIA393515:HIA393522 GYE393515:GYE393522 GOI393515:GOI393522 GEM393515:GEM393522 FUQ393515:FUQ393522 FKU393515:FKU393522 FAY393515:FAY393522 ERC393515:ERC393522 EHG393515:EHG393522 DXK393515:DXK393522 DNO393515:DNO393522 DDS393515:DDS393522 CTW393515:CTW393522 CKA393515:CKA393522 CAE393515:CAE393522 BQI393515:BQI393522 BGM393515:BGM393522 AWQ393515:AWQ393522 AMU393515:AMU393522 ACY393515:ACY393522 TC393515:TC393522 JG393515:JG393522 K393515:K393522 WVS327979:WVS327986 WLW327979:WLW327986 WCA327979:WCA327986 VSE327979:VSE327986 VII327979:VII327986 UYM327979:UYM327986 UOQ327979:UOQ327986 UEU327979:UEU327986 TUY327979:TUY327986 TLC327979:TLC327986 TBG327979:TBG327986 SRK327979:SRK327986 SHO327979:SHO327986 RXS327979:RXS327986 RNW327979:RNW327986 REA327979:REA327986 QUE327979:QUE327986 QKI327979:QKI327986 QAM327979:QAM327986 PQQ327979:PQQ327986 PGU327979:PGU327986 OWY327979:OWY327986 ONC327979:ONC327986 ODG327979:ODG327986 NTK327979:NTK327986 NJO327979:NJO327986 MZS327979:MZS327986 MPW327979:MPW327986 MGA327979:MGA327986 LWE327979:LWE327986 LMI327979:LMI327986 LCM327979:LCM327986 KSQ327979:KSQ327986 KIU327979:KIU327986 JYY327979:JYY327986 JPC327979:JPC327986 JFG327979:JFG327986 IVK327979:IVK327986 ILO327979:ILO327986 IBS327979:IBS327986 HRW327979:HRW327986 HIA327979:HIA327986 GYE327979:GYE327986 GOI327979:GOI327986 GEM327979:GEM327986 FUQ327979:FUQ327986 FKU327979:FKU327986 FAY327979:FAY327986 ERC327979:ERC327986 EHG327979:EHG327986 DXK327979:DXK327986 DNO327979:DNO327986 DDS327979:DDS327986 CTW327979:CTW327986 CKA327979:CKA327986 CAE327979:CAE327986 BQI327979:BQI327986 BGM327979:BGM327986 AWQ327979:AWQ327986 AMU327979:AMU327986 ACY327979:ACY327986 TC327979:TC327986 JG327979:JG327986 K327979:K327986 WVS262443:WVS262450 WLW262443:WLW262450 WCA262443:WCA262450 VSE262443:VSE262450 VII262443:VII262450 UYM262443:UYM262450 UOQ262443:UOQ262450 UEU262443:UEU262450 TUY262443:TUY262450 TLC262443:TLC262450 TBG262443:TBG262450 SRK262443:SRK262450 SHO262443:SHO262450 RXS262443:RXS262450 RNW262443:RNW262450 REA262443:REA262450 QUE262443:QUE262450 QKI262443:QKI262450 QAM262443:QAM262450 PQQ262443:PQQ262450 PGU262443:PGU262450 OWY262443:OWY262450 ONC262443:ONC262450 ODG262443:ODG262450 NTK262443:NTK262450 NJO262443:NJO262450 MZS262443:MZS262450 MPW262443:MPW262450 MGA262443:MGA262450 LWE262443:LWE262450 LMI262443:LMI262450 LCM262443:LCM262450 KSQ262443:KSQ262450 KIU262443:KIU262450 JYY262443:JYY262450 JPC262443:JPC262450 JFG262443:JFG262450 IVK262443:IVK262450 ILO262443:ILO262450 IBS262443:IBS262450 HRW262443:HRW262450 HIA262443:HIA262450 GYE262443:GYE262450 GOI262443:GOI262450 GEM262443:GEM262450 FUQ262443:FUQ262450 FKU262443:FKU262450 FAY262443:FAY262450 ERC262443:ERC262450 EHG262443:EHG262450 DXK262443:DXK262450 DNO262443:DNO262450 DDS262443:DDS262450 CTW262443:CTW262450 CKA262443:CKA262450 CAE262443:CAE262450 BQI262443:BQI262450 BGM262443:BGM262450 AWQ262443:AWQ262450 AMU262443:AMU262450 ACY262443:ACY262450 TC262443:TC262450 JG262443:JG262450 K262443:K262450 WVS196907:WVS196914 WLW196907:WLW196914 WCA196907:WCA196914 VSE196907:VSE196914 VII196907:VII196914 UYM196907:UYM196914 UOQ196907:UOQ196914 UEU196907:UEU196914 TUY196907:TUY196914 TLC196907:TLC196914 TBG196907:TBG196914 SRK196907:SRK196914 SHO196907:SHO196914 RXS196907:RXS196914 RNW196907:RNW196914 REA196907:REA196914 QUE196907:QUE196914 QKI196907:QKI196914 QAM196907:QAM196914 PQQ196907:PQQ196914 PGU196907:PGU196914 OWY196907:OWY196914 ONC196907:ONC196914 ODG196907:ODG196914 NTK196907:NTK196914 NJO196907:NJO196914 MZS196907:MZS196914 MPW196907:MPW196914 MGA196907:MGA196914 LWE196907:LWE196914 LMI196907:LMI196914 LCM196907:LCM196914 KSQ196907:KSQ196914 KIU196907:KIU196914 JYY196907:JYY196914 JPC196907:JPC196914 JFG196907:JFG196914 IVK196907:IVK196914 ILO196907:ILO196914 IBS196907:IBS196914 HRW196907:HRW196914 HIA196907:HIA196914 GYE196907:GYE196914 GOI196907:GOI196914 GEM196907:GEM196914 FUQ196907:FUQ196914 FKU196907:FKU196914 FAY196907:FAY196914 ERC196907:ERC196914 EHG196907:EHG196914 DXK196907:DXK196914 DNO196907:DNO196914 DDS196907:DDS196914 CTW196907:CTW196914 CKA196907:CKA196914 CAE196907:CAE196914 BQI196907:BQI196914 BGM196907:BGM196914 AWQ196907:AWQ196914 AMU196907:AMU196914 ACY196907:ACY196914 TC196907:TC196914 JG196907:JG196914 K196907:K196914 WVS131371:WVS131378 WLW131371:WLW131378 WCA131371:WCA131378 VSE131371:VSE131378 VII131371:VII131378 UYM131371:UYM131378 UOQ131371:UOQ131378 UEU131371:UEU131378 TUY131371:TUY131378 TLC131371:TLC131378 TBG131371:TBG131378 SRK131371:SRK131378 SHO131371:SHO131378 RXS131371:RXS131378 RNW131371:RNW131378 REA131371:REA131378 QUE131371:QUE131378 QKI131371:QKI131378 QAM131371:QAM131378 PQQ131371:PQQ131378 PGU131371:PGU131378 OWY131371:OWY131378 ONC131371:ONC131378 ODG131371:ODG131378 NTK131371:NTK131378 NJO131371:NJO131378 MZS131371:MZS131378 MPW131371:MPW131378 MGA131371:MGA131378 LWE131371:LWE131378 LMI131371:LMI131378 LCM131371:LCM131378 KSQ131371:KSQ131378 KIU131371:KIU131378 JYY131371:JYY131378 JPC131371:JPC131378 JFG131371:JFG131378 IVK131371:IVK131378 ILO131371:ILO131378 IBS131371:IBS131378 HRW131371:HRW131378 HIA131371:HIA131378 GYE131371:GYE131378 GOI131371:GOI131378 GEM131371:GEM131378 FUQ131371:FUQ131378 FKU131371:FKU131378 FAY131371:FAY131378 ERC131371:ERC131378 EHG131371:EHG131378 DXK131371:DXK131378 DNO131371:DNO131378 DDS131371:DDS131378 CTW131371:CTW131378 CKA131371:CKA131378 CAE131371:CAE131378 BQI131371:BQI131378 BGM131371:BGM131378 AWQ131371:AWQ131378 AMU131371:AMU131378 ACY131371:ACY131378 TC131371:TC131378 JG131371:JG131378 K131371:K131378 WVS65835:WVS65842 WLW65835:WLW65842 WCA65835:WCA65842 VSE65835:VSE65842 VII65835:VII65842 UYM65835:UYM65842 UOQ65835:UOQ65842 UEU65835:UEU65842 TUY65835:TUY65842 TLC65835:TLC65842 TBG65835:TBG65842 SRK65835:SRK65842 SHO65835:SHO65842 RXS65835:RXS65842 RNW65835:RNW65842 REA65835:REA65842 QUE65835:QUE65842 QKI65835:QKI65842 QAM65835:QAM65842 PQQ65835:PQQ65842 PGU65835:PGU65842 OWY65835:OWY65842 ONC65835:ONC65842 ODG65835:ODG65842 NTK65835:NTK65842 NJO65835:NJO65842 MZS65835:MZS65842 MPW65835:MPW65842 MGA65835:MGA65842 LWE65835:LWE65842 LMI65835:LMI65842 LCM65835:LCM65842 KSQ65835:KSQ65842 KIU65835:KIU65842 JYY65835:JYY65842 JPC65835:JPC65842 JFG65835:JFG65842 IVK65835:IVK65842 ILO65835:ILO65842 IBS65835:IBS65842 HRW65835:HRW65842 HIA65835:HIA65842 GYE65835:GYE65842 GOI65835:GOI65842 GEM65835:GEM65842 FUQ65835:FUQ65842 FKU65835:FKU65842 FAY65835:FAY65842 ERC65835:ERC65842 EHG65835:EHG65842 DXK65835:DXK65842 DNO65835:DNO65842 DDS65835:DDS65842 CTW65835:CTW65842 CKA65835:CKA65842 CAE65835:CAE65842 BQI65835:BQI65842 BGM65835:BGM65842 AWQ65835:AWQ65842 AMU65835:AMU65842 ACY65835:ACY65842 TC65835:TC65842 JG65835:JG65842 K65835:K65842 WVS222:WVS229 WLW222:WLW229 WCA222:WCA229 VSE222:VSE229 VII222:VII229 UYM222:UYM229 UOQ222:UOQ229 UEU222:UEU229 TUY222:TUY229 TLC222:TLC229 TBG222:TBG229 SRK222:SRK229 SHO222:SHO229 RXS222:RXS229 RNW222:RNW229 REA222:REA229 QUE222:QUE229 QKI222:QKI229 QAM222:QAM229 PQQ222:PQQ229 PGU222:PGU229 OWY222:OWY229 ONC222:ONC229 ODG222:ODG229 NTK222:NTK229 NJO222:NJO229 MZS222:MZS229 MPW222:MPW229 MGA222:MGA229 LWE222:LWE229 LMI222:LMI229 LCM222:LCM229 KSQ222:KSQ229 KIU222:KIU229 JYY222:JYY229 JPC222:JPC229 JFG222:JFG229 IVK222:IVK229 ILO222:ILO229 IBS222:IBS229 HRW222:HRW229 HIA222:HIA229 GYE222:GYE229 GOI222:GOI229 GEM222:GEM229 FUQ222:FUQ229 FKU222:FKU229 FAY222:FAY229 ERC222:ERC229 EHG222:EHG229 DXK222:DXK229 DNO222:DNO229 DDS222:DDS229 CTW222:CTW229 CKA222:CKA229 CAE222:CAE229 BQI222:BQI229 BGM222:BGM229 AWQ222:AWQ229 AMU222:AMU229 ACY222:ACY229 TC222:TC229 JG222:JG229 WVS983339:WVS983346 WVS983353:WVS983391 WLW983353:WLW983391 WCA983353:WCA983391 VSE983353:VSE983391 VII983353:VII983391 UYM983353:UYM983391 UOQ983353:UOQ983391 UEU983353:UEU983391 TUY983353:TUY983391 TLC983353:TLC983391 TBG983353:TBG983391 SRK983353:SRK983391 SHO983353:SHO983391 RXS983353:RXS983391 RNW983353:RNW983391 REA983353:REA983391 QUE983353:QUE983391 QKI983353:QKI983391 QAM983353:QAM983391 PQQ983353:PQQ983391 PGU983353:PGU983391 OWY983353:OWY983391 ONC983353:ONC983391 ODG983353:ODG983391 NTK983353:NTK983391 NJO983353:NJO983391 MZS983353:MZS983391 MPW983353:MPW983391 MGA983353:MGA983391 LWE983353:LWE983391 LMI983353:LMI983391 LCM983353:LCM983391 KSQ983353:KSQ983391 KIU983353:KIU983391 JYY983353:JYY983391 JPC983353:JPC983391 JFG983353:JFG983391 IVK983353:IVK983391 ILO983353:ILO983391 IBS983353:IBS983391 HRW983353:HRW983391 HIA983353:HIA983391 GYE983353:GYE983391 GOI983353:GOI983391 GEM983353:GEM983391 FUQ983353:FUQ983391 FKU983353:FKU983391 FAY983353:FAY983391 ERC983353:ERC983391 EHG983353:EHG983391 DXK983353:DXK983391 DNO983353:DNO983391 DDS983353:DDS983391 CTW983353:CTW983391 CKA983353:CKA983391 CAE983353:CAE983391 BQI983353:BQI983391 BGM983353:BGM983391 AWQ983353:AWQ983391 AMU983353:AMU983391 ACY983353:ACY983391 TC983353:TC983391 JG983353:JG983391 K983353:K983391 WVS917817:WVS917855 WLW917817:WLW917855 WCA917817:WCA917855 VSE917817:VSE917855 VII917817:VII917855 UYM917817:UYM917855 UOQ917817:UOQ917855 UEU917817:UEU917855 TUY917817:TUY917855 TLC917817:TLC917855 TBG917817:TBG917855 SRK917817:SRK917855 SHO917817:SHO917855 RXS917817:RXS917855 RNW917817:RNW917855 REA917817:REA917855 QUE917817:QUE917855 QKI917817:QKI917855 QAM917817:QAM917855 PQQ917817:PQQ917855 PGU917817:PGU917855 OWY917817:OWY917855 ONC917817:ONC917855 ODG917817:ODG917855 NTK917817:NTK917855 NJO917817:NJO917855 MZS917817:MZS917855 MPW917817:MPW917855 MGA917817:MGA917855 LWE917817:LWE917855 LMI917817:LMI917855 LCM917817:LCM917855 KSQ917817:KSQ917855 KIU917817:KIU917855 JYY917817:JYY917855 JPC917817:JPC917855 JFG917817:JFG917855 IVK917817:IVK917855 ILO917817:ILO917855 IBS917817:IBS917855 HRW917817:HRW917855 HIA917817:HIA917855 GYE917817:GYE917855 GOI917817:GOI917855 GEM917817:GEM917855 FUQ917817:FUQ917855 FKU917817:FKU917855 FAY917817:FAY917855 ERC917817:ERC917855 EHG917817:EHG917855 DXK917817:DXK917855 DNO917817:DNO917855 DDS917817:DDS917855 CTW917817:CTW917855 CKA917817:CKA917855 CAE917817:CAE917855 BQI917817:BQI917855 BGM917817:BGM917855 AWQ917817:AWQ917855 AMU917817:AMU917855 ACY917817:ACY917855 TC917817:TC917855 JG917817:JG917855 K917817:K917855 WVS852281:WVS852319 WLW852281:WLW852319 WCA852281:WCA852319 VSE852281:VSE852319 VII852281:VII852319 UYM852281:UYM852319 UOQ852281:UOQ852319 UEU852281:UEU852319 TUY852281:TUY852319 TLC852281:TLC852319 TBG852281:TBG852319 SRK852281:SRK852319 SHO852281:SHO852319 RXS852281:RXS852319 RNW852281:RNW852319 REA852281:REA852319 QUE852281:QUE852319 QKI852281:QKI852319 QAM852281:QAM852319 PQQ852281:PQQ852319 PGU852281:PGU852319 OWY852281:OWY852319 ONC852281:ONC852319 ODG852281:ODG852319 NTK852281:NTK852319 NJO852281:NJO852319 MZS852281:MZS852319 MPW852281:MPW852319 MGA852281:MGA852319 LWE852281:LWE852319 LMI852281:LMI852319 LCM852281:LCM852319 KSQ852281:KSQ852319 KIU852281:KIU852319 JYY852281:JYY852319 JPC852281:JPC852319 JFG852281:JFG852319 IVK852281:IVK852319 ILO852281:ILO852319 IBS852281:IBS852319 HRW852281:HRW852319 HIA852281:HIA852319 GYE852281:GYE852319 GOI852281:GOI852319 GEM852281:GEM852319 FUQ852281:FUQ852319 FKU852281:FKU852319 FAY852281:FAY852319 ERC852281:ERC852319 EHG852281:EHG852319 DXK852281:DXK852319 DNO852281:DNO852319 DDS852281:DDS852319 CTW852281:CTW852319 CKA852281:CKA852319 CAE852281:CAE852319 BQI852281:BQI852319 BGM852281:BGM852319 AWQ852281:AWQ852319 AMU852281:AMU852319 ACY852281:ACY852319 TC852281:TC852319 JG852281:JG852319 K852281:K852319 WVS786745:WVS786783 WLW786745:WLW786783 WCA786745:WCA786783 VSE786745:VSE786783 VII786745:VII786783 UYM786745:UYM786783 UOQ786745:UOQ786783 UEU786745:UEU786783 TUY786745:TUY786783 TLC786745:TLC786783 TBG786745:TBG786783 SRK786745:SRK786783 SHO786745:SHO786783 RXS786745:RXS786783 RNW786745:RNW786783 REA786745:REA786783 QUE786745:QUE786783 QKI786745:QKI786783 QAM786745:QAM786783 PQQ786745:PQQ786783 PGU786745:PGU786783 OWY786745:OWY786783 ONC786745:ONC786783 ODG786745:ODG786783 NTK786745:NTK786783 NJO786745:NJO786783 MZS786745:MZS786783 MPW786745:MPW786783 MGA786745:MGA786783 LWE786745:LWE786783 LMI786745:LMI786783 LCM786745:LCM786783 KSQ786745:KSQ786783 KIU786745:KIU786783 JYY786745:JYY786783 JPC786745:JPC786783 JFG786745:JFG786783 IVK786745:IVK786783 ILO786745:ILO786783 IBS786745:IBS786783 HRW786745:HRW786783 HIA786745:HIA786783 GYE786745:GYE786783 GOI786745:GOI786783 GEM786745:GEM786783 FUQ786745:FUQ786783 FKU786745:FKU786783 FAY786745:FAY786783 ERC786745:ERC786783 EHG786745:EHG786783 DXK786745:DXK786783 DNO786745:DNO786783 DDS786745:DDS786783 CTW786745:CTW786783 CKA786745:CKA786783 CAE786745:CAE786783 BQI786745:BQI786783 BGM786745:BGM786783 AWQ786745:AWQ786783 AMU786745:AMU786783 ACY786745:ACY786783 TC786745:TC786783 JG786745:JG786783 K786745:K786783 WVS721209:WVS721247 WLW721209:WLW721247 WCA721209:WCA721247 VSE721209:VSE721247 VII721209:VII721247 UYM721209:UYM721247 UOQ721209:UOQ721247 UEU721209:UEU721247 TUY721209:TUY721247 TLC721209:TLC721247 TBG721209:TBG721247 SRK721209:SRK721247 SHO721209:SHO721247 RXS721209:RXS721247 RNW721209:RNW721247 REA721209:REA721247 QUE721209:QUE721247 QKI721209:QKI721247 QAM721209:QAM721247 PQQ721209:PQQ721247 PGU721209:PGU721247 OWY721209:OWY721247 ONC721209:ONC721247 ODG721209:ODG721247 NTK721209:NTK721247 NJO721209:NJO721247 MZS721209:MZS721247 MPW721209:MPW721247 MGA721209:MGA721247 LWE721209:LWE721247 LMI721209:LMI721247 LCM721209:LCM721247 KSQ721209:KSQ721247 KIU721209:KIU721247 JYY721209:JYY721247 JPC721209:JPC721247 JFG721209:JFG721247 IVK721209:IVK721247 ILO721209:ILO721247 IBS721209:IBS721247 HRW721209:HRW721247 HIA721209:HIA721247 GYE721209:GYE721247 GOI721209:GOI721247 GEM721209:GEM721247 FUQ721209:FUQ721247 FKU721209:FKU721247 FAY721209:FAY721247 ERC721209:ERC721247 EHG721209:EHG721247 DXK721209:DXK721247 DNO721209:DNO721247 DDS721209:DDS721247 CTW721209:CTW721247 CKA721209:CKA721247 CAE721209:CAE721247 BQI721209:BQI721247 BGM721209:BGM721247 AWQ721209:AWQ721247 AMU721209:AMU721247 ACY721209:ACY721247 TC721209:TC721247 JG721209:JG721247 K721209:K721247 WVS655673:WVS655711 WLW655673:WLW655711 WCA655673:WCA655711 VSE655673:VSE655711 VII655673:VII655711 UYM655673:UYM655711 UOQ655673:UOQ655711 UEU655673:UEU655711 TUY655673:TUY655711 TLC655673:TLC655711 TBG655673:TBG655711 SRK655673:SRK655711 SHO655673:SHO655711 RXS655673:RXS655711 RNW655673:RNW655711 REA655673:REA655711 QUE655673:QUE655711 QKI655673:QKI655711 QAM655673:QAM655711 PQQ655673:PQQ655711 PGU655673:PGU655711 OWY655673:OWY655711 ONC655673:ONC655711 ODG655673:ODG655711 NTK655673:NTK655711 NJO655673:NJO655711 MZS655673:MZS655711 MPW655673:MPW655711 MGA655673:MGA655711 LWE655673:LWE655711 LMI655673:LMI655711 LCM655673:LCM655711 KSQ655673:KSQ655711 KIU655673:KIU655711 JYY655673:JYY655711 JPC655673:JPC655711 JFG655673:JFG655711 IVK655673:IVK655711 ILO655673:ILO655711 IBS655673:IBS655711 HRW655673:HRW655711 HIA655673:HIA655711 GYE655673:GYE655711 GOI655673:GOI655711 GEM655673:GEM655711 FUQ655673:FUQ655711 FKU655673:FKU655711 FAY655673:FAY655711 ERC655673:ERC655711 EHG655673:EHG655711 DXK655673:DXK655711 DNO655673:DNO655711 DDS655673:DDS655711 CTW655673:CTW655711 CKA655673:CKA655711 CAE655673:CAE655711 BQI655673:BQI655711 BGM655673:BGM655711 AWQ655673:AWQ655711 AMU655673:AMU655711 ACY655673:ACY655711 TC655673:TC655711 JG655673:JG655711 K655673:K655711 WVS590137:WVS590175 WLW590137:WLW590175 WCA590137:WCA590175 VSE590137:VSE590175 VII590137:VII590175 UYM590137:UYM590175 UOQ590137:UOQ590175 UEU590137:UEU590175 TUY590137:TUY590175 TLC590137:TLC590175 TBG590137:TBG590175 SRK590137:SRK590175 SHO590137:SHO590175 RXS590137:RXS590175 RNW590137:RNW590175 REA590137:REA590175 QUE590137:QUE590175 QKI590137:QKI590175 QAM590137:QAM590175 PQQ590137:PQQ590175 PGU590137:PGU590175 OWY590137:OWY590175 ONC590137:ONC590175 ODG590137:ODG590175 NTK590137:NTK590175 NJO590137:NJO590175 MZS590137:MZS590175 MPW590137:MPW590175 MGA590137:MGA590175 LWE590137:LWE590175 LMI590137:LMI590175 LCM590137:LCM590175 KSQ590137:KSQ590175 KIU590137:KIU590175 JYY590137:JYY590175 JPC590137:JPC590175 JFG590137:JFG590175 IVK590137:IVK590175 ILO590137:ILO590175 IBS590137:IBS590175 HRW590137:HRW590175 HIA590137:HIA590175 GYE590137:GYE590175 GOI590137:GOI590175 GEM590137:GEM590175 FUQ590137:FUQ590175 FKU590137:FKU590175 FAY590137:FAY590175 ERC590137:ERC590175 EHG590137:EHG590175 DXK590137:DXK590175 DNO590137:DNO590175 DDS590137:DDS590175 CTW590137:CTW590175 CKA590137:CKA590175 CAE590137:CAE590175 BQI590137:BQI590175 BGM590137:BGM590175 AWQ590137:AWQ590175 AMU590137:AMU590175 ACY590137:ACY590175 TC590137:TC590175 JG590137:JG590175 K590137:K590175 WVS524601:WVS524639 WLW524601:WLW524639 WCA524601:WCA524639 VSE524601:VSE524639 VII524601:VII524639 UYM524601:UYM524639 UOQ524601:UOQ524639 UEU524601:UEU524639 TUY524601:TUY524639 TLC524601:TLC524639 TBG524601:TBG524639 SRK524601:SRK524639 SHO524601:SHO524639 RXS524601:RXS524639 RNW524601:RNW524639 REA524601:REA524639 QUE524601:QUE524639 QKI524601:QKI524639 QAM524601:QAM524639 PQQ524601:PQQ524639 PGU524601:PGU524639 OWY524601:OWY524639 ONC524601:ONC524639 ODG524601:ODG524639 NTK524601:NTK524639 NJO524601:NJO524639 MZS524601:MZS524639 MPW524601:MPW524639 MGA524601:MGA524639 LWE524601:LWE524639 LMI524601:LMI524639 LCM524601:LCM524639 KSQ524601:KSQ524639 KIU524601:KIU524639 JYY524601:JYY524639 JPC524601:JPC524639 JFG524601:JFG524639 IVK524601:IVK524639 ILO524601:ILO524639 IBS524601:IBS524639 HRW524601:HRW524639 HIA524601:HIA524639 GYE524601:GYE524639 GOI524601:GOI524639 GEM524601:GEM524639 FUQ524601:FUQ524639 FKU524601:FKU524639 FAY524601:FAY524639 ERC524601:ERC524639 EHG524601:EHG524639 DXK524601:DXK524639 DNO524601:DNO524639 DDS524601:DDS524639 CTW524601:CTW524639 CKA524601:CKA524639 CAE524601:CAE524639 BQI524601:BQI524639 BGM524601:BGM524639 AWQ524601:AWQ524639 AMU524601:AMU524639 ACY524601:ACY524639 TC524601:TC524639 JG524601:JG524639 K524601:K524639 WVS459065:WVS459103 WLW459065:WLW459103 WCA459065:WCA459103 VSE459065:VSE459103 VII459065:VII459103 UYM459065:UYM459103 UOQ459065:UOQ459103 UEU459065:UEU459103 TUY459065:TUY459103 TLC459065:TLC459103 TBG459065:TBG459103 SRK459065:SRK459103 SHO459065:SHO459103 RXS459065:RXS459103 RNW459065:RNW459103 REA459065:REA459103 QUE459065:QUE459103 QKI459065:QKI459103 QAM459065:QAM459103 PQQ459065:PQQ459103 PGU459065:PGU459103 OWY459065:OWY459103 ONC459065:ONC459103 ODG459065:ODG459103 NTK459065:NTK459103 NJO459065:NJO459103 MZS459065:MZS459103 MPW459065:MPW459103 MGA459065:MGA459103 LWE459065:LWE459103 LMI459065:LMI459103 LCM459065:LCM459103 KSQ459065:KSQ459103 KIU459065:KIU459103 JYY459065:JYY459103 JPC459065:JPC459103 JFG459065:JFG459103 IVK459065:IVK459103 ILO459065:ILO459103 IBS459065:IBS459103 HRW459065:HRW459103 HIA459065:HIA459103 GYE459065:GYE459103 GOI459065:GOI459103 GEM459065:GEM459103 FUQ459065:FUQ459103 FKU459065:FKU459103 FAY459065:FAY459103 ERC459065:ERC459103 EHG459065:EHG459103 DXK459065:DXK459103 DNO459065:DNO459103 DDS459065:DDS459103 CTW459065:CTW459103 CKA459065:CKA459103 CAE459065:CAE459103 BQI459065:BQI459103 BGM459065:BGM459103 AWQ459065:AWQ459103 AMU459065:AMU459103 ACY459065:ACY459103 TC459065:TC459103 JG459065:JG459103 K459065:K459103 WVS393529:WVS393567 WLW393529:WLW393567 WCA393529:WCA393567 VSE393529:VSE393567 VII393529:VII393567 UYM393529:UYM393567 UOQ393529:UOQ393567 UEU393529:UEU393567 TUY393529:TUY393567 TLC393529:TLC393567 TBG393529:TBG393567 SRK393529:SRK393567 SHO393529:SHO393567 RXS393529:RXS393567 RNW393529:RNW393567 REA393529:REA393567 QUE393529:QUE393567 QKI393529:QKI393567 QAM393529:QAM393567 PQQ393529:PQQ393567 PGU393529:PGU393567 OWY393529:OWY393567 ONC393529:ONC393567 ODG393529:ODG393567 NTK393529:NTK393567 NJO393529:NJO393567 MZS393529:MZS393567 MPW393529:MPW393567 MGA393529:MGA393567 LWE393529:LWE393567 LMI393529:LMI393567 LCM393529:LCM393567 KSQ393529:KSQ393567 KIU393529:KIU393567 JYY393529:JYY393567 JPC393529:JPC393567 JFG393529:JFG393567 IVK393529:IVK393567 ILO393529:ILO393567 IBS393529:IBS393567 HRW393529:HRW393567 HIA393529:HIA393567 GYE393529:GYE393567 GOI393529:GOI393567 GEM393529:GEM393567 FUQ393529:FUQ393567 FKU393529:FKU393567 FAY393529:FAY393567 ERC393529:ERC393567 EHG393529:EHG393567 DXK393529:DXK393567 DNO393529:DNO393567 DDS393529:DDS393567 CTW393529:CTW393567 CKA393529:CKA393567 CAE393529:CAE393567 BQI393529:BQI393567 BGM393529:BGM393567 AWQ393529:AWQ393567 AMU393529:AMU393567 ACY393529:ACY393567 TC393529:TC393567 JG393529:JG393567 K393529:K393567 WVS327993:WVS328031 WLW327993:WLW328031 WCA327993:WCA328031 VSE327993:VSE328031 VII327993:VII328031 UYM327993:UYM328031 UOQ327993:UOQ328031 UEU327993:UEU328031 TUY327993:TUY328031 TLC327993:TLC328031 TBG327993:TBG328031 SRK327993:SRK328031 SHO327993:SHO328031 RXS327993:RXS328031 RNW327993:RNW328031 REA327993:REA328031 QUE327993:QUE328031 QKI327993:QKI328031 QAM327993:QAM328031 PQQ327993:PQQ328031 PGU327993:PGU328031 OWY327993:OWY328031 ONC327993:ONC328031 ODG327993:ODG328031 NTK327993:NTK328031 NJO327993:NJO328031 MZS327993:MZS328031 MPW327993:MPW328031 MGA327993:MGA328031 LWE327993:LWE328031 LMI327993:LMI328031 LCM327993:LCM328031 KSQ327993:KSQ328031 KIU327993:KIU328031 JYY327993:JYY328031 JPC327993:JPC328031 JFG327993:JFG328031 IVK327993:IVK328031 ILO327993:ILO328031 IBS327993:IBS328031 HRW327993:HRW328031 HIA327993:HIA328031 GYE327993:GYE328031 GOI327993:GOI328031 GEM327993:GEM328031 FUQ327993:FUQ328031 FKU327993:FKU328031 FAY327993:FAY328031 ERC327993:ERC328031 EHG327993:EHG328031 DXK327993:DXK328031 DNO327993:DNO328031 DDS327993:DDS328031 CTW327993:CTW328031 CKA327993:CKA328031 CAE327993:CAE328031 BQI327993:BQI328031 BGM327993:BGM328031 AWQ327993:AWQ328031 AMU327993:AMU328031 ACY327993:ACY328031 TC327993:TC328031 JG327993:JG328031 K327993:K328031 WVS262457:WVS262495 WLW262457:WLW262495 WCA262457:WCA262495 VSE262457:VSE262495 VII262457:VII262495 UYM262457:UYM262495 UOQ262457:UOQ262495 UEU262457:UEU262495 TUY262457:TUY262495 TLC262457:TLC262495 TBG262457:TBG262495 SRK262457:SRK262495 SHO262457:SHO262495 RXS262457:RXS262495 RNW262457:RNW262495 REA262457:REA262495 QUE262457:QUE262495 QKI262457:QKI262495 QAM262457:QAM262495 PQQ262457:PQQ262495 PGU262457:PGU262495 OWY262457:OWY262495 ONC262457:ONC262495 ODG262457:ODG262495 NTK262457:NTK262495 NJO262457:NJO262495 MZS262457:MZS262495 MPW262457:MPW262495 MGA262457:MGA262495 LWE262457:LWE262495 LMI262457:LMI262495 LCM262457:LCM262495 KSQ262457:KSQ262495 KIU262457:KIU262495 JYY262457:JYY262495 JPC262457:JPC262495 JFG262457:JFG262495 IVK262457:IVK262495 ILO262457:ILO262495 IBS262457:IBS262495 HRW262457:HRW262495 HIA262457:HIA262495 GYE262457:GYE262495 GOI262457:GOI262495 GEM262457:GEM262495 FUQ262457:FUQ262495 FKU262457:FKU262495 FAY262457:FAY262495 ERC262457:ERC262495 EHG262457:EHG262495 DXK262457:DXK262495 DNO262457:DNO262495 DDS262457:DDS262495 CTW262457:CTW262495 CKA262457:CKA262495 CAE262457:CAE262495 BQI262457:BQI262495 BGM262457:BGM262495 AWQ262457:AWQ262495 AMU262457:AMU262495 ACY262457:ACY262495 TC262457:TC262495 JG262457:JG262495 K262457:K262495 WVS196921:WVS196959 WLW196921:WLW196959 WCA196921:WCA196959 VSE196921:VSE196959 VII196921:VII196959 UYM196921:UYM196959 UOQ196921:UOQ196959 UEU196921:UEU196959 TUY196921:TUY196959 TLC196921:TLC196959 TBG196921:TBG196959 SRK196921:SRK196959 SHO196921:SHO196959 RXS196921:RXS196959 RNW196921:RNW196959 REA196921:REA196959 QUE196921:QUE196959 QKI196921:QKI196959 QAM196921:QAM196959 PQQ196921:PQQ196959 PGU196921:PGU196959 OWY196921:OWY196959 ONC196921:ONC196959 ODG196921:ODG196959 NTK196921:NTK196959 NJO196921:NJO196959 MZS196921:MZS196959 MPW196921:MPW196959 MGA196921:MGA196959 LWE196921:LWE196959 LMI196921:LMI196959 LCM196921:LCM196959 KSQ196921:KSQ196959 KIU196921:KIU196959 JYY196921:JYY196959 JPC196921:JPC196959 JFG196921:JFG196959 IVK196921:IVK196959 ILO196921:ILO196959 IBS196921:IBS196959 HRW196921:HRW196959 HIA196921:HIA196959 GYE196921:GYE196959 GOI196921:GOI196959 GEM196921:GEM196959 FUQ196921:FUQ196959 FKU196921:FKU196959 FAY196921:FAY196959 ERC196921:ERC196959 EHG196921:EHG196959 DXK196921:DXK196959 DNO196921:DNO196959 DDS196921:DDS196959 CTW196921:CTW196959 CKA196921:CKA196959 CAE196921:CAE196959 BQI196921:BQI196959 BGM196921:BGM196959 AWQ196921:AWQ196959 AMU196921:AMU196959 ACY196921:ACY196959 TC196921:TC196959 JG196921:JG196959 K196921:K196959 WVS131385:WVS131423 WLW131385:WLW131423 WCA131385:WCA131423 VSE131385:VSE131423 VII131385:VII131423 UYM131385:UYM131423 UOQ131385:UOQ131423 UEU131385:UEU131423 TUY131385:TUY131423 TLC131385:TLC131423 TBG131385:TBG131423 SRK131385:SRK131423 SHO131385:SHO131423 RXS131385:RXS131423 RNW131385:RNW131423 REA131385:REA131423 QUE131385:QUE131423 QKI131385:QKI131423 QAM131385:QAM131423 PQQ131385:PQQ131423 PGU131385:PGU131423 OWY131385:OWY131423 ONC131385:ONC131423 ODG131385:ODG131423 NTK131385:NTK131423 NJO131385:NJO131423 MZS131385:MZS131423 MPW131385:MPW131423 MGA131385:MGA131423 LWE131385:LWE131423 LMI131385:LMI131423 LCM131385:LCM131423 KSQ131385:KSQ131423 KIU131385:KIU131423 JYY131385:JYY131423 JPC131385:JPC131423 JFG131385:JFG131423 IVK131385:IVK131423 ILO131385:ILO131423 IBS131385:IBS131423 HRW131385:HRW131423 HIA131385:HIA131423 GYE131385:GYE131423 GOI131385:GOI131423 GEM131385:GEM131423 FUQ131385:FUQ131423 FKU131385:FKU131423 FAY131385:FAY131423 ERC131385:ERC131423 EHG131385:EHG131423 DXK131385:DXK131423 DNO131385:DNO131423 DDS131385:DDS131423 CTW131385:CTW131423 CKA131385:CKA131423 CAE131385:CAE131423 BQI131385:BQI131423 BGM131385:BGM131423 AWQ131385:AWQ131423 AMU131385:AMU131423 ACY131385:ACY131423 TC131385:TC131423 JG131385:JG131423 K131385:K131423 WVS65849:WVS65887 WLW65849:WLW65887 WCA65849:WCA65887 VSE65849:VSE65887 VII65849:VII65887 UYM65849:UYM65887 UOQ65849:UOQ65887 UEU65849:UEU65887 TUY65849:TUY65887 TLC65849:TLC65887 TBG65849:TBG65887 SRK65849:SRK65887 SHO65849:SHO65887 RXS65849:RXS65887 RNW65849:RNW65887 REA65849:REA65887 QUE65849:QUE65887 QKI65849:QKI65887 QAM65849:QAM65887 PQQ65849:PQQ65887 PGU65849:PGU65887 OWY65849:OWY65887 ONC65849:ONC65887 ODG65849:ODG65887 NTK65849:NTK65887 NJO65849:NJO65887 MZS65849:MZS65887 MPW65849:MPW65887 MGA65849:MGA65887 LWE65849:LWE65887 LMI65849:LMI65887 LCM65849:LCM65887 KSQ65849:KSQ65887 KIU65849:KIU65887 JYY65849:JYY65887 JPC65849:JPC65887 JFG65849:JFG65887 IVK65849:IVK65887 ILO65849:ILO65887 IBS65849:IBS65887 HRW65849:HRW65887 HIA65849:HIA65887 GYE65849:GYE65887 GOI65849:GOI65887 GEM65849:GEM65887 FUQ65849:FUQ65887 FKU65849:FKU65887 FAY65849:FAY65887 ERC65849:ERC65887 EHG65849:EHG65887 DXK65849:DXK65887 DNO65849:DNO65887 DDS65849:DDS65887 CTW65849:CTW65887 CKA65849:CKA65887 CAE65849:CAE65887 BQI65849:BQI65887 BGM65849:BGM65887 AWQ65849:AWQ65887 AMU65849:AMU65887 ACY65849:ACY65887 TC65849:TC65887 JG65849:JG65887 K65849:K65887 WVS237:WVS348 WLW237:WLW348 WCA237:WCA348 VSE237:VSE348 VII237:VII348 UYM237:UYM348 UOQ237:UOQ348 UEU237:UEU348 TUY237:TUY348 TLC237:TLC348 TBG237:TBG348 SRK237:SRK348 SHO237:SHO348 RXS237:RXS348 RNW237:RNW348 REA237:REA348 QUE237:QUE348 QKI237:QKI348 QAM237:QAM348 PQQ237:PQQ348 PGU237:PGU348 OWY237:OWY348 ONC237:ONC348 ODG237:ODG348 NTK237:NTK348 NJO237:NJO348 MZS237:MZS348 MPW237:MPW348 MGA237:MGA348 LWE237:LWE348 LMI237:LMI348 LCM237:LCM348 KSQ237:KSQ348 KIU237:KIU348 JYY237:JYY348 JPC237:JPC348 JFG237:JFG348 IVK237:IVK348 ILO237:ILO348 IBS237:IBS348 HRW237:HRW348 HIA237:HIA348 GYE237:GYE348 GOI237:GOI348 GEM237:GEM348 FUQ237:FUQ348 FKU237:FKU348 FAY237:FAY348 ERC237:ERC348 EHG237:EHG348 DXK237:DXK348 DNO237:DNO348 DDS237:DDS348 CTW237:CTW348 CKA237:CKA348 CAE237:CAE348 BQI237:BQI348 BGM237:BGM348 AWQ237:AWQ348 AMU237:AMU348 ACY237:ACY348 TC237:TC348 K222:K230">
      <formula1>$J$411:$J$413</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807 IZ65807 SV65807 ACR65807 AMN65807 AWJ65807 BGF65807 BQB65807 BZX65807 CJT65807 CTP65807 DDL65807 DNH65807 DXD65807 EGZ65807 EQV65807 FAR65807 FKN65807 FUJ65807 GEF65807 GOB65807 GXX65807 HHT65807 HRP65807 IBL65807 ILH65807 IVD65807 JEZ65807 JOV65807 JYR65807 KIN65807 KSJ65807 LCF65807 LMB65807 LVX65807 MFT65807 MPP65807 MZL65807 NJH65807 NTD65807 OCZ65807 OMV65807 OWR65807 PGN65807 PQJ65807 QAF65807 QKB65807 QTX65807 RDT65807 RNP65807 RXL65807 SHH65807 SRD65807 TAZ65807 TKV65807 TUR65807 UEN65807 UOJ65807 UYF65807 VIB65807 VRX65807 WBT65807 WLP65807 WVL65807 D131343 IZ131343 SV131343 ACR131343 AMN131343 AWJ131343 BGF131343 BQB131343 BZX131343 CJT131343 CTP131343 DDL131343 DNH131343 DXD131343 EGZ131343 EQV131343 FAR131343 FKN131343 FUJ131343 GEF131343 GOB131343 GXX131343 HHT131343 HRP131343 IBL131343 ILH131343 IVD131343 JEZ131343 JOV131343 JYR131343 KIN131343 KSJ131343 LCF131343 LMB131343 LVX131343 MFT131343 MPP131343 MZL131343 NJH131343 NTD131343 OCZ131343 OMV131343 OWR131343 PGN131343 PQJ131343 QAF131343 QKB131343 QTX131343 RDT131343 RNP131343 RXL131343 SHH131343 SRD131343 TAZ131343 TKV131343 TUR131343 UEN131343 UOJ131343 UYF131343 VIB131343 VRX131343 WBT131343 WLP131343 WVL131343 D196879 IZ196879 SV196879 ACR196879 AMN196879 AWJ196879 BGF196879 BQB196879 BZX196879 CJT196879 CTP196879 DDL196879 DNH196879 DXD196879 EGZ196879 EQV196879 FAR196879 FKN196879 FUJ196879 GEF196879 GOB196879 GXX196879 HHT196879 HRP196879 IBL196879 ILH196879 IVD196879 JEZ196879 JOV196879 JYR196879 KIN196879 KSJ196879 LCF196879 LMB196879 LVX196879 MFT196879 MPP196879 MZL196879 NJH196879 NTD196879 OCZ196879 OMV196879 OWR196879 PGN196879 PQJ196879 QAF196879 QKB196879 QTX196879 RDT196879 RNP196879 RXL196879 SHH196879 SRD196879 TAZ196879 TKV196879 TUR196879 UEN196879 UOJ196879 UYF196879 VIB196879 VRX196879 WBT196879 WLP196879 WVL196879 D262415 IZ262415 SV262415 ACR262415 AMN262415 AWJ262415 BGF262415 BQB262415 BZX262415 CJT262415 CTP262415 DDL262415 DNH262415 DXD262415 EGZ262415 EQV262415 FAR262415 FKN262415 FUJ262415 GEF262415 GOB262415 GXX262415 HHT262415 HRP262415 IBL262415 ILH262415 IVD262415 JEZ262415 JOV262415 JYR262415 KIN262415 KSJ262415 LCF262415 LMB262415 LVX262415 MFT262415 MPP262415 MZL262415 NJH262415 NTD262415 OCZ262415 OMV262415 OWR262415 PGN262415 PQJ262415 QAF262415 QKB262415 QTX262415 RDT262415 RNP262415 RXL262415 SHH262415 SRD262415 TAZ262415 TKV262415 TUR262415 UEN262415 UOJ262415 UYF262415 VIB262415 VRX262415 WBT262415 WLP262415 WVL262415 D327951 IZ327951 SV327951 ACR327951 AMN327951 AWJ327951 BGF327951 BQB327951 BZX327951 CJT327951 CTP327951 DDL327951 DNH327951 DXD327951 EGZ327951 EQV327951 FAR327951 FKN327951 FUJ327951 GEF327951 GOB327951 GXX327951 HHT327951 HRP327951 IBL327951 ILH327951 IVD327951 JEZ327951 JOV327951 JYR327951 KIN327951 KSJ327951 LCF327951 LMB327951 LVX327951 MFT327951 MPP327951 MZL327951 NJH327951 NTD327951 OCZ327951 OMV327951 OWR327951 PGN327951 PQJ327951 QAF327951 QKB327951 QTX327951 RDT327951 RNP327951 RXL327951 SHH327951 SRD327951 TAZ327951 TKV327951 TUR327951 UEN327951 UOJ327951 UYF327951 VIB327951 VRX327951 WBT327951 WLP327951 WVL327951 D393487 IZ393487 SV393487 ACR393487 AMN393487 AWJ393487 BGF393487 BQB393487 BZX393487 CJT393487 CTP393487 DDL393487 DNH393487 DXD393487 EGZ393487 EQV393487 FAR393487 FKN393487 FUJ393487 GEF393487 GOB393487 GXX393487 HHT393487 HRP393487 IBL393487 ILH393487 IVD393487 JEZ393487 JOV393487 JYR393487 KIN393487 KSJ393487 LCF393487 LMB393487 LVX393487 MFT393487 MPP393487 MZL393487 NJH393487 NTD393487 OCZ393487 OMV393487 OWR393487 PGN393487 PQJ393487 QAF393487 QKB393487 QTX393487 RDT393487 RNP393487 RXL393487 SHH393487 SRD393487 TAZ393487 TKV393487 TUR393487 UEN393487 UOJ393487 UYF393487 VIB393487 VRX393487 WBT393487 WLP393487 WVL393487 D459023 IZ459023 SV459023 ACR459023 AMN459023 AWJ459023 BGF459023 BQB459023 BZX459023 CJT459023 CTP459023 DDL459023 DNH459023 DXD459023 EGZ459023 EQV459023 FAR459023 FKN459023 FUJ459023 GEF459023 GOB459023 GXX459023 HHT459023 HRP459023 IBL459023 ILH459023 IVD459023 JEZ459023 JOV459023 JYR459023 KIN459023 KSJ459023 LCF459023 LMB459023 LVX459023 MFT459023 MPP459023 MZL459023 NJH459023 NTD459023 OCZ459023 OMV459023 OWR459023 PGN459023 PQJ459023 QAF459023 QKB459023 QTX459023 RDT459023 RNP459023 RXL459023 SHH459023 SRD459023 TAZ459023 TKV459023 TUR459023 UEN459023 UOJ459023 UYF459023 VIB459023 VRX459023 WBT459023 WLP459023 WVL459023 D524559 IZ524559 SV524559 ACR524559 AMN524559 AWJ524559 BGF524559 BQB524559 BZX524559 CJT524559 CTP524559 DDL524559 DNH524559 DXD524559 EGZ524559 EQV524559 FAR524559 FKN524559 FUJ524559 GEF524559 GOB524559 GXX524559 HHT524559 HRP524559 IBL524559 ILH524559 IVD524559 JEZ524559 JOV524559 JYR524559 KIN524559 KSJ524559 LCF524559 LMB524559 LVX524559 MFT524559 MPP524559 MZL524559 NJH524559 NTD524559 OCZ524559 OMV524559 OWR524559 PGN524559 PQJ524559 QAF524559 QKB524559 QTX524559 RDT524559 RNP524559 RXL524559 SHH524559 SRD524559 TAZ524559 TKV524559 TUR524559 UEN524559 UOJ524559 UYF524559 VIB524559 VRX524559 WBT524559 WLP524559 WVL524559 D590095 IZ590095 SV590095 ACR590095 AMN590095 AWJ590095 BGF590095 BQB590095 BZX590095 CJT590095 CTP590095 DDL590095 DNH590095 DXD590095 EGZ590095 EQV590095 FAR590095 FKN590095 FUJ590095 GEF590095 GOB590095 GXX590095 HHT590095 HRP590095 IBL590095 ILH590095 IVD590095 JEZ590095 JOV590095 JYR590095 KIN590095 KSJ590095 LCF590095 LMB590095 LVX590095 MFT590095 MPP590095 MZL590095 NJH590095 NTD590095 OCZ590095 OMV590095 OWR590095 PGN590095 PQJ590095 QAF590095 QKB590095 QTX590095 RDT590095 RNP590095 RXL590095 SHH590095 SRD590095 TAZ590095 TKV590095 TUR590095 UEN590095 UOJ590095 UYF590095 VIB590095 VRX590095 WBT590095 WLP590095 WVL590095 D655631 IZ655631 SV655631 ACR655631 AMN655631 AWJ655631 BGF655631 BQB655631 BZX655631 CJT655631 CTP655631 DDL655631 DNH655631 DXD655631 EGZ655631 EQV655631 FAR655631 FKN655631 FUJ655631 GEF655631 GOB655631 GXX655631 HHT655631 HRP655631 IBL655631 ILH655631 IVD655631 JEZ655631 JOV655631 JYR655631 KIN655631 KSJ655631 LCF655631 LMB655631 LVX655631 MFT655631 MPP655631 MZL655631 NJH655631 NTD655631 OCZ655631 OMV655631 OWR655631 PGN655631 PQJ655631 QAF655631 QKB655631 QTX655631 RDT655631 RNP655631 RXL655631 SHH655631 SRD655631 TAZ655631 TKV655631 TUR655631 UEN655631 UOJ655631 UYF655631 VIB655631 VRX655631 WBT655631 WLP655631 WVL655631 D721167 IZ721167 SV721167 ACR721167 AMN721167 AWJ721167 BGF721167 BQB721167 BZX721167 CJT721167 CTP721167 DDL721167 DNH721167 DXD721167 EGZ721167 EQV721167 FAR721167 FKN721167 FUJ721167 GEF721167 GOB721167 GXX721167 HHT721167 HRP721167 IBL721167 ILH721167 IVD721167 JEZ721167 JOV721167 JYR721167 KIN721167 KSJ721167 LCF721167 LMB721167 LVX721167 MFT721167 MPP721167 MZL721167 NJH721167 NTD721167 OCZ721167 OMV721167 OWR721167 PGN721167 PQJ721167 QAF721167 QKB721167 QTX721167 RDT721167 RNP721167 RXL721167 SHH721167 SRD721167 TAZ721167 TKV721167 TUR721167 UEN721167 UOJ721167 UYF721167 VIB721167 VRX721167 WBT721167 WLP721167 WVL721167 D786703 IZ786703 SV786703 ACR786703 AMN786703 AWJ786703 BGF786703 BQB786703 BZX786703 CJT786703 CTP786703 DDL786703 DNH786703 DXD786703 EGZ786703 EQV786703 FAR786703 FKN786703 FUJ786703 GEF786703 GOB786703 GXX786703 HHT786703 HRP786703 IBL786703 ILH786703 IVD786703 JEZ786703 JOV786703 JYR786703 KIN786703 KSJ786703 LCF786703 LMB786703 LVX786703 MFT786703 MPP786703 MZL786703 NJH786703 NTD786703 OCZ786703 OMV786703 OWR786703 PGN786703 PQJ786703 QAF786703 QKB786703 QTX786703 RDT786703 RNP786703 RXL786703 SHH786703 SRD786703 TAZ786703 TKV786703 TUR786703 UEN786703 UOJ786703 UYF786703 VIB786703 VRX786703 WBT786703 WLP786703 WVL786703 D852239 IZ852239 SV852239 ACR852239 AMN852239 AWJ852239 BGF852239 BQB852239 BZX852239 CJT852239 CTP852239 DDL852239 DNH852239 DXD852239 EGZ852239 EQV852239 FAR852239 FKN852239 FUJ852239 GEF852239 GOB852239 GXX852239 HHT852239 HRP852239 IBL852239 ILH852239 IVD852239 JEZ852239 JOV852239 JYR852239 KIN852239 KSJ852239 LCF852239 LMB852239 LVX852239 MFT852239 MPP852239 MZL852239 NJH852239 NTD852239 OCZ852239 OMV852239 OWR852239 PGN852239 PQJ852239 QAF852239 QKB852239 QTX852239 RDT852239 RNP852239 RXL852239 SHH852239 SRD852239 TAZ852239 TKV852239 TUR852239 UEN852239 UOJ852239 UYF852239 VIB852239 VRX852239 WBT852239 WLP852239 WVL852239 D917775 IZ917775 SV917775 ACR917775 AMN917775 AWJ917775 BGF917775 BQB917775 BZX917775 CJT917775 CTP917775 DDL917775 DNH917775 DXD917775 EGZ917775 EQV917775 FAR917775 FKN917775 FUJ917775 GEF917775 GOB917775 GXX917775 HHT917775 HRP917775 IBL917775 ILH917775 IVD917775 JEZ917775 JOV917775 JYR917775 KIN917775 KSJ917775 LCF917775 LMB917775 LVX917775 MFT917775 MPP917775 MZL917775 NJH917775 NTD917775 OCZ917775 OMV917775 OWR917775 PGN917775 PQJ917775 QAF917775 QKB917775 QTX917775 RDT917775 RNP917775 RXL917775 SHH917775 SRD917775 TAZ917775 TKV917775 TUR917775 UEN917775 UOJ917775 UYF917775 VIB917775 VRX917775 WBT917775 WLP917775 WVL917775 D983311 IZ983311 SV983311 ACR983311 AMN983311 AWJ983311 BGF983311 BQB983311 BZX983311 CJT983311 CTP983311 DDL983311 DNH983311 DXD983311 EGZ983311 EQV983311 FAR983311 FKN983311 FUJ983311 GEF983311 GOB983311 GXX983311 HHT983311 HRP983311 IBL983311 ILH983311 IVD983311 JEZ983311 JOV983311 JYR983311 KIN983311 KSJ983311 LCF983311 LMB983311 LVX983311 MFT983311 MPP983311 MZL983311 NJH983311 NTD983311 OCZ983311 OMV983311 OWR983311 PGN983311 PQJ983311 QAF983311 QKB983311 QTX983311 RDT983311 RNP983311 RXL983311 SHH983311 SRD983311 TAZ983311 TKV983311 TUR983311 UEN983311 UOJ983311 UYF983311 VIB983311 VRX983311 WBT983311 WLP983311 WVL983311">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816 IZ65816 SV65816 ACR65816 AMN65816 AWJ65816 BGF65816 BQB65816 BZX65816 CJT65816 CTP65816 DDL65816 DNH65816 DXD65816 EGZ65816 EQV65816 FAR65816 FKN65816 FUJ65816 GEF65816 GOB65816 GXX65816 HHT65816 HRP65816 IBL65816 ILH65816 IVD65816 JEZ65816 JOV65816 JYR65816 KIN65816 KSJ65816 LCF65816 LMB65816 LVX65816 MFT65816 MPP65816 MZL65816 NJH65816 NTD65816 OCZ65816 OMV65816 OWR65816 PGN65816 PQJ65816 QAF65816 QKB65816 QTX65816 RDT65816 RNP65816 RXL65816 SHH65816 SRD65816 TAZ65816 TKV65816 TUR65816 UEN65816 UOJ65816 UYF65816 VIB65816 VRX65816 WBT65816 WLP65816 WVL65816 D131352 IZ131352 SV131352 ACR131352 AMN131352 AWJ131352 BGF131352 BQB131352 BZX131352 CJT131352 CTP131352 DDL131352 DNH131352 DXD131352 EGZ131352 EQV131352 FAR131352 FKN131352 FUJ131352 GEF131352 GOB131352 GXX131352 HHT131352 HRP131352 IBL131352 ILH131352 IVD131352 JEZ131352 JOV131352 JYR131352 KIN131352 KSJ131352 LCF131352 LMB131352 LVX131352 MFT131352 MPP131352 MZL131352 NJH131352 NTD131352 OCZ131352 OMV131352 OWR131352 PGN131352 PQJ131352 QAF131352 QKB131352 QTX131352 RDT131352 RNP131352 RXL131352 SHH131352 SRD131352 TAZ131352 TKV131352 TUR131352 UEN131352 UOJ131352 UYF131352 VIB131352 VRX131352 WBT131352 WLP131352 WVL131352 D196888 IZ196888 SV196888 ACR196888 AMN196888 AWJ196888 BGF196888 BQB196888 BZX196888 CJT196888 CTP196888 DDL196888 DNH196888 DXD196888 EGZ196888 EQV196888 FAR196888 FKN196888 FUJ196888 GEF196888 GOB196888 GXX196888 HHT196888 HRP196888 IBL196888 ILH196888 IVD196888 JEZ196888 JOV196888 JYR196888 KIN196888 KSJ196888 LCF196888 LMB196888 LVX196888 MFT196888 MPP196888 MZL196888 NJH196888 NTD196888 OCZ196888 OMV196888 OWR196888 PGN196888 PQJ196888 QAF196888 QKB196888 QTX196888 RDT196888 RNP196888 RXL196888 SHH196888 SRD196888 TAZ196888 TKV196888 TUR196888 UEN196888 UOJ196888 UYF196888 VIB196888 VRX196888 WBT196888 WLP196888 WVL196888 D262424 IZ262424 SV262424 ACR262424 AMN262424 AWJ262424 BGF262424 BQB262424 BZX262424 CJT262424 CTP262424 DDL262424 DNH262424 DXD262424 EGZ262424 EQV262424 FAR262424 FKN262424 FUJ262424 GEF262424 GOB262424 GXX262424 HHT262424 HRP262424 IBL262424 ILH262424 IVD262424 JEZ262424 JOV262424 JYR262424 KIN262424 KSJ262424 LCF262424 LMB262424 LVX262424 MFT262424 MPP262424 MZL262424 NJH262424 NTD262424 OCZ262424 OMV262424 OWR262424 PGN262424 PQJ262424 QAF262424 QKB262424 QTX262424 RDT262424 RNP262424 RXL262424 SHH262424 SRD262424 TAZ262424 TKV262424 TUR262424 UEN262424 UOJ262424 UYF262424 VIB262424 VRX262424 WBT262424 WLP262424 WVL262424 D327960 IZ327960 SV327960 ACR327960 AMN327960 AWJ327960 BGF327960 BQB327960 BZX327960 CJT327960 CTP327960 DDL327960 DNH327960 DXD327960 EGZ327960 EQV327960 FAR327960 FKN327960 FUJ327960 GEF327960 GOB327960 GXX327960 HHT327960 HRP327960 IBL327960 ILH327960 IVD327960 JEZ327960 JOV327960 JYR327960 KIN327960 KSJ327960 LCF327960 LMB327960 LVX327960 MFT327960 MPP327960 MZL327960 NJH327960 NTD327960 OCZ327960 OMV327960 OWR327960 PGN327960 PQJ327960 QAF327960 QKB327960 QTX327960 RDT327960 RNP327960 RXL327960 SHH327960 SRD327960 TAZ327960 TKV327960 TUR327960 UEN327960 UOJ327960 UYF327960 VIB327960 VRX327960 WBT327960 WLP327960 WVL327960 D393496 IZ393496 SV393496 ACR393496 AMN393496 AWJ393496 BGF393496 BQB393496 BZX393496 CJT393496 CTP393496 DDL393496 DNH393496 DXD393496 EGZ393496 EQV393496 FAR393496 FKN393496 FUJ393496 GEF393496 GOB393496 GXX393496 HHT393496 HRP393496 IBL393496 ILH393496 IVD393496 JEZ393496 JOV393496 JYR393496 KIN393496 KSJ393496 LCF393496 LMB393496 LVX393496 MFT393496 MPP393496 MZL393496 NJH393496 NTD393496 OCZ393496 OMV393496 OWR393496 PGN393496 PQJ393496 QAF393496 QKB393496 QTX393496 RDT393496 RNP393496 RXL393496 SHH393496 SRD393496 TAZ393496 TKV393496 TUR393496 UEN393496 UOJ393496 UYF393496 VIB393496 VRX393496 WBT393496 WLP393496 WVL393496 D459032 IZ459032 SV459032 ACR459032 AMN459032 AWJ459032 BGF459032 BQB459032 BZX459032 CJT459032 CTP459032 DDL459032 DNH459032 DXD459032 EGZ459032 EQV459032 FAR459032 FKN459032 FUJ459032 GEF459032 GOB459032 GXX459032 HHT459032 HRP459032 IBL459032 ILH459032 IVD459032 JEZ459032 JOV459032 JYR459032 KIN459032 KSJ459032 LCF459032 LMB459032 LVX459032 MFT459032 MPP459032 MZL459032 NJH459032 NTD459032 OCZ459032 OMV459032 OWR459032 PGN459032 PQJ459032 QAF459032 QKB459032 QTX459032 RDT459032 RNP459032 RXL459032 SHH459032 SRD459032 TAZ459032 TKV459032 TUR459032 UEN459032 UOJ459032 UYF459032 VIB459032 VRX459032 WBT459032 WLP459032 WVL459032 D524568 IZ524568 SV524568 ACR524568 AMN524568 AWJ524568 BGF524568 BQB524568 BZX524568 CJT524568 CTP524568 DDL524568 DNH524568 DXD524568 EGZ524568 EQV524568 FAR524568 FKN524568 FUJ524568 GEF524568 GOB524568 GXX524568 HHT524568 HRP524568 IBL524568 ILH524568 IVD524568 JEZ524568 JOV524568 JYR524568 KIN524568 KSJ524568 LCF524568 LMB524568 LVX524568 MFT524568 MPP524568 MZL524568 NJH524568 NTD524568 OCZ524568 OMV524568 OWR524568 PGN524568 PQJ524568 QAF524568 QKB524568 QTX524568 RDT524568 RNP524568 RXL524568 SHH524568 SRD524568 TAZ524568 TKV524568 TUR524568 UEN524568 UOJ524568 UYF524568 VIB524568 VRX524568 WBT524568 WLP524568 WVL524568 D590104 IZ590104 SV590104 ACR590104 AMN590104 AWJ590104 BGF590104 BQB590104 BZX590104 CJT590104 CTP590104 DDL590104 DNH590104 DXD590104 EGZ590104 EQV590104 FAR590104 FKN590104 FUJ590104 GEF590104 GOB590104 GXX590104 HHT590104 HRP590104 IBL590104 ILH590104 IVD590104 JEZ590104 JOV590104 JYR590104 KIN590104 KSJ590104 LCF590104 LMB590104 LVX590104 MFT590104 MPP590104 MZL590104 NJH590104 NTD590104 OCZ590104 OMV590104 OWR590104 PGN590104 PQJ590104 QAF590104 QKB590104 QTX590104 RDT590104 RNP590104 RXL590104 SHH590104 SRD590104 TAZ590104 TKV590104 TUR590104 UEN590104 UOJ590104 UYF590104 VIB590104 VRX590104 WBT590104 WLP590104 WVL590104 D655640 IZ655640 SV655640 ACR655640 AMN655640 AWJ655640 BGF655640 BQB655640 BZX655640 CJT655640 CTP655640 DDL655640 DNH655640 DXD655640 EGZ655640 EQV655640 FAR655640 FKN655640 FUJ655640 GEF655640 GOB655640 GXX655640 HHT655640 HRP655640 IBL655640 ILH655640 IVD655640 JEZ655640 JOV655640 JYR655640 KIN655640 KSJ655640 LCF655640 LMB655640 LVX655640 MFT655640 MPP655640 MZL655640 NJH655640 NTD655640 OCZ655640 OMV655640 OWR655640 PGN655640 PQJ655640 QAF655640 QKB655640 QTX655640 RDT655640 RNP655640 RXL655640 SHH655640 SRD655640 TAZ655640 TKV655640 TUR655640 UEN655640 UOJ655640 UYF655640 VIB655640 VRX655640 WBT655640 WLP655640 WVL655640 D721176 IZ721176 SV721176 ACR721176 AMN721176 AWJ721176 BGF721176 BQB721176 BZX721176 CJT721176 CTP721176 DDL721176 DNH721176 DXD721176 EGZ721176 EQV721176 FAR721176 FKN721176 FUJ721176 GEF721176 GOB721176 GXX721176 HHT721176 HRP721176 IBL721176 ILH721176 IVD721176 JEZ721176 JOV721176 JYR721176 KIN721176 KSJ721176 LCF721176 LMB721176 LVX721176 MFT721176 MPP721176 MZL721176 NJH721176 NTD721176 OCZ721176 OMV721176 OWR721176 PGN721176 PQJ721176 QAF721176 QKB721176 QTX721176 RDT721176 RNP721176 RXL721176 SHH721176 SRD721176 TAZ721176 TKV721176 TUR721176 UEN721176 UOJ721176 UYF721176 VIB721176 VRX721176 WBT721176 WLP721176 WVL721176 D786712 IZ786712 SV786712 ACR786712 AMN786712 AWJ786712 BGF786712 BQB786712 BZX786712 CJT786712 CTP786712 DDL786712 DNH786712 DXD786712 EGZ786712 EQV786712 FAR786712 FKN786712 FUJ786712 GEF786712 GOB786712 GXX786712 HHT786712 HRP786712 IBL786712 ILH786712 IVD786712 JEZ786712 JOV786712 JYR786712 KIN786712 KSJ786712 LCF786712 LMB786712 LVX786712 MFT786712 MPP786712 MZL786712 NJH786712 NTD786712 OCZ786712 OMV786712 OWR786712 PGN786712 PQJ786712 QAF786712 QKB786712 QTX786712 RDT786712 RNP786712 RXL786712 SHH786712 SRD786712 TAZ786712 TKV786712 TUR786712 UEN786712 UOJ786712 UYF786712 VIB786712 VRX786712 WBT786712 WLP786712 WVL786712 D852248 IZ852248 SV852248 ACR852248 AMN852248 AWJ852248 BGF852248 BQB852248 BZX852248 CJT852248 CTP852248 DDL852248 DNH852248 DXD852248 EGZ852248 EQV852248 FAR852248 FKN852248 FUJ852248 GEF852248 GOB852248 GXX852248 HHT852248 HRP852248 IBL852248 ILH852248 IVD852248 JEZ852248 JOV852248 JYR852248 KIN852248 KSJ852248 LCF852248 LMB852248 LVX852248 MFT852248 MPP852248 MZL852248 NJH852248 NTD852248 OCZ852248 OMV852248 OWR852248 PGN852248 PQJ852248 QAF852248 QKB852248 QTX852248 RDT852248 RNP852248 RXL852248 SHH852248 SRD852248 TAZ852248 TKV852248 TUR852248 UEN852248 UOJ852248 UYF852248 VIB852248 VRX852248 WBT852248 WLP852248 WVL852248 D917784 IZ917784 SV917784 ACR917784 AMN917784 AWJ917784 BGF917784 BQB917784 BZX917784 CJT917784 CTP917784 DDL917784 DNH917784 DXD917784 EGZ917784 EQV917784 FAR917784 FKN917784 FUJ917784 GEF917784 GOB917784 GXX917784 HHT917784 HRP917784 IBL917784 ILH917784 IVD917784 JEZ917784 JOV917784 JYR917784 KIN917784 KSJ917784 LCF917784 LMB917784 LVX917784 MFT917784 MPP917784 MZL917784 NJH917784 NTD917784 OCZ917784 OMV917784 OWR917784 PGN917784 PQJ917784 QAF917784 QKB917784 QTX917784 RDT917784 RNP917784 RXL917784 SHH917784 SRD917784 TAZ917784 TKV917784 TUR917784 UEN917784 UOJ917784 UYF917784 VIB917784 VRX917784 WBT917784 WLP917784 WVL917784 D983320 IZ983320 SV983320 ACR983320 AMN983320 AWJ983320 BGF983320 BQB983320 BZX983320 CJT983320 CTP983320 DDL983320 DNH983320 DXD983320 EGZ983320 EQV983320 FAR983320 FKN983320 FUJ983320 GEF983320 GOB983320 GXX983320 HHT983320 HRP983320 IBL983320 ILH983320 IVD983320 JEZ983320 JOV983320 JYR983320 KIN983320 KSJ983320 LCF983320 LMB983320 LVX983320 MFT983320 MPP983320 MZL983320 NJH983320 NTD983320 OCZ983320 OMV983320 OWR983320 PGN983320 PQJ983320 QAF983320 QKB983320 QTX983320 RDT983320 RNP983320 RXL983320 SHH983320 SRD983320 TAZ983320 TKV983320 TUR983320 UEN983320 UOJ983320 UYF983320 VIB983320 VRX983320 WBT983320 WLP983320 WVL983320">
      <formula1>"&lt;select from list&gt;, Yes, No"</formula1>
    </dataValidation>
    <dataValidation type="list" allowBlank="1" showInputMessage="1" showErrorMessage="1" sqref="D13:E13 WVL983318:WVM983318 WLP983318:WLQ983318 WBT983318:WBU983318 VRX983318:VRY983318 VIB983318:VIC983318 UYF983318:UYG983318 UOJ983318:UOK983318 UEN983318:UEO983318 TUR983318:TUS983318 TKV983318:TKW983318 TAZ983318:TBA983318 SRD983318:SRE983318 SHH983318:SHI983318 RXL983318:RXM983318 RNP983318:RNQ983318 RDT983318:RDU983318 QTX983318:QTY983318 QKB983318:QKC983318 QAF983318:QAG983318 PQJ983318:PQK983318 PGN983318:PGO983318 OWR983318:OWS983318 OMV983318:OMW983318 OCZ983318:ODA983318 NTD983318:NTE983318 NJH983318:NJI983318 MZL983318:MZM983318 MPP983318:MPQ983318 MFT983318:MFU983318 LVX983318:LVY983318 LMB983318:LMC983318 LCF983318:LCG983318 KSJ983318:KSK983318 KIN983318:KIO983318 JYR983318:JYS983318 JOV983318:JOW983318 JEZ983318:JFA983318 IVD983318:IVE983318 ILH983318:ILI983318 IBL983318:IBM983318 HRP983318:HRQ983318 HHT983318:HHU983318 GXX983318:GXY983318 GOB983318:GOC983318 GEF983318:GEG983318 FUJ983318:FUK983318 FKN983318:FKO983318 FAR983318:FAS983318 EQV983318:EQW983318 EGZ983318:EHA983318 DXD983318:DXE983318 DNH983318:DNI983318 DDL983318:DDM983318 CTP983318:CTQ983318 CJT983318:CJU983318 BZX983318:BZY983318 BQB983318:BQC983318 BGF983318:BGG983318 AWJ983318:AWK983318 AMN983318:AMO983318 ACR983318:ACS983318 SV983318:SW983318 IZ983318:JA983318 D983318:E983318 WVL917782:WVM917782 WLP917782:WLQ917782 WBT917782:WBU917782 VRX917782:VRY917782 VIB917782:VIC917782 UYF917782:UYG917782 UOJ917782:UOK917782 UEN917782:UEO917782 TUR917782:TUS917782 TKV917782:TKW917782 TAZ917782:TBA917782 SRD917782:SRE917782 SHH917782:SHI917782 RXL917782:RXM917782 RNP917782:RNQ917782 RDT917782:RDU917782 QTX917782:QTY917782 QKB917782:QKC917782 QAF917782:QAG917782 PQJ917782:PQK917782 PGN917782:PGO917782 OWR917782:OWS917782 OMV917782:OMW917782 OCZ917782:ODA917782 NTD917782:NTE917782 NJH917782:NJI917782 MZL917782:MZM917782 MPP917782:MPQ917782 MFT917782:MFU917782 LVX917782:LVY917782 LMB917782:LMC917782 LCF917782:LCG917782 KSJ917782:KSK917782 KIN917782:KIO917782 JYR917782:JYS917782 JOV917782:JOW917782 JEZ917782:JFA917782 IVD917782:IVE917782 ILH917782:ILI917782 IBL917782:IBM917782 HRP917782:HRQ917782 HHT917782:HHU917782 GXX917782:GXY917782 GOB917782:GOC917782 GEF917782:GEG917782 FUJ917782:FUK917782 FKN917782:FKO917782 FAR917782:FAS917782 EQV917782:EQW917782 EGZ917782:EHA917782 DXD917782:DXE917782 DNH917782:DNI917782 DDL917782:DDM917782 CTP917782:CTQ917782 CJT917782:CJU917782 BZX917782:BZY917782 BQB917782:BQC917782 BGF917782:BGG917782 AWJ917782:AWK917782 AMN917782:AMO917782 ACR917782:ACS917782 SV917782:SW917782 IZ917782:JA917782 D917782:E917782 WVL852246:WVM852246 WLP852246:WLQ852246 WBT852246:WBU852246 VRX852246:VRY852246 VIB852246:VIC852246 UYF852246:UYG852246 UOJ852246:UOK852246 UEN852246:UEO852246 TUR852246:TUS852246 TKV852246:TKW852246 TAZ852246:TBA852246 SRD852246:SRE852246 SHH852246:SHI852246 RXL852246:RXM852246 RNP852246:RNQ852246 RDT852246:RDU852246 QTX852246:QTY852246 QKB852246:QKC852246 QAF852246:QAG852246 PQJ852246:PQK852246 PGN852246:PGO852246 OWR852246:OWS852246 OMV852246:OMW852246 OCZ852246:ODA852246 NTD852246:NTE852246 NJH852246:NJI852246 MZL852246:MZM852246 MPP852246:MPQ852246 MFT852246:MFU852246 LVX852246:LVY852246 LMB852246:LMC852246 LCF852246:LCG852246 KSJ852246:KSK852246 KIN852246:KIO852246 JYR852246:JYS852246 JOV852246:JOW852246 JEZ852246:JFA852246 IVD852246:IVE852246 ILH852246:ILI852246 IBL852246:IBM852246 HRP852246:HRQ852246 HHT852246:HHU852246 GXX852246:GXY852246 GOB852246:GOC852246 GEF852246:GEG852246 FUJ852246:FUK852246 FKN852246:FKO852246 FAR852246:FAS852246 EQV852246:EQW852246 EGZ852246:EHA852246 DXD852246:DXE852246 DNH852246:DNI852246 DDL852246:DDM852246 CTP852246:CTQ852246 CJT852246:CJU852246 BZX852246:BZY852246 BQB852246:BQC852246 BGF852246:BGG852246 AWJ852246:AWK852246 AMN852246:AMO852246 ACR852246:ACS852246 SV852246:SW852246 IZ852246:JA852246 D852246:E852246 WVL786710:WVM786710 WLP786710:WLQ786710 WBT786710:WBU786710 VRX786710:VRY786710 VIB786710:VIC786710 UYF786710:UYG786710 UOJ786710:UOK786710 UEN786710:UEO786710 TUR786710:TUS786710 TKV786710:TKW786710 TAZ786710:TBA786710 SRD786710:SRE786710 SHH786710:SHI786710 RXL786710:RXM786710 RNP786710:RNQ786710 RDT786710:RDU786710 QTX786710:QTY786710 QKB786710:QKC786710 QAF786710:QAG786710 PQJ786710:PQK786710 PGN786710:PGO786710 OWR786710:OWS786710 OMV786710:OMW786710 OCZ786710:ODA786710 NTD786710:NTE786710 NJH786710:NJI786710 MZL786710:MZM786710 MPP786710:MPQ786710 MFT786710:MFU786710 LVX786710:LVY786710 LMB786710:LMC786710 LCF786710:LCG786710 KSJ786710:KSK786710 KIN786710:KIO786710 JYR786710:JYS786710 JOV786710:JOW786710 JEZ786710:JFA786710 IVD786710:IVE786710 ILH786710:ILI786710 IBL786710:IBM786710 HRP786710:HRQ786710 HHT786710:HHU786710 GXX786710:GXY786710 GOB786710:GOC786710 GEF786710:GEG786710 FUJ786710:FUK786710 FKN786710:FKO786710 FAR786710:FAS786710 EQV786710:EQW786710 EGZ786710:EHA786710 DXD786710:DXE786710 DNH786710:DNI786710 DDL786710:DDM786710 CTP786710:CTQ786710 CJT786710:CJU786710 BZX786710:BZY786710 BQB786710:BQC786710 BGF786710:BGG786710 AWJ786710:AWK786710 AMN786710:AMO786710 ACR786710:ACS786710 SV786710:SW786710 IZ786710:JA786710 D786710:E786710 WVL721174:WVM721174 WLP721174:WLQ721174 WBT721174:WBU721174 VRX721174:VRY721174 VIB721174:VIC721174 UYF721174:UYG721174 UOJ721174:UOK721174 UEN721174:UEO721174 TUR721174:TUS721174 TKV721174:TKW721174 TAZ721174:TBA721174 SRD721174:SRE721174 SHH721174:SHI721174 RXL721174:RXM721174 RNP721174:RNQ721174 RDT721174:RDU721174 QTX721174:QTY721174 QKB721174:QKC721174 QAF721174:QAG721174 PQJ721174:PQK721174 PGN721174:PGO721174 OWR721174:OWS721174 OMV721174:OMW721174 OCZ721174:ODA721174 NTD721174:NTE721174 NJH721174:NJI721174 MZL721174:MZM721174 MPP721174:MPQ721174 MFT721174:MFU721174 LVX721174:LVY721174 LMB721174:LMC721174 LCF721174:LCG721174 KSJ721174:KSK721174 KIN721174:KIO721174 JYR721174:JYS721174 JOV721174:JOW721174 JEZ721174:JFA721174 IVD721174:IVE721174 ILH721174:ILI721174 IBL721174:IBM721174 HRP721174:HRQ721174 HHT721174:HHU721174 GXX721174:GXY721174 GOB721174:GOC721174 GEF721174:GEG721174 FUJ721174:FUK721174 FKN721174:FKO721174 FAR721174:FAS721174 EQV721174:EQW721174 EGZ721174:EHA721174 DXD721174:DXE721174 DNH721174:DNI721174 DDL721174:DDM721174 CTP721174:CTQ721174 CJT721174:CJU721174 BZX721174:BZY721174 BQB721174:BQC721174 BGF721174:BGG721174 AWJ721174:AWK721174 AMN721174:AMO721174 ACR721174:ACS721174 SV721174:SW721174 IZ721174:JA721174 D721174:E721174 WVL655638:WVM655638 WLP655638:WLQ655638 WBT655638:WBU655638 VRX655638:VRY655638 VIB655638:VIC655638 UYF655638:UYG655638 UOJ655638:UOK655638 UEN655638:UEO655638 TUR655638:TUS655638 TKV655638:TKW655638 TAZ655638:TBA655638 SRD655638:SRE655638 SHH655638:SHI655638 RXL655638:RXM655638 RNP655638:RNQ655638 RDT655638:RDU655638 QTX655638:QTY655638 QKB655638:QKC655638 QAF655638:QAG655638 PQJ655638:PQK655638 PGN655638:PGO655638 OWR655638:OWS655638 OMV655638:OMW655638 OCZ655638:ODA655638 NTD655638:NTE655638 NJH655638:NJI655638 MZL655638:MZM655638 MPP655638:MPQ655638 MFT655638:MFU655638 LVX655638:LVY655638 LMB655638:LMC655638 LCF655638:LCG655638 KSJ655638:KSK655638 KIN655638:KIO655638 JYR655638:JYS655638 JOV655638:JOW655638 JEZ655638:JFA655638 IVD655638:IVE655638 ILH655638:ILI655638 IBL655638:IBM655638 HRP655638:HRQ655638 HHT655638:HHU655638 GXX655638:GXY655638 GOB655638:GOC655638 GEF655638:GEG655638 FUJ655638:FUK655638 FKN655638:FKO655638 FAR655638:FAS655638 EQV655638:EQW655638 EGZ655638:EHA655638 DXD655638:DXE655638 DNH655638:DNI655638 DDL655638:DDM655638 CTP655638:CTQ655638 CJT655638:CJU655638 BZX655638:BZY655638 BQB655638:BQC655638 BGF655638:BGG655638 AWJ655638:AWK655638 AMN655638:AMO655638 ACR655638:ACS655638 SV655638:SW655638 IZ655638:JA655638 D655638:E655638 WVL590102:WVM590102 WLP590102:WLQ590102 WBT590102:WBU590102 VRX590102:VRY590102 VIB590102:VIC590102 UYF590102:UYG590102 UOJ590102:UOK590102 UEN590102:UEO590102 TUR590102:TUS590102 TKV590102:TKW590102 TAZ590102:TBA590102 SRD590102:SRE590102 SHH590102:SHI590102 RXL590102:RXM590102 RNP590102:RNQ590102 RDT590102:RDU590102 QTX590102:QTY590102 QKB590102:QKC590102 QAF590102:QAG590102 PQJ590102:PQK590102 PGN590102:PGO590102 OWR590102:OWS590102 OMV590102:OMW590102 OCZ590102:ODA590102 NTD590102:NTE590102 NJH590102:NJI590102 MZL590102:MZM590102 MPP590102:MPQ590102 MFT590102:MFU590102 LVX590102:LVY590102 LMB590102:LMC590102 LCF590102:LCG590102 KSJ590102:KSK590102 KIN590102:KIO590102 JYR590102:JYS590102 JOV590102:JOW590102 JEZ590102:JFA590102 IVD590102:IVE590102 ILH590102:ILI590102 IBL590102:IBM590102 HRP590102:HRQ590102 HHT590102:HHU590102 GXX590102:GXY590102 GOB590102:GOC590102 GEF590102:GEG590102 FUJ590102:FUK590102 FKN590102:FKO590102 FAR590102:FAS590102 EQV590102:EQW590102 EGZ590102:EHA590102 DXD590102:DXE590102 DNH590102:DNI590102 DDL590102:DDM590102 CTP590102:CTQ590102 CJT590102:CJU590102 BZX590102:BZY590102 BQB590102:BQC590102 BGF590102:BGG590102 AWJ590102:AWK590102 AMN590102:AMO590102 ACR590102:ACS590102 SV590102:SW590102 IZ590102:JA590102 D590102:E590102 WVL524566:WVM524566 WLP524566:WLQ524566 WBT524566:WBU524566 VRX524566:VRY524566 VIB524566:VIC524566 UYF524566:UYG524566 UOJ524566:UOK524566 UEN524566:UEO524566 TUR524566:TUS524566 TKV524566:TKW524566 TAZ524566:TBA524566 SRD524566:SRE524566 SHH524566:SHI524566 RXL524566:RXM524566 RNP524566:RNQ524566 RDT524566:RDU524566 QTX524566:QTY524566 QKB524566:QKC524566 QAF524566:QAG524566 PQJ524566:PQK524566 PGN524566:PGO524566 OWR524566:OWS524566 OMV524566:OMW524566 OCZ524566:ODA524566 NTD524566:NTE524566 NJH524566:NJI524566 MZL524566:MZM524566 MPP524566:MPQ524566 MFT524566:MFU524566 LVX524566:LVY524566 LMB524566:LMC524566 LCF524566:LCG524566 KSJ524566:KSK524566 KIN524566:KIO524566 JYR524566:JYS524566 JOV524566:JOW524566 JEZ524566:JFA524566 IVD524566:IVE524566 ILH524566:ILI524566 IBL524566:IBM524566 HRP524566:HRQ524566 HHT524566:HHU524566 GXX524566:GXY524566 GOB524566:GOC524566 GEF524566:GEG524566 FUJ524566:FUK524566 FKN524566:FKO524566 FAR524566:FAS524566 EQV524566:EQW524566 EGZ524566:EHA524566 DXD524566:DXE524566 DNH524566:DNI524566 DDL524566:DDM524566 CTP524566:CTQ524566 CJT524566:CJU524566 BZX524566:BZY524566 BQB524566:BQC524566 BGF524566:BGG524566 AWJ524566:AWK524566 AMN524566:AMO524566 ACR524566:ACS524566 SV524566:SW524566 IZ524566:JA524566 D524566:E524566 WVL459030:WVM459030 WLP459030:WLQ459030 WBT459030:WBU459030 VRX459030:VRY459030 VIB459030:VIC459030 UYF459030:UYG459030 UOJ459030:UOK459030 UEN459030:UEO459030 TUR459030:TUS459030 TKV459030:TKW459030 TAZ459030:TBA459030 SRD459030:SRE459030 SHH459030:SHI459030 RXL459030:RXM459030 RNP459030:RNQ459030 RDT459030:RDU459030 QTX459030:QTY459030 QKB459030:QKC459030 QAF459030:QAG459030 PQJ459030:PQK459030 PGN459030:PGO459030 OWR459030:OWS459030 OMV459030:OMW459030 OCZ459030:ODA459030 NTD459030:NTE459030 NJH459030:NJI459030 MZL459030:MZM459030 MPP459030:MPQ459030 MFT459030:MFU459030 LVX459030:LVY459030 LMB459030:LMC459030 LCF459030:LCG459030 KSJ459030:KSK459030 KIN459030:KIO459030 JYR459030:JYS459030 JOV459030:JOW459030 JEZ459030:JFA459030 IVD459030:IVE459030 ILH459030:ILI459030 IBL459030:IBM459030 HRP459030:HRQ459030 HHT459030:HHU459030 GXX459030:GXY459030 GOB459030:GOC459030 GEF459030:GEG459030 FUJ459030:FUK459030 FKN459030:FKO459030 FAR459030:FAS459030 EQV459030:EQW459030 EGZ459030:EHA459030 DXD459030:DXE459030 DNH459030:DNI459030 DDL459030:DDM459030 CTP459030:CTQ459030 CJT459030:CJU459030 BZX459030:BZY459030 BQB459030:BQC459030 BGF459030:BGG459030 AWJ459030:AWK459030 AMN459030:AMO459030 ACR459030:ACS459030 SV459030:SW459030 IZ459030:JA459030 D459030:E459030 WVL393494:WVM393494 WLP393494:WLQ393494 WBT393494:WBU393494 VRX393494:VRY393494 VIB393494:VIC393494 UYF393494:UYG393494 UOJ393494:UOK393494 UEN393494:UEO393494 TUR393494:TUS393494 TKV393494:TKW393494 TAZ393494:TBA393494 SRD393494:SRE393494 SHH393494:SHI393494 RXL393494:RXM393494 RNP393494:RNQ393494 RDT393494:RDU393494 QTX393494:QTY393494 QKB393494:QKC393494 QAF393494:QAG393494 PQJ393494:PQK393494 PGN393494:PGO393494 OWR393494:OWS393494 OMV393494:OMW393494 OCZ393494:ODA393494 NTD393494:NTE393494 NJH393494:NJI393494 MZL393494:MZM393494 MPP393494:MPQ393494 MFT393494:MFU393494 LVX393494:LVY393494 LMB393494:LMC393494 LCF393494:LCG393494 KSJ393494:KSK393494 KIN393494:KIO393494 JYR393494:JYS393494 JOV393494:JOW393494 JEZ393494:JFA393494 IVD393494:IVE393494 ILH393494:ILI393494 IBL393494:IBM393494 HRP393494:HRQ393494 HHT393494:HHU393494 GXX393494:GXY393494 GOB393494:GOC393494 GEF393494:GEG393494 FUJ393494:FUK393494 FKN393494:FKO393494 FAR393494:FAS393494 EQV393494:EQW393494 EGZ393494:EHA393494 DXD393494:DXE393494 DNH393494:DNI393494 DDL393494:DDM393494 CTP393494:CTQ393494 CJT393494:CJU393494 BZX393494:BZY393494 BQB393494:BQC393494 BGF393494:BGG393494 AWJ393494:AWK393494 AMN393494:AMO393494 ACR393494:ACS393494 SV393494:SW393494 IZ393494:JA393494 D393494:E393494 WVL327958:WVM327958 WLP327958:WLQ327958 WBT327958:WBU327958 VRX327958:VRY327958 VIB327958:VIC327958 UYF327958:UYG327958 UOJ327958:UOK327958 UEN327958:UEO327958 TUR327958:TUS327958 TKV327958:TKW327958 TAZ327958:TBA327958 SRD327958:SRE327958 SHH327958:SHI327958 RXL327958:RXM327958 RNP327958:RNQ327958 RDT327958:RDU327958 QTX327958:QTY327958 QKB327958:QKC327958 QAF327958:QAG327958 PQJ327958:PQK327958 PGN327958:PGO327958 OWR327958:OWS327958 OMV327958:OMW327958 OCZ327958:ODA327958 NTD327958:NTE327958 NJH327958:NJI327958 MZL327958:MZM327958 MPP327958:MPQ327958 MFT327958:MFU327958 LVX327958:LVY327958 LMB327958:LMC327958 LCF327958:LCG327958 KSJ327958:KSK327958 KIN327958:KIO327958 JYR327958:JYS327958 JOV327958:JOW327958 JEZ327958:JFA327958 IVD327958:IVE327958 ILH327958:ILI327958 IBL327958:IBM327958 HRP327958:HRQ327958 HHT327958:HHU327958 GXX327958:GXY327958 GOB327958:GOC327958 GEF327958:GEG327958 FUJ327958:FUK327958 FKN327958:FKO327958 FAR327958:FAS327958 EQV327958:EQW327958 EGZ327958:EHA327958 DXD327958:DXE327958 DNH327958:DNI327958 DDL327958:DDM327958 CTP327958:CTQ327958 CJT327958:CJU327958 BZX327958:BZY327958 BQB327958:BQC327958 BGF327958:BGG327958 AWJ327958:AWK327958 AMN327958:AMO327958 ACR327958:ACS327958 SV327958:SW327958 IZ327958:JA327958 D327958:E327958 WVL262422:WVM262422 WLP262422:WLQ262422 WBT262422:WBU262422 VRX262422:VRY262422 VIB262422:VIC262422 UYF262422:UYG262422 UOJ262422:UOK262422 UEN262422:UEO262422 TUR262422:TUS262422 TKV262422:TKW262422 TAZ262422:TBA262422 SRD262422:SRE262422 SHH262422:SHI262422 RXL262422:RXM262422 RNP262422:RNQ262422 RDT262422:RDU262422 QTX262422:QTY262422 QKB262422:QKC262422 QAF262422:QAG262422 PQJ262422:PQK262422 PGN262422:PGO262422 OWR262422:OWS262422 OMV262422:OMW262422 OCZ262422:ODA262422 NTD262422:NTE262422 NJH262422:NJI262422 MZL262422:MZM262422 MPP262422:MPQ262422 MFT262422:MFU262422 LVX262422:LVY262422 LMB262422:LMC262422 LCF262422:LCG262422 KSJ262422:KSK262422 KIN262422:KIO262422 JYR262422:JYS262422 JOV262422:JOW262422 JEZ262422:JFA262422 IVD262422:IVE262422 ILH262422:ILI262422 IBL262422:IBM262422 HRP262422:HRQ262422 HHT262422:HHU262422 GXX262422:GXY262422 GOB262422:GOC262422 GEF262422:GEG262422 FUJ262422:FUK262422 FKN262422:FKO262422 FAR262422:FAS262422 EQV262422:EQW262422 EGZ262422:EHA262422 DXD262422:DXE262422 DNH262422:DNI262422 DDL262422:DDM262422 CTP262422:CTQ262422 CJT262422:CJU262422 BZX262422:BZY262422 BQB262422:BQC262422 BGF262422:BGG262422 AWJ262422:AWK262422 AMN262422:AMO262422 ACR262422:ACS262422 SV262422:SW262422 IZ262422:JA262422 D262422:E262422 WVL196886:WVM196886 WLP196886:WLQ196886 WBT196886:WBU196886 VRX196886:VRY196886 VIB196886:VIC196886 UYF196886:UYG196886 UOJ196886:UOK196886 UEN196886:UEO196886 TUR196886:TUS196886 TKV196886:TKW196886 TAZ196886:TBA196886 SRD196886:SRE196886 SHH196886:SHI196886 RXL196886:RXM196886 RNP196886:RNQ196886 RDT196886:RDU196886 QTX196886:QTY196886 QKB196886:QKC196886 QAF196886:QAG196886 PQJ196886:PQK196886 PGN196886:PGO196886 OWR196886:OWS196886 OMV196886:OMW196886 OCZ196886:ODA196886 NTD196886:NTE196886 NJH196886:NJI196886 MZL196886:MZM196886 MPP196886:MPQ196886 MFT196886:MFU196886 LVX196886:LVY196886 LMB196886:LMC196886 LCF196886:LCG196886 KSJ196886:KSK196886 KIN196886:KIO196886 JYR196886:JYS196886 JOV196886:JOW196886 JEZ196886:JFA196886 IVD196886:IVE196886 ILH196886:ILI196886 IBL196886:IBM196886 HRP196886:HRQ196886 HHT196886:HHU196886 GXX196886:GXY196886 GOB196886:GOC196886 GEF196886:GEG196886 FUJ196886:FUK196886 FKN196886:FKO196886 FAR196886:FAS196886 EQV196886:EQW196886 EGZ196886:EHA196886 DXD196886:DXE196886 DNH196886:DNI196886 DDL196886:DDM196886 CTP196886:CTQ196886 CJT196886:CJU196886 BZX196886:BZY196886 BQB196886:BQC196886 BGF196886:BGG196886 AWJ196886:AWK196886 AMN196886:AMO196886 ACR196886:ACS196886 SV196886:SW196886 IZ196886:JA196886 D196886:E196886 WVL131350:WVM131350 WLP131350:WLQ131350 WBT131350:WBU131350 VRX131350:VRY131350 VIB131350:VIC131350 UYF131350:UYG131350 UOJ131350:UOK131350 UEN131350:UEO131350 TUR131350:TUS131350 TKV131350:TKW131350 TAZ131350:TBA131350 SRD131350:SRE131350 SHH131350:SHI131350 RXL131350:RXM131350 RNP131350:RNQ131350 RDT131350:RDU131350 QTX131350:QTY131350 QKB131350:QKC131350 QAF131350:QAG131350 PQJ131350:PQK131350 PGN131350:PGO131350 OWR131350:OWS131350 OMV131350:OMW131350 OCZ131350:ODA131350 NTD131350:NTE131350 NJH131350:NJI131350 MZL131350:MZM131350 MPP131350:MPQ131350 MFT131350:MFU131350 LVX131350:LVY131350 LMB131350:LMC131350 LCF131350:LCG131350 KSJ131350:KSK131350 KIN131350:KIO131350 JYR131350:JYS131350 JOV131350:JOW131350 JEZ131350:JFA131350 IVD131350:IVE131350 ILH131350:ILI131350 IBL131350:IBM131350 HRP131350:HRQ131350 HHT131350:HHU131350 GXX131350:GXY131350 GOB131350:GOC131350 GEF131350:GEG131350 FUJ131350:FUK131350 FKN131350:FKO131350 FAR131350:FAS131350 EQV131350:EQW131350 EGZ131350:EHA131350 DXD131350:DXE131350 DNH131350:DNI131350 DDL131350:DDM131350 CTP131350:CTQ131350 CJT131350:CJU131350 BZX131350:BZY131350 BQB131350:BQC131350 BGF131350:BGG131350 AWJ131350:AWK131350 AMN131350:AMO131350 ACR131350:ACS131350 SV131350:SW131350 IZ131350:JA131350 D131350:E131350 WVL65814:WVM65814 WLP65814:WLQ65814 WBT65814:WBU65814 VRX65814:VRY65814 VIB65814:VIC65814 UYF65814:UYG65814 UOJ65814:UOK65814 UEN65814:UEO65814 TUR65814:TUS65814 TKV65814:TKW65814 TAZ65814:TBA65814 SRD65814:SRE65814 SHH65814:SHI65814 RXL65814:RXM65814 RNP65814:RNQ65814 RDT65814:RDU65814 QTX65814:QTY65814 QKB65814:QKC65814 QAF65814:QAG65814 PQJ65814:PQK65814 PGN65814:PGO65814 OWR65814:OWS65814 OMV65814:OMW65814 OCZ65814:ODA65814 NTD65814:NTE65814 NJH65814:NJI65814 MZL65814:MZM65814 MPP65814:MPQ65814 MFT65814:MFU65814 LVX65814:LVY65814 LMB65814:LMC65814 LCF65814:LCG65814 KSJ65814:KSK65814 KIN65814:KIO65814 JYR65814:JYS65814 JOV65814:JOW65814 JEZ65814:JFA65814 IVD65814:IVE65814 ILH65814:ILI65814 IBL65814:IBM65814 HRP65814:HRQ65814 HHT65814:HHU65814 GXX65814:GXY65814 GOB65814:GOC65814 GEF65814:GEG65814 FUJ65814:FUK65814 FKN65814:FKO65814 FAR65814:FAS65814 EQV65814:EQW65814 EGZ65814:EHA65814 DXD65814:DXE65814 DNH65814:DNI65814 DDL65814:DDM65814 CTP65814:CTQ65814 CJT65814:CJU65814 BZX65814:BZY65814 BQB65814:BQC65814 BGF65814:BGG65814 AWJ65814:AWK65814 AMN65814:AMO65814 ACR65814:ACS65814 SV65814:SW65814 IZ65814:JA65814 D65814:E65814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formula1>$C$411:$C$420</formula1>
    </dataValidation>
    <dataValidation type="list" allowBlank="1" showInputMessage="1" showErrorMessage="1" sqref="D14:E14 WVL983319:WVM983319 WLP983319:WLQ983319 WBT983319:WBU983319 VRX983319:VRY983319 VIB983319:VIC983319 UYF983319:UYG983319 UOJ983319:UOK983319 UEN983319:UEO983319 TUR983319:TUS983319 TKV983319:TKW983319 TAZ983319:TBA983319 SRD983319:SRE983319 SHH983319:SHI983319 RXL983319:RXM983319 RNP983319:RNQ983319 RDT983319:RDU983319 QTX983319:QTY983319 QKB983319:QKC983319 QAF983319:QAG983319 PQJ983319:PQK983319 PGN983319:PGO983319 OWR983319:OWS983319 OMV983319:OMW983319 OCZ983319:ODA983319 NTD983319:NTE983319 NJH983319:NJI983319 MZL983319:MZM983319 MPP983319:MPQ983319 MFT983319:MFU983319 LVX983319:LVY983319 LMB983319:LMC983319 LCF983319:LCG983319 KSJ983319:KSK983319 KIN983319:KIO983319 JYR983319:JYS983319 JOV983319:JOW983319 JEZ983319:JFA983319 IVD983319:IVE983319 ILH983319:ILI983319 IBL983319:IBM983319 HRP983319:HRQ983319 HHT983319:HHU983319 GXX983319:GXY983319 GOB983319:GOC983319 GEF983319:GEG983319 FUJ983319:FUK983319 FKN983319:FKO983319 FAR983319:FAS983319 EQV983319:EQW983319 EGZ983319:EHA983319 DXD983319:DXE983319 DNH983319:DNI983319 DDL983319:DDM983319 CTP983319:CTQ983319 CJT983319:CJU983319 BZX983319:BZY983319 BQB983319:BQC983319 BGF983319:BGG983319 AWJ983319:AWK983319 AMN983319:AMO983319 ACR983319:ACS983319 SV983319:SW983319 IZ983319:JA983319 D983319:E983319 WVL917783:WVM917783 WLP917783:WLQ917783 WBT917783:WBU917783 VRX917783:VRY917783 VIB917783:VIC917783 UYF917783:UYG917783 UOJ917783:UOK917783 UEN917783:UEO917783 TUR917783:TUS917783 TKV917783:TKW917783 TAZ917783:TBA917783 SRD917783:SRE917783 SHH917783:SHI917783 RXL917783:RXM917783 RNP917783:RNQ917783 RDT917783:RDU917783 QTX917783:QTY917783 QKB917783:QKC917783 QAF917783:QAG917783 PQJ917783:PQK917783 PGN917783:PGO917783 OWR917783:OWS917783 OMV917783:OMW917783 OCZ917783:ODA917783 NTD917783:NTE917783 NJH917783:NJI917783 MZL917783:MZM917783 MPP917783:MPQ917783 MFT917783:MFU917783 LVX917783:LVY917783 LMB917783:LMC917783 LCF917783:LCG917783 KSJ917783:KSK917783 KIN917783:KIO917783 JYR917783:JYS917783 JOV917783:JOW917783 JEZ917783:JFA917783 IVD917783:IVE917783 ILH917783:ILI917783 IBL917783:IBM917783 HRP917783:HRQ917783 HHT917783:HHU917783 GXX917783:GXY917783 GOB917783:GOC917783 GEF917783:GEG917783 FUJ917783:FUK917783 FKN917783:FKO917783 FAR917783:FAS917783 EQV917783:EQW917783 EGZ917783:EHA917783 DXD917783:DXE917783 DNH917783:DNI917783 DDL917783:DDM917783 CTP917783:CTQ917783 CJT917783:CJU917783 BZX917783:BZY917783 BQB917783:BQC917783 BGF917783:BGG917783 AWJ917783:AWK917783 AMN917783:AMO917783 ACR917783:ACS917783 SV917783:SW917783 IZ917783:JA917783 D917783:E917783 WVL852247:WVM852247 WLP852247:WLQ852247 WBT852247:WBU852247 VRX852247:VRY852247 VIB852247:VIC852247 UYF852247:UYG852247 UOJ852247:UOK852247 UEN852247:UEO852247 TUR852247:TUS852247 TKV852247:TKW852247 TAZ852247:TBA852247 SRD852247:SRE852247 SHH852247:SHI852247 RXL852247:RXM852247 RNP852247:RNQ852247 RDT852247:RDU852247 QTX852247:QTY852247 QKB852247:QKC852247 QAF852247:QAG852247 PQJ852247:PQK852247 PGN852247:PGO852247 OWR852247:OWS852247 OMV852247:OMW852247 OCZ852247:ODA852247 NTD852247:NTE852247 NJH852247:NJI852247 MZL852247:MZM852247 MPP852247:MPQ852247 MFT852247:MFU852247 LVX852247:LVY852247 LMB852247:LMC852247 LCF852247:LCG852247 KSJ852247:KSK852247 KIN852247:KIO852247 JYR852247:JYS852247 JOV852247:JOW852247 JEZ852247:JFA852247 IVD852247:IVE852247 ILH852247:ILI852247 IBL852247:IBM852247 HRP852247:HRQ852247 HHT852247:HHU852247 GXX852247:GXY852247 GOB852247:GOC852247 GEF852247:GEG852247 FUJ852247:FUK852247 FKN852247:FKO852247 FAR852247:FAS852247 EQV852247:EQW852247 EGZ852247:EHA852247 DXD852247:DXE852247 DNH852247:DNI852247 DDL852247:DDM852247 CTP852247:CTQ852247 CJT852247:CJU852247 BZX852247:BZY852247 BQB852247:BQC852247 BGF852247:BGG852247 AWJ852247:AWK852247 AMN852247:AMO852247 ACR852247:ACS852247 SV852247:SW852247 IZ852247:JA852247 D852247:E852247 WVL786711:WVM786711 WLP786711:WLQ786711 WBT786711:WBU786711 VRX786711:VRY786711 VIB786711:VIC786711 UYF786711:UYG786711 UOJ786711:UOK786711 UEN786711:UEO786711 TUR786711:TUS786711 TKV786711:TKW786711 TAZ786711:TBA786711 SRD786711:SRE786711 SHH786711:SHI786711 RXL786711:RXM786711 RNP786711:RNQ786711 RDT786711:RDU786711 QTX786711:QTY786711 QKB786711:QKC786711 QAF786711:QAG786711 PQJ786711:PQK786711 PGN786711:PGO786711 OWR786711:OWS786711 OMV786711:OMW786711 OCZ786711:ODA786711 NTD786711:NTE786711 NJH786711:NJI786711 MZL786711:MZM786711 MPP786711:MPQ786711 MFT786711:MFU786711 LVX786711:LVY786711 LMB786711:LMC786711 LCF786711:LCG786711 KSJ786711:KSK786711 KIN786711:KIO786711 JYR786711:JYS786711 JOV786711:JOW786711 JEZ786711:JFA786711 IVD786711:IVE786711 ILH786711:ILI786711 IBL786711:IBM786711 HRP786711:HRQ786711 HHT786711:HHU786711 GXX786711:GXY786711 GOB786711:GOC786711 GEF786711:GEG786711 FUJ786711:FUK786711 FKN786711:FKO786711 FAR786711:FAS786711 EQV786711:EQW786711 EGZ786711:EHA786711 DXD786711:DXE786711 DNH786711:DNI786711 DDL786711:DDM786711 CTP786711:CTQ786711 CJT786711:CJU786711 BZX786711:BZY786711 BQB786711:BQC786711 BGF786711:BGG786711 AWJ786711:AWK786711 AMN786711:AMO786711 ACR786711:ACS786711 SV786711:SW786711 IZ786711:JA786711 D786711:E786711 WVL721175:WVM721175 WLP721175:WLQ721175 WBT721175:WBU721175 VRX721175:VRY721175 VIB721175:VIC721175 UYF721175:UYG721175 UOJ721175:UOK721175 UEN721175:UEO721175 TUR721175:TUS721175 TKV721175:TKW721175 TAZ721175:TBA721175 SRD721175:SRE721175 SHH721175:SHI721175 RXL721175:RXM721175 RNP721175:RNQ721175 RDT721175:RDU721175 QTX721175:QTY721175 QKB721175:QKC721175 QAF721175:QAG721175 PQJ721175:PQK721175 PGN721175:PGO721175 OWR721175:OWS721175 OMV721175:OMW721175 OCZ721175:ODA721175 NTD721175:NTE721175 NJH721175:NJI721175 MZL721175:MZM721175 MPP721175:MPQ721175 MFT721175:MFU721175 LVX721175:LVY721175 LMB721175:LMC721175 LCF721175:LCG721175 KSJ721175:KSK721175 KIN721175:KIO721175 JYR721175:JYS721175 JOV721175:JOW721175 JEZ721175:JFA721175 IVD721175:IVE721175 ILH721175:ILI721175 IBL721175:IBM721175 HRP721175:HRQ721175 HHT721175:HHU721175 GXX721175:GXY721175 GOB721175:GOC721175 GEF721175:GEG721175 FUJ721175:FUK721175 FKN721175:FKO721175 FAR721175:FAS721175 EQV721175:EQW721175 EGZ721175:EHA721175 DXD721175:DXE721175 DNH721175:DNI721175 DDL721175:DDM721175 CTP721175:CTQ721175 CJT721175:CJU721175 BZX721175:BZY721175 BQB721175:BQC721175 BGF721175:BGG721175 AWJ721175:AWK721175 AMN721175:AMO721175 ACR721175:ACS721175 SV721175:SW721175 IZ721175:JA721175 D721175:E721175 WVL655639:WVM655639 WLP655639:WLQ655639 WBT655639:WBU655639 VRX655639:VRY655639 VIB655639:VIC655639 UYF655639:UYG655639 UOJ655639:UOK655639 UEN655639:UEO655639 TUR655639:TUS655639 TKV655639:TKW655639 TAZ655639:TBA655639 SRD655639:SRE655639 SHH655639:SHI655639 RXL655639:RXM655639 RNP655639:RNQ655639 RDT655639:RDU655639 QTX655639:QTY655639 QKB655639:QKC655639 QAF655639:QAG655639 PQJ655639:PQK655639 PGN655639:PGO655639 OWR655639:OWS655639 OMV655639:OMW655639 OCZ655639:ODA655639 NTD655639:NTE655639 NJH655639:NJI655639 MZL655639:MZM655639 MPP655639:MPQ655639 MFT655639:MFU655639 LVX655639:LVY655639 LMB655639:LMC655639 LCF655639:LCG655639 KSJ655639:KSK655639 KIN655639:KIO655639 JYR655639:JYS655639 JOV655639:JOW655639 JEZ655639:JFA655639 IVD655639:IVE655639 ILH655639:ILI655639 IBL655639:IBM655639 HRP655639:HRQ655639 HHT655639:HHU655639 GXX655639:GXY655639 GOB655639:GOC655639 GEF655639:GEG655639 FUJ655639:FUK655639 FKN655639:FKO655639 FAR655639:FAS655639 EQV655639:EQW655639 EGZ655639:EHA655639 DXD655639:DXE655639 DNH655639:DNI655639 DDL655639:DDM655639 CTP655639:CTQ655639 CJT655639:CJU655639 BZX655639:BZY655639 BQB655639:BQC655639 BGF655639:BGG655639 AWJ655639:AWK655639 AMN655639:AMO655639 ACR655639:ACS655639 SV655639:SW655639 IZ655639:JA655639 D655639:E655639 WVL590103:WVM590103 WLP590103:WLQ590103 WBT590103:WBU590103 VRX590103:VRY590103 VIB590103:VIC590103 UYF590103:UYG590103 UOJ590103:UOK590103 UEN590103:UEO590103 TUR590103:TUS590103 TKV590103:TKW590103 TAZ590103:TBA590103 SRD590103:SRE590103 SHH590103:SHI590103 RXL590103:RXM590103 RNP590103:RNQ590103 RDT590103:RDU590103 QTX590103:QTY590103 QKB590103:QKC590103 QAF590103:QAG590103 PQJ590103:PQK590103 PGN590103:PGO590103 OWR590103:OWS590103 OMV590103:OMW590103 OCZ590103:ODA590103 NTD590103:NTE590103 NJH590103:NJI590103 MZL590103:MZM590103 MPP590103:MPQ590103 MFT590103:MFU590103 LVX590103:LVY590103 LMB590103:LMC590103 LCF590103:LCG590103 KSJ590103:KSK590103 KIN590103:KIO590103 JYR590103:JYS590103 JOV590103:JOW590103 JEZ590103:JFA590103 IVD590103:IVE590103 ILH590103:ILI590103 IBL590103:IBM590103 HRP590103:HRQ590103 HHT590103:HHU590103 GXX590103:GXY590103 GOB590103:GOC590103 GEF590103:GEG590103 FUJ590103:FUK590103 FKN590103:FKO590103 FAR590103:FAS590103 EQV590103:EQW590103 EGZ590103:EHA590103 DXD590103:DXE590103 DNH590103:DNI590103 DDL590103:DDM590103 CTP590103:CTQ590103 CJT590103:CJU590103 BZX590103:BZY590103 BQB590103:BQC590103 BGF590103:BGG590103 AWJ590103:AWK590103 AMN590103:AMO590103 ACR590103:ACS590103 SV590103:SW590103 IZ590103:JA590103 D590103:E590103 WVL524567:WVM524567 WLP524567:WLQ524567 WBT524567:WBU524567 VRX524567:VRY524567 VIB524567:VIC524567 UYF524567:UYG524567 UOJ524567:UOK524567 UEN524567:UEO524567 TUR524567:TUS524567 TKV524567:TKW524567 TAZ524567:TBA524567 SRD524567:SRE524567 SHH524567:SHI524567 RXL524567:RXM524567 RNP524567:RNQ524567 RDT524567:RDU524567 QTX524567:QTY524567 QKB524567:QKC524567 QAF524567:QAG524567 PQJ524567:PQK524567 PGN524567:PGO524567 OWR524567:OWS524567 OMV524567:OMW524567 OCZ524567:ODA524567 NTD524567:NTE524567 NJH524567:NJI524567 MZL524567:MZM524567 MPP524567:MPQ524567 MFT524567:MFU524567 LVX524567:LVY524567 LMB524567:LMC524567 LCF524567:LCG524567 KSJ524567:KSK524567 KIN524567:KIO524567 JYR524567:JYS524567 JOV524567:JOW524567 JEZ524567:JFA524567 IVD524567:IVE524567 ILH524567:ILI524567 IBL524567:IBM524567 HRP524567:HRQ524567 HHT524567:HHU524567 GXX524567:GXY524567 GOB524567:GOC524567 GEF524567:GEG524567 FUJ524567:FUK524567 FKN524567:FKO524567 FAR524567:FAS524567 EQV524567:EQW524567 EGZ524567:EHA524567 DXD524567:DXE524567 DNH524567:DNI524567 DDL524567:DDM524567 CTP524567:CTQ524567 CJT524567:CJU524567 BZX524567:BZY524567 BQB524567:BQC524567 BGF524567:BGG524567 AWJ524567:AWK524567 AMN524567:AMO524567 ACR524567:ACS524567 SV524567:SW524567 IZ524567:JA524567 D524567:E524567 WVL459031:WVM459031 WLP459031:WLQ459031 WBT459031:WBU459031 VRX459031:VRY459031 VIB459031:VIC459031 UYF459031:UYG459031 UOJ459031:UOK459031 UEN459031:UEO459031 TUR459031:TUS459031 TKV459031:TKW459031 TAZ459031:TBA459031 SRD459031:SRE459031 SHH459031:SHI459031 RXL459031:RXM459031 RNP459031:RNQ459031 RDT459031:RDU459031 QTX459031:QTY459031 QKB459031:QKC459031 QAF459031:QAG459031 PQJ459031:PQK459031 PGN459031:PGO459031 OWR459031:OWS459031 OMV459031:OMW459031 OCZ459031:ODA459031 NTD459031:NTE459031 NJH459031:NJI459031 MZL459031:MZM459031 MPP459031:MPQ459031 MFT459031:MFU459031 LVX459031:LVY459031 LMB459031:LMC459031 LCF459031:LCG459031 KSJ459031:KSK459031 KIN459031:KIO459031 JYR459031:JYS459031 JOV459031:JOW459031 JEZ459031:JFA459031 IVD459031:IVE459031 ILH459031:ILI459031 IBL459031:IBM459031 HRP459031:HRQ459031 HHT459031:HHU459031 GXX459031:GXY459031 GOB459031:GOC459031 GEF459031:GEG459031 FUJ459031:FUK459031 FKN459031:FKO459031 FAR459031:FAS459031 EQV459031:EQW459031 EGZ459031:EHA459031 DXD459031:DXE459031 DNH459031:DNI459031 DDL459031:DDM459031 CTP459031:CTQ459031 CJT459031:CJU459031 BZX459031:BZY459031 BQB459031:BQC459031 BGF459031:BGG459031 AWJ459031:AWK459031 AMN459031:AMO459031 ACR459031:ACS459031 SV459031:SW459031 IZ459031:JA459031 D459031:E459031 WVL393495:WVM393495 WLP393495:WLQ393495 WBT393495:WBU393495 VRX393495:VRY393495 VIB393495:VIC393495 UYF393495:UYG393495 UOJ393495:UOK393495 UEN393495:UEO393495 TUR393495:TUS393495 TKV393495:TKW393495 TAZ393495:TBA393495 SRD393495:SRE393495 SHH393495:SHI393495 RXL393495:RXM393495 RNP393495:RNQ393495 RDT393495:RDU393495 QTX393495:QTY393495 QKB393495:QKC393495 QAF393495:QAG393495 PQJ393495:PQK393495 PGN393495:PGO393495 OWR393495:OWS393495 OMV393495:OMW393495 OCZ393495:ODA393495 NTD393495:NTE393495 NJH393495:NJI393495 MZL393495:MZM393495 MPP393495:MPQ393495 MFT393495:MFU393495 LVX393495:LVY393495 LMB393495:LMC393495 LCF393495:LCG393495 KSJ393495:KSK393495 KIN393495:KIO393495 JYR393495:JYS393495 JOV393495:JOW393495 JEZ393495:JFA393495 IVD393495:IVE393495 ILH393495:ILI393495 IBL393495:IBM393495 HRP393495:HRQ393495 HHT393495:HHU393495 GXX393495:GXY393495 GOB393495:GOC393495 GEF393495:GEG393495 FUJ393495:FUK393495 FKN393495:FKO393495 FAR393495:FAS393495 EQV393495:EQW393495 EGZ393495:EHA393495 DXD393495:DXE393495 DNH393495:DNI393495 DDL393495:DDM393495 CTP393495:CTQ393495 CJT393495:CJU393495 BZX393495:BZY393495 BQB393495:BQC393495 BGF393495:BGG393495 AWJ393495:AWK393495 AMN393495:AMO393495 ACR393495:ACS393495 SV393495:SW393495 IZ393495:JA393495 D393495:E393495 WVL327959:WVM327959 WLP327959:WLQ327959 WBT327959:WBU327959 VRX327959:VRY327959 VIB327959:VIC327959 UYF327959:UYG327959 UOJ327959:UOK327959 UEN327959:UEO327959 TUR327959:TUS327959 TKV327959:TKW327959 TAZ327959:TBA327959 SRD327959:SRE327959 SHH327959:SHI327959 RXL327959:RXM327959 RNP327959:RNQ327959 RDT327959:RDU327959 QTX327959:QTY327959 QKB327959:QKC327959 QAF327959:QAG327959 PQJ327959:PQK327959 PGN327959:PGO327959 OWR327959:OWS327959 OMV327959:OMW327959 OCZ327959:ODA327959 NTD327959:NTE327959 NJH327959:NJI327959 MZL327959:MZM327959 MPP327959:MPQ327959 MFT327959:MFU327959 LVX327959:LVY327959 LMB327959:LMC327959 LCF327959:LCG327959 KSJ327959:KSK327959 KIN327959:KIO327959 JYR327959:JYS327959 JOV327959:JOW327959 JEZ327959:JFA327959 IVD327959:IVE327959 ILH327959:ILI327959 IBL327959:IBM327959 HRP327959:HRQ327959 HHT327959:HHU327959 GXX327959:GXY327959 GOB327959:GOC327959 GEF327959:GEG327959 FUJ327959:FUK327959 FKN327959:FKO327959 FAR327959:FAS327959 EQV327959:EQW327959 EGZ327959:EHA327959 DXD327959:DXE327959 DNH327959:DNI327959 DDL327959:DDM327959 CTP327959:CTQ327959 CJT327959:CJU327959 BZX327959:BZY327959 BQB327959:BQC327959 BGF327959:BGG327959 AWJ327959:AWK327959 AMN327959:AMO327959 ACR327959:ACS327959 SV327959:SW327959 IZ327959:JA327959 D327959:E327959 WVL262423:WVM262423 WLP262423:WLQ262423 WBT262423:WBU262423 VRX262423:VRY262423 VIB262423:VIC262423 UYF262423:UYG262423 UOJ262423:UOK262423 UEN262423:UEO262423 TUR262423:TUS262423 TKV262423:TKW262423 TAZ262423:TBA262423 SRD262423:SRE262423 SHH262423:SHI262423 RXL262423:RXM262423 RNP262423:RNQ262423 RDT262423:RDU262423 QTX262423:QTY262423 QKB262423:QKC262423 QAF262423:QAG262423 PQJ262423:PQK262423 PGN262423:PGO262423 OWR262423:OWS262423 OMV262423:OMW262423 OCZ262423:ODA262423 NTD262423:NTE262423 NJH262423:NJI262423 MZL262423:MZM262423 MPP262423:MPQ262423 MFT262423:MFU262423 LVX262423:LVY262423 LMB262423:LMC262423 LCF262423:LCG262423 KSJ262423:KSK262423 KIN262423:KIO262423 JYR262423:JYS262423 JOV262423:JOW262423 JEZ262423:JFA262423 IVD262423:IVE262423 ILH262423:ILI262423 IBL262423:IBM262423 HRP262423:HRQ262423 HHT262423:HHU262423 GXX262423:GXY262423 GOB262423:GOC262423 GEF262423:GEG262423 FUJ262423:FUK262423 FKN262423:FKO262423 FAR262423:FAS262423 EQV262423:EQW262423 EGZ262423:EHA262423 DXD262423:DXE262423 DNH262423:DNI262423 DDL262423:DDM262423 CTP262423:CTQ262423 CJT262423:CJU262423 BZX262423:BZY262423 BQB262423:BQC262423 BGF262423:BGG262423 AWJ262423:AWK262423 AMN262423:AMO262423 ACR262423:ACS262423 SV262423:SW262423 IZ262423:JA262423 D262423:E262423 WVL196887:WVM196887 WLP196887:WLQ196887 WBT196887:WBU196887 VRX196887:VRY196887 VIB196887:VIC196887 UYF196887:UYG196887 UOJ196887:UOK196887 UEN196887:UEO196887 TUR196887:TUS196887 TKV196887:TKW196887 TAZ196887:TBA196887 SRD196887:SRE196887 SHH196887:SHI196887 RXL196887:RXM196887 RNP196887:RNQ196887 RDT196887:RDU196887 QTX196887:QTY196887 QKB196887:QKC196887 QAF196887:QAG196887 PQJ196887:PQK196887 PGN196887:PGO196887 OWR196887:OWS196887 OMV196887:OMW196887 OCZ196887:ODA196887 NTD196887:NTE196887 NJH196887:NJI196887 MZL196887:MZM196887 MPP196887:MPQ196887 MFT196887:MFU196887 LVX196887:LVY196887 LMB196887:LMC196887 LCF196887:LCG196887 KSJ196887:KSK196887 KIN196887:KIO196887 JYR196887:JYS196887 JOV196887:JOW196887 JEZ196887:JFA196887 IVD196887:IVE196887 ILH196887:ILI196887 IBL196887:IBM196887 HRP196887:HRQ196887 HHT196887:HHU196887 GXX196887:GXY196887 GOB196887:GOC196887 GEF196887:GEG196887 FUJ196887:FUK196887 FKN196887:FKO196887 FAR196887:FAS196887 EQV196887:EQW196887 EGZ196887:EHA196887 DXD196887:DXE196887 DNH196887:DNI196887 DDL196887:DDM196887 CTP196887:CTQ196887 CJT196887:CJU196887 BZX196887:BZY196887 BQB196887:BQC196887 BGF196887:BGG196887 AWJ196887:AWK196887 AMN196887:AMO196887 ACR196887:ACS196887 SV196887:SW196887 IZ196887:JA196887 D196887:E196887 WVL131351:WVM131351 WLP131351:WLQ131351 WBT131351:WBU131351 VRX131351:VRY131351 VIB131351:VIC131351 UYF131351:UYG131351 UOJ131351:UOK131351 UEN131351:UEO131351 TUR131351:TUS131351 TKV131351:TKW131351 TAZ131351:TBA131351 SRD131351:SRE131351 SHH131351:SHI131351 RXL131351:RXM131351 RNP131351:RNQ131351 RDT131351:RDU131351 QTX131351:QTY131351 QKB131351:QKC131351 QAF131351:QAG131351 PQJ131351:PQK131351 PGN131351:PGO131351 OWR131351:OWS131351 OMV131351:OMW131351 OCZ131351:ODA131351 NTD131351:NTE131351 NJH131351:NJI131351 MZL131351:MZM131351 MPP131351:MPQ131351 MFT131351:MFU131351 LVX131351:LVY131351 LMB131351:LMC131351 LCF131351:LCG131351 KSJ131351:KSK131351 KIN131351:KIO131351 JYR131351:JYS131351 JOV131351:JOW131351 JEZ131351:JFA131351 IVD131351:IVE131351 ILH131351:ILI131351 IBL131351:IBM131351 HRP131351:HRQ131351 HHT131351:HHU131351 GXX131351:GXY131351 GOB131351:GOC131351 GEF131351:GEG131351 FUJ131351:FUK131351 FKN131351:FKO131351 FAR131351:FAS131351 EQV131351:EQW131351 EGZ131351:EHA131351 DXD131351:DXE131351 DNH131351:DNI131351 DDL131351:DDM131351 CTP131351:CTQ131351 CJT131351:CJU131351 BZX131351:BZY131351 BQB131351:BQC131351 BGF131351:BGG131351 AWJ131351:AWK131351 AMN131351:AMO131351 ACR131351:ACS131351 SV131351:SW131351 IZ131351:JA131351 D131351:E131351 WVL65815:WVM65815 WLP65815:WLQ65815 WBT65815:WBU65815 VRX65815:VRY65815 VIB65815:VIC65815 UYF65815:UYG65815 UOJ65815:UOK65815 UEN65815:UEO65815 TUR65815:TUS65815 TKV65815:TKW65815 TAZ65815:TBA65815 SRD65815:SRE65815 SHH65815:SHI65815 RXL65815:RXM65815 RNP65815:RNQ65815 RDT65815:RDU65815 QTX65815:QTY65815 QKB65815:QKC65815 QAF65815:QAG65815 PQJ65815:PQK65815 PGN65815:PGO65815 OWR65815:OWS65815 OMV65815:OMW65815 OCZ65815:ODA65815 NTD65815:NTE65815 NJH65815:NJI65815 MZL65815:MZM65815 MPP65815:MPQ65815 MFT65815:MFU65815 LVX65815:LVY65815 LMB65815:LMC65815 LCF65815:LCG65815 KSJ65815:KSK65815 KIN65815:KIO65815 JYR65815:JYS65815 JOV65815:JOW65815 JEZ65815:JFA65815 IVD65815:IVE65815 ILH65815:ILI65815 IBL65815:IBM65815 HRP65815:HRQ65815 HHT65815:HHU65815 GXX65815:GXY65815 GOB65815:GOC65815 GEF65815:GEG65815 FUJ65815:FUK65815 FKN65815:FKO65815 FAR65815:FAS65815 EQV65815:EQW65815 EGZ65815:EHA65815 DXD65815:DXE65815 DNH65815:DNI65815 DDL65815:DDM65815 CTP65815:CTQ65815 CJT65815:CJU65815 BZX65815:BZY65815 BQB65815:BQC65815 BGF65815:BGG65815 AWJ65815:AWK65815 AMN65815:AMO65815 ACR65815:ACS65815 SV65815:SW65815 IZ65815:JA65815 D65815:E65815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formula1>$D$411:$D$415</formula1>
    </dataValidation>
    <dataValidation type="list" allowBlank="1" showInputMessage="1" showErrorMessage="1" sqref="D16:E16 WVL983321:WVM983321 WLP983321:WLQ983321 WBT983321:WBU983321 VRX983321:VRY983321 VIB983321:VIC983321 UYF983321:UYG983321 UOJ983321:UOK983321 UEN983321:UEO983321 TUR983321:TUS983321 TKV983321:TKW983321 TAZ983321:TBA983321 SRD983321:SRE983321 SHH983321:SHI983321 RXL983321:RXM983321 RNP983321:RNQ983321 RDT983321:RDU983321 QTX983321:QTY983321 QKB983321:QKC983321 QAF983321:QAG983321 PQJ983321:PQK983321 PGN983321:PGO983321 OWR983321:OWS983321 OMV983321:OMW983321 OCZ983321:ODA983321 NTD983321:NTE983321 NJH983321:NJI983321 MZL983321:MZM983321 MPP983321:MPQ983321 MFT983321:MFU983321 LVX983321:LVY983321 LMB983321:LMC983321 LCF983321:LCG983321 KSJ983321:KSK983321 KIN983321:KIO983321 JYR983321:JYS983321 JOV983321:JOW983321 JEZ983321:JFA983321 IVD983321:IVE983321 ILH983321:ILI983321 IBL983321:IBM983321 HRP983321:HRQ983321 HHT983321:HHU983321 GXX983321:GXY983321 GOB983321:GOC983321 GEF983321:GEG983321 FUJ983321:FUK983321 FKN983321:FKO983321 FAR983321:FAS983321 EQV983321:EQW983321 EGZ983321:EHA983321 DXD983321:DXE983321 DNH983321:DNI983321 DDL983321:DDM983321 CTP983321:CTQ983321 CJT983321:CJU983321 BZX983321:BZY983321 BQB983321:BQC983321 BGF983321:BGG983321 AWJ983321:AWK983321 AMN983321:AMO983321 ACR983321:ACS983321 SV983321:SW983321 IZ983321:JA983321 D983321:E983321 WVL917785:WVM917785 WLP917785:WLQ917785 WBT917785:WBU917785 VRX917785:VRY917785 VIB917785:VIC917785 UYF917785:UYG917785 UOJ917785:UOK917785 UEN917785:UEO917785 TUR917785:TUS917785 TKV917785:TKW917785 TAZ917785:TBA917785 SRD917785:SRE917785 SHH917785:SHI917785 RXL917785:RXM917785 RNP917785:RNQ917785 RDT917785:RDU917785 QTX917785:QTY917785 QKB917785:QKC917785 QAF917785:QAG917785 PQJ917785:PQK917785 PGN917785:PGO917785 OWR917785:OWS917785 OMV917785:OMW917785 OCZ917785:ODA917785 NTD917785:NTE917785 NJH917785:NJI917785 MZL917785:MZM917785 MPP917785:MPQ917785 MFT917785:MFU917785 LVX917785:LVY917785 LMB917785:LMC917785 LCF917785:LCG917785 KSJ917785:KSK917785 KIN917785:KIO917785 JYR917785:JYS917785 JOV917785:JOW917785 JEZ917785:JFA917785 IVD917785:IVE917785 ILH917785:ILI917785 IBL917785:IBM917785 HRP917785:HRQ917785 HHT917785:HHU917785 GXX917785:GXY917785 GOB917785:GOC917785 GEF917785:GEG917785 FUJ917785:FUK917785 FKN917785:FKO917785 FAR917785:FAS917785 EQV917785:EQW917785 EGZ917785:EHA917785 DXD917785:DXE917785 DNH917785:DNI917785 DDL917785:DDM917785 CTP917785:CTQ917785 CJT917785:CJU917785 BZX917785:BZY917785 BQB917785:BQC917785 BGF917785:BGG917785 AWJ917785:AWK917785 AMN917785:AMO917785 ACR917785:ACS917785 SV917785:SW917785 IZ917785:JA917785 D917785:E917785 WVL852249:WVM852249 WLP852249:WLQ852249 WBT852249:WBU852249 VRX852249:VRY852249 VIB852249:VIC852249 UYF852249:UYG852249 UOJ852249:UOK852249 UEN852249:UEO852249 TUR852249:TUS852249 TKV852249:TKW852249 TAZ852249:TBA852249 SRD852249:SRE852249 SHH852249:SHI852249 RXL852249:RXM852249 RNP852249:RNQ852249 RDT852249:RDU852249 QTX852249:QTY852249 QKB852249:QKC852249 QAF852249:QAG852249 PQJ852249:PQK852249 PGN852249:PGO852249 OWR852249:OWS852249 OMV852249:OMW852249 OCZ852249:ODA852249 NTD852249:NTE852249 NJH852249:NJI852249 MZL852249:MZM852249 MPP852249:MPQ852249 MFT852249:MFU852249 LVX852249:LVY852249 LMB852249:LMC852249 LCF852249:LCG852249 KSJ852249:KSK852249 KIN852249:KIO852249 JYR852249:JYS852249 JOV852249:JOW852249 JEZ852249:JFA852249 IVD852249:IVE852249 ILH852249:ILI852249 IBL852249:IBM852249 HRP852249:HRQ852249 HHT852249:HHU852249 GXX852249:GXY852249 GOB852249:GOC852249 GEF852249:GEG852249 FUJ852249:FUK852249 FKN852249:FKO852249 FAR852249:FAS852249 EQV852249:EQW852249 EGZ852249:EHA852249 DXD852249:DXE852249 DNH852249:DNI852249 DDL852249:DDM852249 CTP852249:CTQ852249 CJT852249:CJU852249 BZX852249:BZY852249 BQB852249:BQC852249 BGF852249:BGG852249 AWJ852249:AWK852249 AMN852249:AMO852249 ACR852249:ACS852249 SV852249:SW852249 IZ852249:JA852249 D852249:E852249 WVL786713:WVM786713 WLP786713:WLQ786713 WBT786713:WBU786713 VRX786713:VRY786713 VIB786713:VIC786713 UYF786713:UYG786713 UOJ786713:UOK786713 UEN786713:UEO786713 TUR786713:TUS786713 TKV786713:TKW786713 TAZ786713:TBA786713 SRD786713:SRE786713 SHH786713:SHI786713 RXL786713:RXM786713 RNP786713:RNQ786713 RDT786713:RDU786713 QTX786713:QTY786713 QKB786713:QKC786713 QAF786713:QAG786713 PQJ786713:PQK786713 PGN786713:PGO786713 OWR786713:OWS786713 OMV786713:OMW786713 OCZ786713:ODA786713 NTD786713:NTE786713 NJH786713:NJI786713 MZL786713:MZM786713 MPP786713:MPQ786713 MFT786713:MFU786713 LVX786713:LVY786713 LMB786713:LMC786713 LCF786713:LCG786713 KSJ786713:KSK786713 KIN786713:KIO786713 JYR786713:JYS786713 JOV786713:JOW786713 JEZ786713:JFA786713 IVD786713:IVE786713 ILH786713:ILI786713 IBL786713:IBM786713 HRP786713:HRQ786713 HHT786713:HHU786713 GXX786713:GXY786713 GOB786713:GOC786713 GEF786713:GEG786713 FUJ786713:FUK786713 FKN786713:FKO786713 FAR786713:FAS786713 EQV786713:EQW786713 EGZ786713:EHA786713 DXD786713:DXE786713 DNH786713:DNI786713 DDL786713:DDM786713 CTP786713:CTQ786713 CJT786713:CJU786713 BZX786713:BZY786713 BQB786713:BQC786713 BGF786713:BGG786713 AWJ786713:AWK786713 AMN786713:AMO786713 ACR786713:ACS786713 SV786713:SW786713 IZ786713:JA786713 D786713:E786713 WVL721177:WVM721177 WLP721177:WLQ721177 WBT721177:WBU721177 VRX721177:VRY721177 VIB721177:VIC721177 UYF721177:UYG721177 UOJ721177:UOK721177 UEN721177:UEO721177 TUR721177:TUS721177 TKV721177:TKW721177 TAZ721177:TBA721177 SRD721177:SRE721177 SHH721177:SHI721177 RXL721177:RXM721177 RNP721177:RNQ721177 RDT721177:RDU721177 QTX721177:QTY721177 QKB721177:QKC721177 QAF721177:QAG721177 PQJ721177:PQK721177 PGN721177:PGO721177 OWR721177:OWS721177 OMV721177:OMW721177 OCZ721177:ODA721177 NTD721177:NTE721177 NJH721177:NJI721177 MZL721177:MZM721177 MPP721177:MPQ721177 MFT721177:MFU721177 LVX721177:LVY721177 LMB721177:LMC721177 LCF721177:LCG721177 KSJ721177:KSK721177 KIN721177:KIO721177 JYR721177:JYS721177 JOV721177:JOW721177 JEZ721177:JFA721177 IVD721177:IVE721177 ILH721177:ILI721177 IBL721177:IBM721177 HRP721177:HRQ721177 HHT721177:HHU721177 GXX721177:GXY721177 GOB721177:GOC721177 GEF721177:GEG721177 FUJ721177:FUK721177 FKN721177:FKO721177 FAR721177:FAS721177 EQV721177:EQW721177 EGZ721177:EHA721177 DXD721177:DXE721177 DNH721177:DNI721177 DDL721177:DDM721177 CTP721177:CTQ721177 CJT721177:CJU721177 BZX721177:BZY721177 BQB721177:BQC721177 BGF721177:BGG721177 AWJ721177:AWK721177 AMN721177:AMO721177 ACR721177:ACS721177 SV721177:SW721177 IZ721177:JA721177 D721177:E721177 WVL655641:WVM655641 WLP655641:WLQ655641 WBT655641:WBU655641 VRX655641:VRY655641 VIB655641:VIC655641 UYF655641:UYG655641 UOJ655641:UOK655641 UEN655641:UEO655641 TUR655641:TUS655641 TKV655641:TKW655641 TAZ655641:TBA655641 SRD655641:SRE655641 SHH655641:SHI655641 RXL655641:RXM655641 RNP655641:RNQ655641 RDT655641:RDU655641 QTX655641:QTY655641 QKB655641:QKC655641 QAF655641:QAG655641 PQJ655641:PQK655641 PGN655641:PGO655641 OWR655641:OWS655641 OMV655641:OMW655641 OCZ655641:ODA655641 NTD655641:NTE655641 NJH655641:NJI655641 MZL655641:MZM655641 MPP655641:MPQ655641 MFT655641:MFU655641 LVX655641:LVY655641 LMB655641:LMC655641 LCF655641:LCG655641 KSJ655641:KSK655641 KIN655641:KIO655641 JYR655641:JYS655641 JOV655641:JOW655641 JEZ655641:JFA655641 IVD655641:IVE655641 ILH655641:ILI655641 IBL655641:IBM655641 HRP655641:HRQ655641 HHT655641:HHU655641 GXX655641:GXY655641 GOB655641:GOC655641 GEF655641:GEG655641 FUJ655641:FUK655641 FKN655641:FKO655641 FAR655641:FAS655641 EQV655641:EQW655641 EGZ655641:EHA655641 DXD655641:DXE655641 DNH655641:DNI655641 DDL655641:DDM655641 CTP655641:CTQ655641 CJT655641:CJU655641 BZX655641:BZY655641 BQB655641:BQC655641 BGF655641:BGG655641 AWJ655641:AWK655641 AMN655641:AMO655641 ACR655641:ACS655641 SV655641:SW655641 IZ655641:JA655641 D655641:E655641 WVL590105:WVM590105 WLP590105:WLQ590105 WBT590105:WBU590105 VRX590105:VRY590105 VIB590105:VIC590105 UYF590105:UYG590105 UOJ590105:UOK590105 UEN590105:UEO590105 TUR590105:TUS590105 TKV590105:TKW590105 TAZ590105:TBA590105 SRD590105:SRE590105 SHH590105:SHI590105 RXL590105:RXM590105 RNP590105:RNQ590105 RDT590105:RDU590105 QTX590105:QTY590105 QKB590105:QKC590105 QAF590105:QAG590105 PQJ590105:PQK590105 PGN590105:PGO590105 OWR590105:OWS590105 OMV590105:OMW590105 OCZ590105:ODA590105 NTD590105:NTE590105 NJH590105:NJI590105 MZL590105:MZM590105 MPP590105:MPQ590105 MFT590105:MFU590105 LVX590105:LVY590105 LMB590105:LMC590105 LCF590105:LCG590105 KSJ590105:KSK590105 KIN590105:KIO590105 JYR590105:JYS590105 JOV590105:JOW590105 JEZ590105:JFA590105 IVD590105:IVE590105 ILH590105:ILI590105 IBL590105:IBM590105 HRP590105:HRQ590105 HHT590105:HHU590105 GXX590105:GXY590105 GOB590105:GOC590105 GEF590105:GEG590105 FUJ590105:FUK590105 FKN590105:FKO590105 FAR590105:FAS590105 EQV590105:EQW590105 EGZ590105:EHA590105 DXD590105:DXE590105 DNH590105:DNI590105 DDL590105:DDM590105 CTP590105:CTQ590105 CJT590105:CJU590105 BZX590105:BZY590105 BQB590105:BQC590105 BGF590105:BGG590105 AWJ590105:AWK590105 AMN590105:AMO590105 ACR590105:ACS590105 SV590105:SW590105 IZ590105:JA590105 D590105:E590105 WVL524569:WVM524569 WLP524569:WLQ524569 WBT524569:WBU524569 VRX524569:VRY524569 VIB524569:VIC524569 UYF524569:UYG524569 UOJ524569:UOK524569 UEN524569:UEO524569 TUR524569:TUS524569 TKV524569:TKW524569 TAZ524569:TBA524569 SRD524569:SRE524569 SHH524569:SHI524569 RXL524569:RXM524569 RNP524569:RNQ524569 RDT524569:RDU524569 QTX524569:QTY524569 QKB524569:QKC524569 QAF524569:QAG524569 PQJ524569:PQK524569 PGN524569:PGO524569 OWR524569:OWS524569 OMV524569:OMW524569 OCZ524569:ODA524569 NTD524569:NTE524569 NJH524569:NJI524569 MZL524569:MZM524569 MPP524569:MPQ524569 MFT524569:MFU524569 LVX524569:LVY524569 LMB524569:LMC524569 LCF524569:LCG524569 KSJ524569:KSK524569 KIN524569:KIO524569 JYR524569:JYS524569 JOV524569:JOW524569 JEZ524569:JFA524569 IVD524569:IVE524569 ILH524569:ILI524569 IBL524569:IBM524569 HRP524569:HRQ524569 HHT524569:HHU524569 GXX524569:GXY524569 GOB524569:GOC524569 GEF524569:GEG524569 FUJ524569:FUK524569 FKN524569:FKO524569 FAR524569:FAS524569 EQV524569:EQW524569 EGZ524569:EHA524569 DXD524569:DXE524569 DNH524569:DNI524569 DDL524569:DDM524569 CTP524569:CTQ524569 CJT524569:CJU524569 BZX524569:BZY524569 BQB524569:BQC524569 BGF524569:BGG524569 AWJ524569:AWK524569 AMN524569:AMO524569 ACR524569:ACS524569 SV524569:SW524569 IZ524569:JA524569 D524569:E524569 WVL459033:WVM459033 WLP459033:WLQ459033 WBT459033:WBU459033 VRX459033:VRY459033 VIB459033:VIC459033 UYF459033:UYG459033 UOJ459033:UOK459033 UEN459033:UEO459033 TUR459033:TUS459033 TKV459033:TKW459033 TAZ459033:TBA459033 SRD459033:SRE459033 SHH459033:SHI459033 RXL459033:RXM459033 RNP459033:RNQ459033 RDT459033:RDU459033 QTX459033:QTY459033 QKB459033:QKC459033 QAF459033:QAG459033 PQJ459033:PQK459033 PGN459033:PGO459033 OWR459033:OWS459033 OMV459033:OMW459033 OCZ459033:ODA459033 NTD459033:NTE459033 NJH459033:NJI459033 MZL459033:MZM459033 MPP459033:MPQ459033 MFT459033:MFU459033 LVX459033:LVY459033 LMB459033:LMC459033 LCF459033:LCG459033 KSJ459033:KSK459033 KIN459033:KIO459033 JYR459033:JYS459033 JOV459033:JOW459033 JEZ459033:JFA459033 IVD459033:IVE459033 ILH459033:ILI459033 IBL459033:IBM459033 HRP459033:HRQ459033 HHT459033:HHU459033 GXX459033:GXY459033 GOB459033:GOC459033 GEF459033:GEG459033 FUJ459033:FUK459033 FKN459033:FKO459033 FAR459033:FAS459033 EQV459033:EQW459033 EGZ459033:EHA459033 DXD459033:DXE459033 DNH459033:DNI459033 DDL459033:DDM459033 CTP459033:CTQ459033 CJT459033:CJU459033 BZX459033:BZY459033 BQB459033:BQC459033 BGF459033:BGG459033 AWJ459033:AWK459033 AMN459033:AMO459033 ACR459033:ACS459033 SV459033:SW459033 IZ459033:JA459033 D459033:E459033 WVL393497:WVM393497 WLP393497:WLQ393497 WBT393497:WBU393497 VRX393497:VRY393497 VIB393497:VIC393497 UYF393497:UYG393497 UOJ393497:UOK393497 UEN393497:UEO393497 TUR393497:TUS393497 TKV393497:TKW393497 TAZ393497:TBA393497 SRD393497:SRE393497 SHH393497:SHI393497 RXL393497:RXM393497 RNP393497:RNQ393497 RDT393497:RDU393497 QTX393497:QTY393497 QKB393497:QKC393497 QAF393497:QAG393497 PQJ393497:PQK393497 PGN393497:PGO393497 OWR393497:OWS393497 OMV393497:OMW393497 OCZ393497:ODA393497 NTD393497:NTE393497 NJH393497:NJI393497 MZL393497:MZM393497 MPP393497:MPQ393497 MFT393497:MFU393497 LVX393497:LVY393497 LMB393497:LMC393497 LCF393497:LCG393497 KSJ393497:KSK393497 KIN393497:KIO393497 JYR393497:JYS393497 JOV393497:JOW393497 JEZ393497:JFA393497 IVD393497:IVE393497 ILH393497:ILI393497 IBL393497:IBM393497 HRP393497:HRQ393497 HHT393497:HHU393497 GXX393497:GXY393497 GOB393497:GOC393497 GEF393497:GEG393497 FUJ393497:FUK393497 FKN393497:FKO393497 FAR393497:FAS393497 EQV393497:EQW393497 EGZ393497:EHA393497 DXD393497:DXE393497 DNH393497:DNI393497 DDL393497:DDM393497 CTP393497:CTQ393497 CJT393497:CJU393497 BZX393497:BZY393497 BQB393497:BQC393497 BGF393497:BGG393497 AWJ393497:AWK393497 AMN393497:AMO393497 ACR393497:ACS393497 SV393497:SW393497 IZ393497:JA393497 D393497:E393497 WVL327961:WVM327961 WLP327961:WLQ327961 WBT327961:WBU327961 VRX327961:VRY327961 VIB327961:VIC327961 UYF327961:UYG327961 UOJ327961:UOK327961 UEN327961:UEO327961 TUR327961:TUS327961 TKV327961:TKW327961 TAZ327961:TBA327961 SRD327961:SRE327961 SHH327961:SHI327961 RXL327961:RXM327961 RNP327961:RNQ327961 RDT327961:RDU327961 QTX327961:QTY327961 QKB327961:QKC327961 QAF327961:QAG327961 PQJ327961:PQK327961 PGN327961:PGO327961 OWR327961:OWS327961 OMV327961:OMW327961 OCZ327961:ODA327961 NTD327961:NTE327961 NJH327961:NJI327961 MZL327961:MZM327961 MPP327961:MPQ327961 MFT327961:MFU327961 LVX327961:LVY327961 LMB327961:LMC327961 LCF327961:LCG327961 KSJ327961:KSK327961 KIN327961:KIO327961 JYR327961:JYS327961 JOV327961:JOW327961 JEZ327961:JFA327961 IVD327961:IVE327961 ILH327961:ILI327961 IBL327961:IBM327961 HRP327961:HRQ327961 HHT327961:HHU327961 GXX327961:GXY327961 GOB327961:GOC327961 GEF327961:GEG327961 FUJ327961:FUK327961 FKN327961:FKO327961 FAR327961:FAS327961 EQV327961:EQW327961 EGZ327961:EHA327961 DXD327961:DXE327961 DNH327961:DNI327961 DDL327961:DDM327961 CTP327961:CTQ327961 CJT327961:CJU327961 BZX327961:BZY327961 BQB327961:BQC327961 BGF327961:BGG327961 AWJ327961:AWK327961 AMN327961:AMO327961 ACR327961:ACS327961 SV327961:SW327961 IZ327961:JA327961 D327961:E327961 WVL262425:WVM262425 WLP262425:WLQ262425 WBT262425:WBU262425 VRX262425:VRY262425 VIB262425:VIC262425 UYF262425:UYG262425 UOJ262425:UOK262425 UEN262425:UEO262425 TUR262425:TUS262425 TKV262425:TKW262425 TAZ262425:TBA262425 SRD262425:SRE262425 SHH262425:SHI262425 RXL262425:RXM262425 RNP262425:RNQ262425 RDT262425:RDU262425 QTX262425:QTY262425 QKB262425:QKC262425 QAF262425:QAG262425 PQJ262425:PQK262425 PGN262425:PGO262425 OWR262425:OWS262425 OMV262425:OMW262425 OCZ262425:ODA262425 NTD262425:NTE262425 NJH262425:NJI262425 MZL262425:MZM262425 MPP262425:MPQ262425 MFT262425:MFU262425 LVX262425:LVY262425 LMB262425:LMC262425 LCF262425:LCG262425 KSJ262425:KSK262425 KIN262425:KIO262425 JYR262425:JYS262425 JOV262425:JOW262425 JEZ262425:JFA262425 IVD262425:IVE262425 ILH262425:ILI262425 IBL262425:IBM262425 HRP262425:HRQ262425 HHT262425:HHU262425 GXX262425:GXY262425 GOB262425:GOC262425 GEF262425:GEG262425 FUJ262425:FUK262425 FKN262425:FKO262425 FAR262425:FAS262425 EQV262425:EQW262425 EGZ262425:EHA262425 DXD262425:DXE262425 DNH262425:DNI262425 DDL262425:DDM262425 CTP262425:CTQ262425 CJT262425:CJU262425 BZX262425:BZY262425 BQB262425:BQC262425 BGF262425:BGG262425 AWJ262425:AWK262425 AMN262425:AMO262425 ACR262425:ACS262425 SV262425:SW262425 IZ262425:JA262425 D262425:E262425 WVL196889:WVM196889 WLP196889:WLQ196889 WBT196889:WBU196889 VRX196889:VRY196889 VIB196889:VIC196889 UYF196889:UYG196889 UOJ196889:UOK196889 UEN196889:UEO196889 TUR196889:TUS196889 TKV196889:TKW196889 TAZ196889:TBA196889 SRD196889:SRE196889 SHH196889:SHI196889 RXL196889:RXM196889 RNP196889:RNQ196889 RDT196889:RDU196889 QTX196889:QTY196889 QKB196889:QKC196889 QAF196889:QAG196889 PQJ196889:PQK196889 PGN196889:PGO196889 OWR196889:OWS196889 OMV196889:OMW196889 OCZ196889:ODA196889 NTD196889:NTE196889 NJH196889:NJI196889 MZL196889:MZM196889 MPP196889:MPQ196889 MFT196889:MFU196889 LVX196889:LVY196889 LMB196889:LMC196889 LCF196889:LCG196889 KSJ196889:KSK196889 KIN196889:KIO196889 JYR196889:JYS196889 JOV196889:JOW196889 JEZ196889:JFA196889 IVD196889:IVE196889 ILH196889:ILI196889 IBL196889:IBM196889 HRP196889:HRQ196889 HHT196889:HHU196889 GXX196889:GXY196889 GOB196889:GOC196889 GEF196889:GEG196889 FUJ196889:FUK196889 FKN196889:FKO196889 FAR196889:FAS196889 EQV196889:EQW196889 EGZ196889:EHA196889 DXD196889:DXE196889 DNH196889:DNI196889 DDL196889:DDM196889 CTP196889:CTQ196889 CJT196889:CJU196889 BZX196889:BZY196889 BQB196889:BQC196889 BGF196889:BGG196889 AWJ196889:AWK196889 AMN196889:AMO196889 ACR196889:ACS196889 SV196889:SW196889 IZ196889:JA196889 D196889:E196889 WVL131353:WVM131353 WLP131353:WLQ131353 WBT131353:WBU131353 VRX131353:VRY131353 VIB131353:VIC131353 UYF131353:UYG131353 UOJ131353:UOK131353 UEN131353:UEO131353 TUR131353:TUS131353 TKV131353:TKW131353 TAZ131353:TBA131353 SRD131353:SRE131353 SHH131353:SHI131353 RXL131353:RXM131353 RNP131353:RNQ131353 RDT131353:RDU131353 QTX131353:QTY131353 QKB131353:QKC131353 QAF131353:QAG131353 PQJ131353:PQK131353 PGN131353:PGO131353 OWR131353:OWS131353 OMV131353:OMW131353 OCZ131353:ODA131353 NTD131353:NTE131353 NJH131353:NJI131353 MZL131353:MZM131353 MPP131353:MPQ131353 MFT131353:MFU131353 LVX131353:LVY131353 LMB131353:LMC131353 LCF131353:LCG131353 KSJ131353:KSK131353 KIN131353:KIO131353 JYR131353:JYS131353 JOV131353:JOW131353 JEZ131353:JFA131353 IVD131353:IVE131353 ILH131353:ILI131353 IBL131353:IBM131353 HRP131353:HRQ131353 HHT131353:HHU131353 GXX131353:GXY131353 GOB131353:GOC131353 GEF131353:GEG131353 FUJ131353:FUK131353 FKN131353:FKO131353 FAR131353:FAS131353 EQV131353:EQW131353 EGZ131353:EHA131353 DXD131353:DXE131353 DNH131353:DNI131353 DDL131353:DDM131353 CTP131353:CTQ131353 CJT131353:CJU131353 BZX131353:BZY131353 BQB131353:BQC131353 BGF131353:BGG131353 AWJ131353:AWK131353 AMN131353:AMO131353 ACR131353:ACS131353 SV131353:SW131353 IZ131353:JA131353 D131353:E131353 WVL65817:WVM65817 WLP65817:WLQ65817 WBT65817:WBU65817 VRX65817:VRY65817 VIB65817:VIC65817 UYF65817:UYG65817 UOJ65817:UOK65817 UEN65817:UEO65817 TUR65817:TUS65817 TKV65817:TKW65817 TAZ65817:TBA65817 SRD65817:SRE65817 SHH65817:SHI65817 RXL65817:RXM65817 RNP65817:RNQ65817 RDT65817:RDU65817 QTX65817:QTY65817 QKB65817:QKC65817 QAF65817:QAG65817 PQJ65817:PQK65817 PGN65817:PGO65817 OWR65817:OWS65817 OMV65817:OMW65817 OCZ65817:ODA65817 NTD65817:NTE65817 NJH65817:NJI65817 MZL65817:MZM65817 MPP65817:MPQ65817 MFT65817:MFU65817 LVX65817:LVY65817 LMB65817:LMC65817 LCF65817:LCG65817 KSJ65817:KSK65817 KIN65817:KIO65817 JYR65817:JYS65817 JOV65817:JOW65817 JEZ65817:JFA65817 IVD65817:IVE65817 ILH65817:ILI65817 IBL65817:IBM65817 HRP65817:HRQ65817 HHT65817:HHU65817 GXX65817:GXY65817 GOB65817:GOC65817 GEF65817:GEG65817 FUJ65817:FUK65817 FKN65817:FKO65817 FAR65817:FAS65817 EQV65817:EQW65817 EGZ65817:EHA65817 DXD65817:DXE65817 DNH65817:DNI65817 DDL65817:DDM65817 CTP65817:CTQ65817 CJT65817:CJU65817 BZX65817:BZY65817 BQB65817:BQC65817 BGF65817:BGG65817 AWJ65817:AWK65817 AMN65817:AMO65817 ACR65817:ACS65817 SV65817:SW65817 IZ65817:JA65817 D65817:E65817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formula1>$E$411:$E$416</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49" r:id="rId4" name="Process">
          <controlPr defaultSize="0" autoFill="0" autoLine="0" r:id="rId5">
            <anchor moveWithCells="1">
              <from>
                <xdr:col>3</xdr:col>
                <xdr:colOff>57150</xdr:colOff>
                <xdr:row>16</xdr:row>
                <xdr:rowOff>47625</xdr:rowOff>
              </from>
              <to>
                <xdr:col>3</xdr:col>
                <xdr:colOff>781050</xdr:colOff>
                <xdr:row>16</xdr:row>
                <xdr:rowOff>257175</xdr:rowOff>
              </to>
            </anchor>
          </controlPr>
        </control>
      </mc:Choice>
      <mc:Fallback>
        <control shapeId="2049" r:id="rId4" name="Process"/>
      </mc:Fallback>
    </mc:AlternateContent>
    <mc:AlternateContent xmlns:mc="http://schemas.openxmlformats.org/markup-compatibility/2006">
      <mc:Choice Requires="x14">
        <control shapeId="2050" r:id="rId6" name="CheckBox1">
          <controlPr defaultSize="0" autoFill="0" autoLine="0" r:id="rId7">
            <anchor moveWithCells="1">
              <from>
                <xdr:col>3</xdr:col>
                <xdr:colOff>942975</xdr:colOff>
                <xdr:row>16</xdr:row>
                <xdr:rowOff>47625</xdr:rowOff>
              </from>
              <to>
                <xdr:col>3</xdr:col>
                <xdr:colOff>1819275</xdr:colOff>
                <xdr:row>16</xdr:row>
                <xdr:rowOff>257175</xdr:rowOff>
              </to>
            </anchor>
          </controlPr>
        </control>
      </mc:Choice>
      <mc:Fallback>
        <control shapeId="2050" r:id="rId6" name="CheckBox1"/>
      </mc:Fallback>
    </mc:AlternateContent>
    <mc:AlternateContent xmlns:mc="http://schemas.openxmlformats.org/markup-compatibility/2006">
      <mc:Choice Requires="x14">
        <control shapeId="2051" r:id="rId8" name="CheckBox2">
          <controlPr defaultSize="0" autoFill="0" autoLine="0" r:id="rId9">
            <anchor moveWithCells="1">
              <from>
                <xdr:col>3</xdr:col>
                <xdr:colOff>1981200</xdr:colOff>
                <xdr:row>16</xdr:row>
                <xdr:rowOff>47625</xdr:rowOff>
              </from>
              <to>
                <xdr:col>3</xdr:col>
                <xdr:colOff>2933700</xdr:colOff>
                <xdr:row>16</xdr:row>
                <xdr:rowOff>257175</xdr:rowOff>
              </to>
            </anchor>
          </controlPr>
        </control>
      </mc:Choice>
      <mc:Fallback>
        <control shapeId="2051" r:id="rId8" name="CheckBox2"/>
      </mc:Fallback>
    </mc:AlternateContent>
    <mc:AlternateContent xmlns:mc="http://schemas.openxmlformats.org/markup-compatibility/2006">
      <mc:Choice Requires="x14">
        <control shapeId="2052" r:id="rId10" name="CheckBox3">
          <controlPr defaultSize="0" autoFill="0" autoLine="0" autoPict="0" r:id="rId11">
            <anchor moveWithCells="1">
              <from>
                <xdr:col>3</xdr:col>
                <xdr:colOff>3095625</xdr:colOff>
                <xdr:row>16</xdr:row>
                <xdr:rowOff>47625</xdr:rowOff>
              </from>
              <to>
                <xdr:col>3</xdr:col>
                <xdr:colOff>3933825</xdr:colOff>
                <xdr:row>16</xdr:row>
                <xdr:rowOff>257175</xdr:rowOff>
              </to>
            </anchor>
          </controlPr>
        </control>
      </mc:Choice>
      <mc:Fallback>
        <control shapeId="2052"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R102"/>
  <sheetViews>
    <sheetView zoomScale="90" zoomScaleNormal="90" workbookViewId="0">
      <selection activeCell="D20" sqref="D20"/>
    </sheetView>
  </sheetViews>
  <sheetFormatPr defaultColWidth="9.140625" defaultRowHeight="15" x14ac:dyDescent="0.25"/>
  <cols>
    <col min="1" max="1" width="2.5703125" customWidth="1"/>
    <col min="2" max="2" width="40.28515625" customWidth="1"/>
    <col min="3" max="3" width="32.140625" customWidth="1"/>
    <col min="4" max="4" width="19.5703125" bestFit="1" customWidth="1"/>
    <col min="5" max="5" width="20.140625" bestFit="1" customWidth="1"/>
    <col min="6" max="11" width="16.5703125" customWidth="1"/>
    <col min="12" max="31" width="21.42578125" customWidth="1"/>
    <col min="32" max="32" width="19.42578125" customWidth="1"/>
    <col min="33" max="33" width="19.28515625" customWidth="1"/>
    <col min="34" max="35" width="16.5703125" customWidth="1"/>
    <col min="36" max="36" width="17.42578125" customWidth="1"/>
    <col min="37" max="37" width="17.5703125" customWidth="1"/>
    <col min="38" max="38" width="17.7109375" customWidth="1"/>
    <col min="39" max="39" width="23.42578125" customWidth="1"/>
    <col min="43" max="43" width="9.140625" customWidth="1"/>
    <col min="45" max="45" width="9.140625" customWidth="1"/>
    <col min="287" max="287" width="2.5703125" customWidth="1"/>
    <col min="288" max="288" width="24.42578125" customWidth="1"/>
    <col min="289" max="289" width="32.140625" customWidth="1"/>
    <col min="290" max="292" width="16.5703125" customWidth="1"/>
    <col min="293" max="293" width="83.85546875" customWidth="1"/>
    <col min="543" max="543" width="2.5703125" customWidth="1"/>
    <col min="544" max="544" width="24.42578125" customWidth="1"/>
    <col min="545" max="545" width="32.140625" customWidth="1"/>
    <col min="546" max="548" width="16.5703125" customWidth="1"/>
    <col min="549" max="549" width="83.85546875" customWidth="1"/>
    <col min="799" max="799" width="2.5703125" customWidth="1"/>
    <col min="800" max="800" width="24.42578125" customWidth="1"/>
    <col min="801" max="801" width="32.140625" customWidth="1"/>
    <col min="802" max="804" width="16.5703125" customWidth="1"/>
    <col min="805" max="805" width="83.85546875" customWidth="1"/>
    <col min="1055" max="1055" width="2.5703125" customWidth="1"/>
    <col min="1056" max="1056" width="24.42578125" customWidth="1"/>
    <col min="1057" max="1057" width="32.140625" customWidth="1"/>
    <col min="1058" max="1060" width="16.5703125" customWidth="1"/>
    <col min="1061" max="1061" width="83.85546875" customWidth="1"/>
    <col min="1311" max="1311" width="2.5703125" customWidth="1"/>
    <col min="1312" max="1312" width="24.42578125" customWidth="1"/>
    <col min="1313" max="1313" width="32.140625" customWidth="1"/>
    <col min="1314" max="1316" width="16.5703125" customWidth="1"/>
    <col min="1317" max="1317" width="83.85546875" customWidth="1"/>
    <col min="1567" max="1567" width="2.5703125" customWidth="1"/>
    <col min="1568" max="1568" width="24.42578125" customWidth="1"/>
    <col min="1569" max="1569" width="32.140625" customWidth="1"/>
    <col min="1570" max="1572" width="16.5703125" customWidth="1"/>
    <col min="1573" max="1573" width="83.85546875" customWidth="1"/>
    <col min="1823" max="1823" width="2.5703125" customWidth="1"/>
    <col min="1824" max="1824" width="24.42578125" customWidth="1"/>
    <col min="1825" max="1825" width="32.140625" customWidth="1"/>
    <col min="1826" max="1828" width="16.5703125" customWidth="1"/>
    <col min="1829" max="1829" width="83.85546875" customWidth="1"/>
    <col min="2079" max="2079" width="2.5703125" customWidth="1"/>
    <col min="2080" max="2080" width="24.42578125" customWidth="1"/>
    <col min="2081" max="2081" width="32.140625" customWidth="1"/>
    <col min="2082" max="2084" width="16.5703125" customWidth="1"/>
    <col min="2085" max="2085" width="83.85546875" customWidth="1"/>
    <col min="2335" max="2335" width="2.5703125" customWidth="1"/>
    <col min="2336" max="2336" width="24.42578125" customWidth="1"/>
    <col min="2337" max="2337" width="32.140625" customWidth="1"/>
    <col min="2338" max="2340" width="16.5703125" customWidth="1"/>
    <col min="2341" max="2341" width="83.85546875" customWidth="1"/>
    <col min="2591" max="2591" width="2.5703125" customWidth="1"/>
    <col min="2592" max="2592" width="24.42578125" customWidth="1"/>
    <col min="2593" max="2593" width="32.140625" customWidth="1"/>
    <col min="2594" max="2596" width="16.5703125" customWidth="1"/>
    <col min="2597" max="2597" width="83.85546875" customWidth="1"/>
    <col min="2847" max="2847" width="2.5703125" customWidth="1"/>
    <col min="2848" max="2848" width="24.42578125" customWidth="1"/>
    <col min="2849" max="2849" width="32.140625" customWidth="1"/>
    <col min="2850" max="2852" width="16.5703125" customWidth="1"/>
    <col min="2853" max="2853" width="83.85546875" customWidth="1"/>
    <col min="3103" max="3103" width="2.5703125" customWidth="1"/>
    <col min="3104" max="3104" width="24.42578125" customWidth="1"/>
    <col min="3105" max="3105" width="32.140625" customWidth="1"/>
    <col min="3106" max="3108" width="16.5703125" customWidth="1"/>
    <col min="3109" max="3109" width="83.85546875" customWidth="1"/>
    <col min="3359" max="3359" width="2.5703125" customWidth="1"/>
    <col min="3360" max="3360" width="24.42578125" customWidth="1"/>
    <col min="3361" max="3361" width="32.140625" customWidth="1"/>
    <col min="3362" max="3364" width="16.5703125" customWidth="1"/>
    <col min="3365" max="3365" width="83.85546875" customWidth="1"/>
    <col min="3615" max="3615" width="2.5703125" customWidth="1"/>
    <col min="3616" max="3616" width="24.42578125" customWidth="1"/>
    <col min="3617" max="3617" width="32.140625" customWidth="1"/>
    <col min="3618" max="3620" width="16.5703125" customWidth="1"/>
    <col min="3621" max="3621" width="83.85546875" customWidth="1"/>
    <col min="3871" max="3871" width="2.5703125" customWidth="1"/>
    <col min="3872" max="3872" width="24.42578125" customWidth="1"/>
    <col min="3873" max="3873" width="32.140625" customWidth="1"/>
    <col min="3874" max="3876" width="16.5703125" customWidth="1"/>
    <col min="3877" max="3877" width="83.85546875" customWidth="1"/>
    <col min="4127" max="4127" width="2.5703125" customWidth="1"/>
    <col min="4128" max="4128" width="24.42578125" customWidth="1"/>
    <col min="4129" max="4129" width="32.140625" customWidth="1"/>
    <col min="4130" max="4132" width="16.5703125" customWidth="1"/>
    <col min="4133" max="4133" width="83.85546875" customWidth="1"/>
    <col min="4383" max="4383" width="2.5703125" customWidth="1"/>
    <col min="4384" max="4384" width="24.42578125" customWidth="1"/>
    <col min="4385" max="4385" width="32.140625" customWidth="1"/>
    <col min="4386" max="4388" width="16.5703125" customWidth="1"/>
    <col min="4389" max="4389" width="83.85546875" customWidth="1"/>
    <col min="4639" max="4639" width="2.5703125" customWidth="1"/>
    <col min="4640" max="4640" width="24.42578125" customWidth="1"/>
    <col min="4641" max="4641" width="32.140625" customWidth="1"/>
    <col min="4642" max="4644" width="16.5703125" customWidth="1"/>
    <col min="4645" max="4645" width="83.85546875" customWidth="1"/>
    <col min="4895" max="4895" width="2.5703125" customWidth="1"/>
    <col min="4896" max="4896" width="24.42578125" customWidth="1"/>
    <col min="4897" max="4897" width="32.140625" customWidth="1"/>
    <col min="4898" max="4900" width="16.5703125" customWidth="1"/>
    <col min="4901" max="4901" width="83.85546875" customWidth="1"/>
    <col min="5151" max="5151" width="2.5703125" customWidth="1"/>
    <col min="5152" max="5152" width="24.42578125" customWidth="1"/>
    <col min="5153" max="5153" width="32.140625" customWidth="1"/>
    <col min="5154" max="5156" width="16.5703125" customWidth="1"/>
    <col min="5157" max="5157" width="83.85546875" customWidth="1"/>
    <col min="5407" max="5407" width="2.5703125" customWidth="1"/>
    <col min="5408" max="5408" width="24.42578125" customWidth="1"/>
    <col min="5409" max="5409" width="32.140625" customWidth="1"/>
    <col min="5410" max="5412" width="16.5703125" customWidth="1"/>
    <col min="5413" max="5413" width="83.85546875" customWidth="1"/>
    <col min="5663" max="5663" width="2.5703125" customWidth="1"/>
    <col min="5664" max="5664" width="24.42578125" customWidth="1"/>
    <col min="5665" max="5665" width="32.140625" customWidth="1"/>
    <col min="5666" max="5668" width="16.5703125" customWidth="1"/>
    <col min="5669" max="5669" width="83.85546875" customWidth="1"/>
    <col min="5919" max="5919" width="2.5703125" customWidth="1"/>
    <col min="5920" max="5920" width="24.42578125" customWidth="1"/>
    <col min="5921" max="5921" width="32.140625" customWidth="1"/>
    <col min="5922" max="5924" width="16.5703125" customWidth="1"/>
    <col min="5925" max="5925" width="83.85546875" customWidth="1"/>
    <col min="6175" max="6175" width="2.5703125" customWidth="1"/>
    <col min="6176" max="6176" width="24.42578125" customWidth="1"/>
    <col min="6177" max="6177" width="32.140625" customWidth="1"/>
    <col min="6178" max="6180" width="16.5703125" customWidth="1"/>
    <col min="6181" max="6181" width="83.85546875" customWidth="1"/>
    <col min="6431" max="6431" width="2.5703125" customWidth="1"/>
    <col min="6432" max="6432" width="24.42578125" customWidth="1"/>
    <col min="6433" max="6433" width="32.140625" customWidth="1"/>
    <col min="6434" max="6436" width="16.5703125" customWidth="1"/>
    <col min="6437" max="6437" width="83.85546875" customWidth="1"/>
    <col min="6687" max="6687" width="2.5703125" customWidth="1"/>
    <col min="6688" max="6688" width="24.42578125" customWidth="1"/>
    <col min="6689" max="6689" width="32.140625" customWidth="1"/>
    <col min="6690" max="6692" width="16.5703125" customWidth="1"/>
    <col min="6693" max="6693" width="83.85546875" customWidth="1"/>
    <col min="6943" max="6943" width="2.5703125" customWidth="1"/>
    <col min="6944" max="6944" width="24.42578125" customWidth="1"/>
    <col min="6945" max="6945" width="32.140625" customWidth="1"/>
    <col min="6946" max="6948" width="16.5703125" customWidth="1"/>
    <col min="6949" max="6949" width="83.85546875" customWidth="1"/>
    <col min="7199" max="7199" width="2.5703125" customWidth="1"/>
    <col min="7200" max="7200" width="24.42578125" customWidth="1"/>
    <col min="7201" max="7201" width="32.140625" customWidth="1"/>
    <col min="7202" max="7204" width="16.5703125" customWidth="1"/>
    <col min="7205" max="7205" width="83.85546875" customWidth="1"/>
    <col min="7455" max="7455" width="2.5703125" customWidth="1"/>
    <col min="7456" max="7456" width="24.42578125" customWidth="1"/>
    <col min="7457" max="7457" width="32.140625" customWidth="1"/>
    <col min="7458" max="7460" width="16.5703125" customWidth="1"/>
    <col min="7461" max="7461" width="83.85546875" customWidth="1"/>
    <col min="7711" max="7711" width="2.5703125" customWidth="1"/>
    <col min="7712" max="7712" width="24.42578125" customWidth="1"/>
    <col min="7713" max="7713" width="32.140625" customWidth="1"/>
    <col min="7714" max="7716" width="16.5703125" customWidth="1"/>
    <col min="7717" max="7717" width="83.85546875" customWidth="1"/>
    <col min="7967" max="7967" width="2.5703125" customWidth="1"/>
    <col min="7968" max="7968" width="24.42578125" customWidth="1"/>
    <col min="7969" max="7969" width="32.140625" customWidth="1"/>
    <col min="7970" max="7972" width="16.5703125" customWidth="1"/>
    <col min="7973" max="7973" width="83.85546875" customWidth="1"/>
    <col min="8223" max="8223" width="2.5703125" customWidth="1"/>
    <col min="8224" max="8224" width="24.42578125" customWidth="1"/>
    <col min="8225" max="8225" width="32.140625" customWidth="1"/>
    <col min="8226" max="8228" width="16.5703125" customWidth="1"/>
    <col min="8229" max="8229" width="83.85546875" customWidth="1"/>
    <col min="8479" max="8479" width="2.5703125" customWidth="1"/>
    <col min="8480" max="8480" width="24.42578125" customWidth="1"/>
    <col min="8481" max="8481" width="32.140625" customWidth="1"/>
    <col min="8482" max="8484" width="16.5703125" customWidth="1"/>
    <col min="8485" max="8485" width="83.85546875" customWidth="1"/>
    <col min="8735" max="8735" width="2.5703125" customWidth="1"/>
    <col min="8736" max="8736" width="24.42578125" customWidth="1"/>
    <col min="8737" max="8737" width="32.140625" customWidth="1"/>
    <col min="8738" max="8740" width="16.5703125" customWidth="1"/>
    <col min="8741" max="8741" width="83.85546875" customWidth="1"/>
    <col min="8991" max="8991" width="2.5703125" customWidth="1"/>
    <col min="8992" max="8992" width="24.42578125" customWidth="1"/>
    <col min="8993" max="8993" width="32.140625" customWidth="1"/>
    <col min="8994" max="8996" width="16.5703125" customWidth="1"/>
    <col min="8997" max="8997" width="83.85546875" customWidth="1"/>
    <col min="9247" max="9247" width="2.5703125" customWidth="1"/>
    <col min="9248" max="9248" width="24.42578125" customWidth="1"/>
    <col min="9249" max="9249" width="32.140625" customWidth="1"/>
    <col min="9250" max="9252" width="16.5703125" customWidth="1"/>
    <col min="9253" max="9253" width="83.85546875" customWidth="1"/>
    <col min="9503" max="9503" width="2.5703125" customWidth="1"/>
    <col min="9504" max="9504" width="24.42578125" customWidth="1"/>
    <col min="9505" max="9505" width="32.140625" customWidth="1"/>
    <col min="9506" max="9508" width="16.5703125" customWidth="1"/>
    <col min="9509" max="9509" width="83.85546875" customWidth="1"/>
    <col min="9759" max="9759" width="2.5703125" customWidth="1"/>
    <col min="9760" max="9760" width="24.42578125" customWidth="1"/>
    <col min="9761" max="9761" width="32.140625" customWidth="1"/>
    <col min="9762" max="9764" width="16.5703125" customWidth="1"/>
    <col min="9765" max="9765" width="83.85546875" customWidth="1"/>
    <col min="10015" max="10015" width="2.5703125" customWidth="1"/>
    <col min="10016" max="10016" width="24.42578125" customWidth="1"/>
    <col min="10017" max="10017" width="32.140625" customWidth="1"/>
    <col min="10018" max="10020" width="16.5703125" customWidth="1"/>
    <col min="10021" max="10021" width="83.85546875" customWidth="1"/>
    <col min="10271" max="10271" width="2.5703125" customWidth="1"/>
    <col min="10272" max="10272" width="24.42578125" customWidth="1"/>
    <col min="10273" max="10273" width="32.140625" customWidth="1"/>
    <col min="10274" max="10276" width="16.5703125" customWidth="1"/>
    <col min="10277" max="10277" width="83.85546875" customWidth="1"/>
    <col min="10527" max="10527" width="2.5703125" customWidth="1"/>
    <col min="10528" max="10528" width="24.42578125" customWidth="1"/>
    <col min="10529" max="10529" width="32.140625" customWidth="1"/>
    <col min="10530" max="10532" width="16.5703125" customWidth="1"/>
    <col min="10533" max="10533" width="83.85546875" customWidth="1"/>
    <col min="10783" max="10783" width="2.5703125" customWidth="1"/>
    <col min="10784" max="10784" width="24.42578125" customWidth="1"/>
    <col min="10785" max="10785" width="32.140625" customWidth="1"/>
    <col min="10786" max="10788" width="16.5703125" customWidth="1"/>
    <col min="10789" max="10789" width="83.85546875" customWidth="1"/>
    <col min="11039" max="11039" width="2.5703125" customWidth="1"/>
    <col min="11040" max="11040" width="24.42578125" customWidth="1"/>
    <col min="11041" max="11041" width="32.140625" customWidth="1"/>
    <col min="11042" max="11044" width="16.5703125" customWidth="1"/>
    <col min="11045" max="11045" width="83.85546875" customWidth="1"/>
    <col min="11295" max="11295" width="2.5703125" customWidth="1"/>
    <col min="11296" max="11296" width="24.42578125" customWidth="1"/>
    <col min="11297" max="11297" width="32.140625" customWidth="1"/>
    <col min="11298" max="11300" width="16.5703125" customWidth="1"/>
    <col min="11301" max="11301" width="83.85546875" customWidth="1"/>
    <col min="11551" max="11551" width="2.5703125" customWidth="1"/>
    <col min="11552" max="11552" width="24.42578125" customWidth="1"/>
    <col min="11553" max="11553" width="32.140625" customWidth="1"/>
    <col min="11554" max="11556" width="16.5703125" customWidth="1"/>
    <col min="11557" max="11557" width="83.85546875" customWidth="1"/>
    <col min="11807" max="11807" width="2.5703125" customWidth="1"/>
    <col min="11808" max="11808" width="24.42578125" customWidth="1"/>
    <col min="11809" max="11809" width="32.140625" customWidth="1"/>
    <col min="11810" max="11812" width="16.5703125" customWidth="1"/>
    <col min="11813" max="11813" width="83.85546875" customWidth="1"/>
    <col min="12063" max="12063" width="2.5703125" customWidth="1"/>
    <col min="12064" max="12064" width="24.42578125" customWidth="1"/>
    <col min="12065" max="12065" width="32.140625" customWidth="1"/>
    <col min="12066" max="12068" width="16.5703125" customWidth="1"/>
    <col min="12069" max="12069" width="83.85546875" customWidth="1"/>
    <col min="12319" max="12319" width="2.5703125" customWidth="1"/>
    <col min="12320" max="12320" width="24.42578125" customWidth="1"/>
    <col min="12321" max="12321" width="32.140625" customWidth="1"/>
    <col min="12322" max="12324" width="16.5703125" customWidth="1"/>
    <col min="12325" max="12325" width="83.85546875" customWidth="1"/>
    <col min="12575" max="12575" width="2.5703125" customWidth="1"/>
    <col min="12576" max="12576" width="24.42578125" customWidth="1"/>
    <col min="12577" max="12577" width="32.140625" customWidth="1"/>
    <col min="12578" max="12580" width="16.5703125" customWidth="1"/>
    <col min="12581" max="12581" width="83.85546875" customWidth="1"/>
    <col min="12831" max="12831" width="2.5703125" customWidth="1"/>
    <col min="12832" max="12832" width="24.42578125" customWidth="1"/>
    <col min="12833" max="12833" width="32.140625" customWidth="1"/>
    <col min="12834" max="12836" width="16.5703125" customWidth="1"/>
    <col min="12837" max="12837" width="83.85546875" customWidth="1"/>
    <col min="13087" max="13087" width="2.5703125" customWidth="1"/>
    <col min="13088" max="13088" width="24.42578125" customWidth="1"/>
    <col min="13089" max="13089" width="32.140625" customWidth="1"/>
    <col min="13090" max="13092" width="16.5703125" customWidth="1"/>
    <col min="13093" max="13093" width="83.85546875" customWidth="1"/>
    <col min="13343" max="13343" width="2.5703125" customWidth="1"/>
    <col min="13344" max="13344" width="24.42578125" customWidth="1"/>
    <col min="13345" max="13345" width="32.140625" customWidth="1"/>
    <col min="13346" max="13348" width="16.5703125" customWidth="1"/>
    <col min="13349" max="13349" width="83.85546875" customWidth="1"/>
    <col min="13599" max="13599" width="2.5703125" customWidth="1"/>
    <col min="13600" max="13600" width="24.42578125" customWidth="1"/>
    <col min="13601" max="13601" width="32.140625" customWidth="1"/>
    <col min="13602" max="13604" width="16.5703125" customWidth="1"/>
    <col min="13605" max="13605" width="83.85546875" customWidth="1"/>
    <col min="13855" max="13855" width="2.5703125" customWidth="1"/>
    <col min="13856" max="13856" width="24.42578125" customWidth="1"/>
    <col min="13857" max="13857" width="32.140625" customWidth="1"/>
    <col min="13858" max="13860" width="16.5703125" customWidth="1"/>
    <col min="13861" max="13861" width="83.85546875" customWidth="1"/>
    <col min="14111" max="14111" width="2.5703125" customWidth="1"/>
    <col min="14112" max="14112" width="24.42578125" customWidth="1"/>
    <col min="14113" max="14113" width="32.140625" customWidth="1"/>
    <col min="14114" max="14116" width="16.5703125" customWidth="1"/>
    <col min="14117" max="14117" width="83.85546875" customWidth="1"/>
    <col min="14367" max="14367" width="2.5703125" customWidth="1"/>
    <col min="14368" max="14368" width="24.42578125" customWidth="1"/>
    <col min="14369" max="14369" width="32.140625" customWidth="1"/>
    <col min="14370" max="14372" width="16.5703125" customWidth="1"/>
    <col min="14373" max="14373" width="83.85546875" customWidth="1"/>
    <col min="14623" max="14623" width="2.5703125" customWidth="1"/>
    <col min="14624" max="14624" width="24.42578125" customWidth="1"/>
    <col min="14625" max="14625" width="32.140625" customWidth="1"/>
    <col min="14626" max="14628" width="16.5703125" customWidth="1"/>
    <col min="14629" max="14629" width="83.85546875" customWidth="1"/>
    <col min="14879" max="14879" width="2.5703125" customWidth="1"/>
    <col min="14880" max="14880" width="24.42578125" customWidth="1"/>
    <col min="14881" max="14881" width="32.140625" customWidth="1"/>
    <col min="14882" max="14884" width="16.5703125" customWidth="1"/>
    <col min="14885" max="14885" width="83.85546875" customWidth="1"/>
    <col min="15135" max="15135" width="2.5703125" customWidth="1"/>
    <col min="15136" max="15136" width="24.42578125" customWidth="1"/>
    <col min="15137" max="15137" width="32.140625" customWidth="1"/>
    <col min="15138" max="15140" width="16.5703125" customWidth="1"/>
    <col min="15141" max="15141" width="83.85546875" customWidth="1"/>
    <col min="15391" max="15391" width="2.5703125" customWidth="1"/>
    <col min="15392" max="15392" width="24.42578125" customWidth="1"/>
    <col min="15393" max="15393" width="32.140625" customWidth="1"/>
    <col min="15394" max="15396" width="16.5703125" customWidth="1"/>
    <col min="15397" max="15397" width="83.85546875" customWidth="1"/>
    <col min="15647" max="15647" width="2.5703125" customWidth="1"/>
    <col min="15648" max="15648" width="24.42578125" customWidth="1"/>
    <col min="15649" max="15649" width="32.140625" customWidth="1"/>
    <col min="15650" max="15652" width="16.5703125" customWidth="1"/>
    <col min="15653" max="15653" width="83.85546875" customWidth="1"/>
    <col min="15903" max="15903" width="2.5703125" customWidth="1"/>
    <col min="15904" max="15904" width="24.42578125" customWidth="1"/>
    <col min="15905" max="15905" width="32.140625" customWidth="1"/>
    <col min="15906" max="15908" width="16.5703125" customWidth="1"/>
    <col min="15909" max="15909" width="83.85546875" customWidth="1"/>
    <col min="16159" max="16159" width="2.5703125" customWidth="1"/>
    <col min="16160" max="16160" width="24.42578125" customWidth="1"/>
    <col min="16161" max="16161" width="32.140625" customWidth="1"/>
    <col min="16162" max="16164" width="16.5703125" customWidth="1"/>
    <col min="16165" max="16165" width="83.85546875" customWidth="1"/>
  </cols>
  <sheetData>
    <row r="1" spans="1:70" s="3" customFormat="1" ht="20.25" x14ac:dyDescent="0.3">
      <c r="A1" s="374" t="s">
        <v>13</v>
      </c>
      <c r="B1" s="374"/>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374"/>
      <c r="AL1" s="374"/>
      <c r="AM1" s="374"/>
      <c r="AN1" s="374"/>
      <c r="AR1" s="11"/>
      <c r="AS1" s="11"/>
      <c r="AT1" s="11"/>
      <c r="AU1" s="11"/>
      <c r="AV1" s="11"/>
      <c r="AW1" s="11"/>
      <c r="AX1" s="11"/>
      <c r="AY1" s="11"/>
      <c r="AZ1" s="11"/>
      <c r="BA1" s="11"/>
      <c r="BB1" s="11"/>
      <c r="BC1" s="11"/>
      <c r="BD1" s="11"/>
      <c r="BE1" s="11"/>
      <c r="BF1" s="11"/>
      <c r="BG1" s="11"/>
      <c r="BH1" s="11"/>
      <c r="BI1" s="11"/>
      <c r="BJ1" s="11"/>
      <c r="BK1" s="11"/>
      <c r="BL1" s="11"/>
      <c r="BM1" s="11"/>
      <c r="BN1" s="11"/>
      <c r="BO1" s="11"/>
      <c r="BP1" s="11"/>
    </row>
    <row r="2" spans="1:70" s="3" customFormat="1" ht="21" thickBot="1" x14ac:dyDescent="0.35">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301"/>
      <c r="AK2" s="301"/>
      <c r="AL2" s="301"/>
      <c r="AM2" s="76"/>
      <c r="AN2" s="76"/>
      <c r="AR2" s="11"/>
      <c r="AS2" s="11"/>
      <c r="AT2" s="11"/>
      <c r="AU2" s="11"/>
      <c r="AV2" s="11"/>
      <c r="AW2" s="11"/>
      <c r="AX2" s="11"/>
      <c r="AY2" s="11"/>
      <c r="AZ2" s="11"/>
      <c r="BA2" s="11"/>
      <c r="BB2" s="11"/>
      <c r="BC2" s="11"/>
      <c r="BD2" s="11"/>
      <c r="BE2" s="11"/>
      <c r="BF2" s="11"/>
      <c r="BG2" s="11"/>
      <c r="BH2" s="11"/>
      <c r="BI2" s="11"/>
      <c r="BJ2" s="11"/>
      <c r="BK2" s="11"/>
      <c r="BL2" s="11"/>
      <c r="BM2" s="11"/>
      <c r="BN2" s="11"/>
      <c r="BO2" s="11"/>
      <c r="BP2" s="11"/>
    </row>
    <row r="3" spans="1:70" s="3" customFormat="1" ht="15" customHeight="1" x14ac:dyDescent="0.3">
      <c r="A3" s="76"/>
      <c r="B3" s="375" t="s">
        <v>57</v>
      </c>
      <c r="C3" s="268" t="s">
        <v>109</v>
      </c>
      <c r="D3" s="272"/>
      <c r="E3" s="272"/>
      <c r="F3" s="381" t="s">
        <v>110</v>
      </c>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03"/>
      <c r="AK3" s="303"/>
      <c r="AL3" s="303"/>
      <c r="AM3" s="377" t="s">
        <v>111</v>
      </c>
      <c r="AN3" s="76"/>
      <c r="AO3" s="76"/>
      <c r="AP3" s="76"/>
      <c r="AT3" s="11"/>
      <c r="AU3" s="11"/>
      <c r="AV3" s="11"/>
      <c r="AW3" s="11"/>
      <c r="AX3" s="11"/>
      <c r="AY3" s="11"/>
      <c r="AZ3" s="11"/>
      <c r="BA3" s="11"/>
      <c r="BB3" s="11"/>
      <c r="BC3" s="11"/>
      <c r="BD3" s="11"/>
      <c r="BE3" s="11"/>
      <c r="BF3" s="11"/>
      <c r="BG3" s="11"/>
      <c r="BH3" s="11"/>
      <c r="BI3" s="11"/>
      <c r="BJ3" s="11"/>
      <c r="BK3" s="11"/>
      <c r="BL3" s="11"/>
      <c r="BM3" s="11"/>
      <c r="BN3" s="11"/>
      <c r="BO3" s="11"/>
      <c r="BP3" s="11"/>
      <c r="BQ3" s="11"/>
      <c r="BR3" s="11"/>
    </row>
    <row r="4" spans="1:70" ht="15" customHeight="1" x14ac:dyDescent="0.25">
      <c r="B4" s="376"/>
      <c r="C4" s="269">
        <v>1</v>
      </c>
      <c r="D4" s="273">
        <f>C4+1</f>
        <v>2</v>
      </c>
      <c r="E4" s="273">
        <f>C4+2</f>
        <v>3</v>
      </c>
      <c r="F4" s="270">
        <v>1</v>
      </c>
      <c r="G4" s="77">
        <v>2</v>
      </c>
      <c r="H4" s="224">
        <v>3</v>
      </c>
      <c r="I4" s="224">
        <v>4</v>
      </c>
      <c r="J4" s="224">
        <v>5</v>
      </c>
      <c r="K4" s="224">
        <v>6</v>
      </c>
      <c r="L4" s="224">
        <v>7</v>
      </c>
      <c r="M4" s="224">
        <v>8</v>
      </c>
      <c r="N4" s="224">
        <v>9</v>
      </c>
      <c r="O4" s="224">
        <v>10</v>
      </c>
      <c r="P4" s="224">
        <v>11</v>
      </c>
      <c r="Q4" s="224">
        <v>12</v>
      </c>
      <c r="R4" s="224">
        <v>13</v>
      </c>
      <c r="S4" s="224">
        <v>14</v>
      </c>
      <c r="T4" s="224">
        <v>15</v>
      </c>
      <c r="U4" s="224">
        <v>16</v>
      </c>
      <c r="V4" s="224">
        <v>17</v>
      </c>
      <c r="W4" s="224">
        <v>18</v>
      </c>
      <c r="X4" s="224">
        <v>19</v>
      </c>
      <c r="Y4" s="224">
        <v>20</v>
      </c>
      <c r="Z4" s="224">
        <v>21</v>
      </c>
      <c r="AA4" s="224">
        <v>22</v>
      </c>
      <c r="AB4" s="224">
        <v>23</v>
      </c>
      <c r="AC4" s="224">
        <v>24</v>
      </c>
      <c r="AD4" s="224">
        <v>25</v>
      </c>
      <c r="AE4" s="224">
        <v>26</v>
      </c>
      <c r="AF4" s="224">
        <v>27</v>
      </c>
      <c r="AG4" s="224">
        <v>28</v>
      </c>
      <c r="AH4" s="224">
        <v>29</v>
      </c>
      <c r="AI4" s="224">
        <v>30</v>
      </c>
      <c r="AJ4" s="240">
        <v>31</v>
      </c>
      <c r="AK4" s="240">
        <v>32</v>
      </c>
      <c r="AL4" s="240">
        <v>33</v>
      </c>
      <c r="AM4" s="378"/>
    </row>
    <row r="5" spans="1:70" ht="15" customHeight="1" x14ac:dyDescent="0.25">
      <c r="B5" s="376"/>
      <c r="C5" s="383" t="str">
        <f>F5</f>
        <v>Shale Well Production Water Burden</v>
      </c>
      <c r="D5" s="384"/>
      <c r="E5" s="385"/>
      <c r="F5" s="379" t="str">
        <f>'Data Summary'!D4</f>
        <v>Shale Well Production Water Burden</v>
      </c>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02"/>
      <c r="AK5" s="302"/>
      <c r="AL5" s="302"/>
      <c r="AM5" s="378"/>
    </row>
    <row r="6" spans="1:70" ht="26.25" x14ac:dyDescent="0.25">
      <c r="B6" s="376"/>
      <c r="C6" s="274" t="str">
        <f>HLOOKUP($C$4,$F$4:$AL$84,3,FALSE)</f>
        <v>Appalachian-Expected</v>
      </c>
      <c r="D6" s="274" t="str">
        <f t="shared" ref="D6:E6" si="0">HLOOKUP($C$4,$F$4:$AL$84,3,FALSE)</f>
        <v>Appalachian-Expected</v>
      </c>
      <c r="E6" s="274" t="str">
        <f t="shared" si="0"/>
        <v>Appalachian-Expected</v>
      </c>
      <c r="F6" s="271" t="s">
        <v>228</v>
      </c>
      <c r="G6" s="78" t="s">
        <v>229</v>
      </c>
      <c r="H6" s="79" t="s">
        <v>230</v>
      </c>
      <c r="I6" s="79" t="s">
        <v>231</v>
      </c>
      <c r="J6" s="79" t="s">
        <v>232</v>
      </c>
      <c r="K6" s="79" t="s">
        <v>233</v>
      </c>
      <c r="L6" s="79" t="s">
        <v>234</v>
      </c>
      <c r="M6" s="79" t="s">
        <v>235</v>
      </c>
      <c r="N6" s="79" t="s">
        <v>236</v>
      </c>
      <c r="O6" s="79" t="s">
        <v>237</v>
      </c>
      <c r="P6" s="79" t="s">
        <v>238</v>
      </c>
      <c r="Q6" s="79" t="s">
        <v>239</v>
      </c>
      <c r="R6" s="79" t="s">
        <v>240</v>
      </c>
      <c r="S6" s="79" t="s">
        <v>241</v>
      </c>
      <c r="T6" s="79" t="s">
        <v>242</v>
      </c>
      <c r="U6" s="229" t="s">
        <v>243</v>
      </c>
      <c r="V6" s="229" t="s">
        <v>244</v>
      </c>
      <c r="W6" s="229" t="s">
        <v>245</v>
      </c>
      <c r="X6" s="229" t="s">
        <v>246</v>
      </c>
      <c r="Y6" s="229" t="s">
        <v>247</v>
      </c>
      <c r="Z6" s="229" t="s">
        <v>248</v>
      </c>
      <c r="AA6" s="79" t="s">
        <v>249</v>
      </c>
      <c r="AB6" s="79" t="s">
        <v>250</v>
      </c>
      <c r="AC6" s="79" t="s">
        <v>251</v>
      </c>
      <c r="AD6" s="79" t="s">
        <v>252</v>
      </c>
      <c r="AE6" s="79" t="s">
        <v>253</v>
      </c>
      <c r="AF6" s="79" t="s">
        <v>254</v>
      </c>
      <c r="AG6" s="79" t="s">
        <v>255</v>
      </c>
      <c r="AH6" s="79" t="s">
        <v>256</v>
      </c>
      <c r="AI6" s="79" t="s">
        <v>257</v>
      </c>
      <c r="AJ6" s="271" t="s">
        <v>943</v>
      </c>
      <c r="AK6" s="271" t="s">
        <v>944</v>
      </c>
      <c r="AL6" s="271" t="s">
        <v>945</v>
      </c>
      <c r="AM6" s="378"/>
    </row>
    <row r="7" spans="1:70" ht="15" customHeight="1" x14ac:dyDescent="0.25">
      <c r="B7" s="230" t="s">
        <v>258</v>
      </c>
      <c r="C7" s="247">
        <f>HLOOKUP(C$4,$F$4:$AL$84,$AQ7,FALSE)</f>
        <v>11963786.748526946</v>
      </c>
      <c r="D7" s="247">
        <f t="shared" ref="D7:E22" si="1">HLOOKUP(D$4,$F$4:$AL$84,$AQ7,FALSE)</f>
        <v>11962026.583979791</v>
      </c>
      <c r="E7" s="247">
        <f t="shared" si="1"/>
        <v>11965546.9130741</v>
      </c>
      <c r="F7" s="310">
        <v>11963786.748526946</v>
      </c>
      <c r="G7" s="310">
        <v>11962026.583979791</v>
      </c>
      <c r="H7" s="310">
        <v>11965546.9130741</v>
      </c>
      <c r="I7" s="310">
        <v>5419124.4535494279</v>
      </c>
      <c r="J7" s="310">
        <v>5415626.2173423041</v>
      </c>
      <c r="K7" s="310">
        <v>5422622.6897565518</v>
      </c>
      <c r="L7" s="310">
        <v>8106954.8187658805</v>
      </c>
      <c r="M7" s="310">
        <v>8101219.6454386357</v>
      </c>
      <c r="N7" s="310">
        <v>8112689.9920931254</v>
      </c>
      <c r="O7" s="310">
        <v>9714489.494505845</v>
      </c>
      <c r="P7" s="310">
        <v>9695201.8141942918</v>
      </c>
      <c r="Q7" s="310">
        <v>9733777.1748173982</v>
      </c>
      <c r="R7" s="310">
        <v>4520411.0771755362</v>
      </c>
      <c r="S7" s="310">
        <v>4515951.0491104797</v>
      </c>
      <c r="T7" s="310">
        <v>4524871.1052405927</v>
      </c>
      <c r="U7" s="310">
        <v>8498070.3355190605</v>
      </c>
      <c r="V7" s="310">
        <v>8484134.6162804477</v>
      </c>
      <c r="W7" s="310">
        <v>8512006.0547576733</v>
      </c>
      <c r="X7" s="310">
        <v>6444886.9730474846</v>
      </c>
      <c r="Y7" s="310">
        <v>6439323.8266056255</v>
      </c>
      <c r="Z7" s="310">
        <v>6450450.1194893438</v>
      </c>
      <c r="AA7" s="310">
        <v>4331114.9520456279</v>
      </c>
      <c r="AB7" s="310">
        <v>4330318.7635484431</v>
      </c>
      <c r="AC7" s="310">
        <v>4331911.1405428126</v>
      </c>
      <c r="AD7" s="310">
        <v>3232520.4720756449</v>
      </c>
      <c r="AE7" s="310">
        <v>3231641.6488874364</v>
      </c>
      <c r="AF7" s="310">
        <v>3233399.2952638534</v>
      </c>
      <c r="AG7" s="310">
        <v>13638372.571284683</v>
      </c>
      <c r="AH7" s="310">
        <v>13622617.939427612</v>
      </c>
      <c r="AI7" s="310">
        <v>13654127.203141754</v>
      </c>
      <c r="AJ7" s="310">
        <v>6666915.5205827234</v>
      </c>
      <c r="AK7" s="310">
        <v>6647777.9955026451</v>
      </c>
      <c r="AL7" s="310">
        <v>6686053.0456628017</v>
      </c>
      <c r="AM7" s="241" t="s">
        <v>924</v>
      </c>
      <c r="AQ7">
        <v>4</v>
      </c>
      <c r="AS7">
        <v>1</v>
      </c>
    </row>
    <row r="8" spans="1:70" ht="15" customHeight="1" x14ac:dyDescent="0.25">
      <c r="B8" s="80" t="s">
        <v>259</v>
      </c>
      <c r="C8" s="247">
        <f t="shared" ref="C8:E39" si="2">HLOOKUP(C$4,$F$4:$AL$84,$AQ8,FALSE)</f>
        <v>11069358.296165802</v>
      </c>
      <c r="D8" s="247">
        <f t="shared" si="1"/>
        <v>10704457.355035776</v>
      </c>
      <c r="E8" s="247">
        <f t="shared" si="1"/>
        <v>11434259.237295827</v>
      </c>
      <c r="F8" s="275">
        <v>11069358.296165802</v>
      </c>
      <c r="G8" s="275">
        <v>10704457.355035776</v>
      </c>
      <c r="H8" s="275">
        <v>11434259.237295827</v>
      </c>
      <c r="I8" s="275">
        <v>8189447.5395091651</v>
      </c>
      <c r="J8" s="275">
        <v>7978959.1148882303</v>
      </c>
      <c r="K8" s="275">
        <v>8399935.9641300999</v>
      </c>
      <c r="L8" s="275">
        <v>13787794.538308457</v>
      </c>
      <c r="M8" s="275">
        <v>12731731.909384405</v>
      </c>
      <c r="N8" s="275">
        <v>14843857.167232508</v>
      </c>
      <c r="O8" s="275">
        <v>6415777.8662337661</v>
      </c>
      <c r="P8" s="275">
        <v>5058378.5465184208</v>
      </c>
      <c r="Q8" s="275">
        <v>7773177.1859491104</v>
      </c>
      <c r="R8" s="275">
        <v>8374560.9978347756</v>
      </c>
      <c r="S8" s="275">
        <v>7076414.5030471692</v>
      </c>
      <c r="T8" s="275">
        <v>9672707.4926223811</v>
      </c>
      <c r="U8" s="275">
        <v>7034895.7872340428</v>
      </c>
      <c r="V8" s="275">
        <v>5635529.5863219891</v>
      </c>
      <c r="W8" s="275">
        <v>8434261.9881460965</v>
      </c>
      <c r="X8" s="275">
        <v>8708113.3490140848</v>
      </c>
      <c r="Y8" s="275">
        <v>8139041.1872171797</v>
      </c>
      <c r="Z8" s="275">
        <v>9277185.5108109917</v>
      </c>
      <c r="AA8" s="275">
        <v>5349012.9244999997</v>
      </c>
      <c r="AB8" s="275">
        <v>4506176.6818238003</v>
      </c>
      <c r="AC8" s="275">
        <v>6191849.1671762019</v>
      </c>
      <c r="AD8" s="275">
        <v>2153744.9996078401</v>
      </c>
      <c r="AE8" s="275">
        <v>1426453.9085357799</v>
      </c>
      <c r="AF8" s="275">
        <v>2881036.0906799035</v>
      </c>
      <c r="AG8" s="275">
        <v>9515265.5621594898</v>
      </c>
      <c r="AH8" s="275">
        <v>9081486.2533929292</v>
      </c>
      <c r="AI8" s="306">
        <v>9949044.8709260505</v>
      </c>
      <c r="AJ8" s="308">
        <v>29917403.841940958</v>
      </c>
      <c r="AK8" s="308">
        <v>29285079.593368854</v>
      </c>
      <c r="AL8" s="308">
        <v>30549728.090513065</v>
      </c>
      <c r="AM8" s="241" t="s">
        <v>923</v>
      </c>
      <c r="AQ8">
        <v>5</v>
      </c>
      <c r="AS8">
        <v>4</v>
      </c>
    </row>
    <row r="9" spans="1:70" ht="15" customHeight="1" x14ac:dyDescent="0.25">
      <c r="B9" s="80" t="s">
        <v>313</v>
      </c>
      <c r="C9" s="247">
        <f t="shared" si="2"/>
        <v>0.1</v>
      </c>
      <c r="D9" s="247">
        <f t="shared" si="1"/>
        <v>7.0000000000000007E-2</v>
      </c>
      <c r="E9" s="247">
        <f t="shared" si="1"/>
        <v>0.22</v>
      </c>
      <c r="F9" s="276">
        <v>0.1</v>
      </c>
      <c r="G9" s="276">
        <v>7.0000000000000007E-2</v>
      </c>
      <c r="H9" s="276">
        <v>0.22</v>
      </c>
      <c r="I9" s="276">
        <v>0.33</v>
      </c>
      <c r="J9" s="276">
        <v>0.01</v>
      </c>
      <c r="K9" s="276">
        <v>0.56999999999999995</v>
      </c>
      <c r="L9" s="276">
        <v>0.05</v>
      </c>
      <c r="M9" s="276">
        <v>0.05</v>
      </c>
      <c r="N9" s="276">
        <v>0.05</v>
      </c>
      <c r="O9" s="276">
        <v>0.2</v>
      </c>
      <c r="P9" s="276">
        <v>0.09</v>
      </c>
      <c r="Q9" s="276">
        <v>0.28999999999999998</v>
      </c>
      <c r="R9" s="276">
        <v>0.1</v>
      </c>
      <c r="S9" s="276">
        <v>0.01</v>
      </c>
      <c r="T9" s="276">
        <v>0.56999999999999995</v>
      </c>
      <c r="U9" s="276">
        <v>0.33</v>
      </c>
      <c r="V9" s="276">
        <v>0.01</v>
      </c>
      <c r="W9" s="276">
        <v>0.56999999999999995</v>
      </c>
      <c r="X9" s="276">
        <v>0.33</v>
      </c>
      <c r="Y9" s="276">
        <v>0.01</v>
      </c>
      <c r="Z9" s="276">
        <v>0.56999999999999995</v>
      </c>
      <c r="AA9" s="276" t="s">
        <v>445</v>
      </c>
      <c r="AB9" s="276">
        <v>0.06</v>
      </c>
      <c r="AC9" s="276">
        <v>0.2</v>
      </c>
      <c r="AD9" s="276">
        <v>0.2</v>
      </c>
      <c r="AE9" s="276">
        <v>0.09</v>
      </c>
      <c r="AF9" s="276">
        <v>0.28999999999999998</v>
      </c>
      <c r="AG9" s="276" t="s">
        <v>445</v>
      </c>
      <c r="AH9" s="276">
        <v>0.06</v>
      </c>
      <c r="AI9" s="307">
        <v>0.2</v>
      </c>
      <c r="AJ9" s="308">
        <v>0.33</v>
      </c>
      <c r="AK9" s="308">
        <v>0.01</v>
      </c>
      <c r="AL9" s="308">
        <v>0.56999999999999995</v>
      </c>
      <c r="AM9" s="241" t="s">
        <v>315</v>
      </c>
      <c r="AQ9">
        <v>6</v>
      </c>
      <c r="AS9">
        <v>7</v>
      </c>
    </row>
    <row r="10" spans="1:70" ht="15" customHeight="1" x14ac:dyDescent="0.25">
      <c r="B10" s="236" t="s">
        <v>260</v>
      </c>
      <c r="C10" s="247">
        <f t="shared" si="2"/>
        <v>112707.29275362319</v>
      </c>
      <c r="D10" s="247">
        <f t="shared" si="1"/>
        <v>104053.41312326954</v>
      </c>
      <c r="E10" s="247">
        <f t="shared" si="1"/>
        <v>121361.17238397684</v>
      </c>
      <c r="F10" s="275">
        <v>112707.29275362319</v>
      </c>
      <c r="G10" s="275">
        <v>104053.41312326954</v>
      </c>
      <c r="H10" s="275">
        <v>121361.17238397684</v>
      </c>
      <c r="I10" s="275">
        <v>45721.23529411765</v>
      </c>
      <c r="J10" s="275">
        <v>31702.649791612512</v>
      </c>
      <c r="K10" s="275">
        <v>59739.820796622786</v>
      </c>
      <c r="L10" s="275">
        <v>138519.18552732872</v>
      </c>
      <c r="M10" s="275">
        <v>134568.11606937772</v>
      </c>
      <c r="N10" s="275">
        <v>142470.25498527972</v>
      </c>
      <c r="O10" s="275">
        <v>74800.779957582185</v>
      </c>
      <c r="P10" s="275">
        <v>71377.280982372846</v>
      </c>
      <c r="Q10" s="275">
        <v>78224.278932791523</v>
      </c>
      <c r="R10" s="275">
        <v>13285.333333333334</v>
      </c>
      <c r="S10" s="275">
        <v>11537.581573244132</v>
      </c>
      <c r="T10" s="275">
        <v>15033.085093422536</v>
      </c>
      <c r="U10" s="275">
        <v>138334.73372781064</v>
      </c>
      <c r="V10" s="275">
        <v>134692.966143531</v>
      </c>
      <c r="W10" s="275">
        <v>141976.50131209029</v>
      </c>
      <c r="X10" s="275">
        <v>111651.23354263723</v>
      </c>
      <c r="Y10" s="275">
        <v>109280.23168645942</v>
      </c>
      <c r="Z10" s="275">
        <v>114022.23539881504</v>
      </c>
      <c r="AA10" s="276" t="s">
        <v>445</v>
      </c>
      <c r="AB10" s="276">
        <v>24065</v>
      </c>
      <c r="AC10" s="276">
        <v>76863</v>
      </c>
      <c r="AD10" s="275">
        <v>172733.984375</v>
      </c>
      <c r="AE10" s="275">
        <v>161074.14395954626</v>
      </c>
      <c r="AF10" s="275">
        <v>184393.82479045374</v>
      </c>
      <c r="AG10" s="275">
        <v>104666.20359435173</v>
      </c>
      <c r="AH10" s="275">
        <v>103357.73255141098</v>
      </c>
      <c r="AI10" s="306">
        <v>105974.67463729247</v>
      </c>
      <c r="AJ10" s="308">
        <v>39972.622601279319</v>
      </c>
      <c r="AK10" s="308">
        <v>36907.697116439245</v>
      </c>
      <c r="AL10" s="308">
        <v>43037.548086119394</v>
      </c>
      <c r="AM10" s="241" t="s">
        <v>316</v>
      </c>
      <c r="AQ10">
        <v>7</v>
      </c>
      <c r="AS10">
        <v>10</v>
      </c>
    </row>
    <row r="11" spans="1:70" ht="15" customHeight="1" x14ac:dyDescent="0.25">
      <c r="B11" s="236" t="s">
        <v>267</v>
      </c>
      <c r="C11" s="247">
        <f t="shared" si="2"/>
        <v>306.46666666666664</v>
      </c>
      <c r="D11" s="247">
        <f t="shared" si="1"/>
        <v>185.60249287179568</v>
      </c>
      <c r="E11" s="247">
        <f t="shared" si="1"/>
        <v>427.3308404615376</v>
      </c>
      <c r="F11" s="275">
        <v>306.46666666666664</v>
      </c>
      <c r="G11" s="275">
        <v>185.60249287179568</v>
      </c>
      <c r="H11" s="275">
        <v>427.3308404615376</v>
      </c>
      <c r="I11" s="276">
        <v>0</v>
      </c>
      <c r="J11" s="276">
        <v>0</v>
      </c>
      <c r="K11" s="276">
        <v>0</v>
      </c>
      <c r="L11" s="276">
        <v>0</v>
      </c>
      <c r="M11" s="276">
        <v>0</v>
      </c>
      <c r="N11" s="276">
        <v>0</v>
      </c>
      <c r="O11" s="276">
        <v>0</v>
      </c>
      <c r="P11" s="276">
        <v>0</v>
      </c>
      <c r="Q11" s="276">
        <v>0</v>
      </c>
      <c r="R11" s="276">
        <v>0</v>
      </c>
      <c r="S11" s="276">
        <v>0</v>
      </c>
      <c r="T11" s="276">
        <v>0</v>
      </c>
      <c r="U11" s="276">
        <v>0</v>
      </c>
      <c r="V11" s="276">
        <v>0</v>
      </c>
      <c r="W11" s="276">
        <v>0</v>
      </c>
      <c r="X11" s="275">
        <v>0</v>
      </c>
      <c r="Y11" s="275">
        <v>0</v>
      </c>
      <c r="Z11" s="275">
        <v>0</v>
      </c>
      <c r="AA11" s="276" t="s">
        <v>445</v>
      </c>
      <c r="AB11" s="276">
        <v>0</v>
      </c>
      <c r="AC11" s="276">
        <v>0</v>
      </c>
      <c r="AD11" s="276">
        <v>0</v>
      </c>
      <c r="AE11" s="276">
        <v>0</v>
      </c>
      <c r="AF11" s="276">
        <v>0</v>
      </c>
      <c r="AG11" s="276">
        <v>0</v>
      </c>
      <c r="AH11" s="276">
        <v>0</v>
      </c>
      <c r="AI11" s="307">
        <v>0</v>
      </c>
      <c r="AJ11" s="276">
        <v>0</v>
      </c>
      <c r="AK11" s="276">
        <v>0</v>
      </c>
      <c r="AL11" s="276">
        <v>0</v>
      </c>
      <c r="AM11" s="241" t="s">
        <v>316</v>
      </c>
      <c r="AQ11">
        <v>8</v>
      </c>
      <c r="AS11">
        <v>13</v>
      </c>
    </row>
    <row r="12" spans="1:70" ht="15" customHeight="1" x14ac:dyDescent="0.25">
      <c r="B12" s="236" t="s">
        <v>268</v>
      </c>
      <c r="C12" s="247">
        <f t="shared" si="2"/>
        <v>4.3916279069767382E-2</v>
      </c>
      <c r="D12" s="247">
        <f t="shared" si="1"/>
        <v>3.9669529841663824E-2</v>
      </c>
      <c r="E12" s="247">
        <f t="shared" si="1"/>
        <v>4.816302829787094E-2</v>
      </c>
      <c r="F12" s="275">
        <v>4.3916279069767382E-2</v>
      </c>
      <c r="G12" s="275">
        <v>3.9669529841663824E-2</v>
      </c>
      <c r="H12" s="275">
        <v>4.816302829787094E-2</v>
      </c>
      <c r="I12" s="276">
        <v>0</v>
      </c>
      <c r="J12" s="276">
        <v>0</v>
      </c>
      <c r="K12" s="276">
        <v>0</v>
      </c>
      <c r="L12" s="276">
        <v>0</v>
      </c>
      <c r="M12" s="276">
        <v>0</v>
      </c>
      <c r="N12" s="276">
        <v>0</v>
      </c>
      <c r="O12" s="276">
        <v>0</v>
      </c>
      <c r="P12" s="276">
        <v>0</v>
      </c>
      <c r="Q12" s="276">
        <v>0</v>
      </c>
      <c r="R12" s="276">
        <v>0</v>
      </c>
      <c r="S12" s="276">
        <v>0</v>
      </c>
      <c r="T12" s="276">
        <v>0</v>
      </c>
      <c r="U12" s="276">
        <v>0</v>
      </c>
      <c r="V12" s="276">
        <v>0</v>
      </c>
      <c r="W12" s="276">
        <v>0</v>
      </c>
      <c r="X12" s="275">
        <v>0</v>
      </c>
      <c r="Y12" s="275">
        <v>0</v>
      </c>
      <c r="Z12" s="275">
        <v>0</v>
      </c>
      <c r="AA12" s="276" t="s">
        <v>445</v>
      </c>
      <c r="AB12" s="276">
        <v>0</v>
      </c>
      <c r="AC12" s="276">
        <v>0</v>
      </c>
      <c r="AD12" s="276">
        <v>0</v>
      </c>
      <c r="AE12" s="276">
        <v>0</v>
      </c>
      <c r="AF12" s="276">
        <v>0</v>
      </c>
      <c r="AG12" s="276">
        <v>0</v>
      </c>
      <c r="AH12" s="276">
        <v>0</v>
      </c>
      <c r="AI12" s="307">
        <v>0</v>
      </c>
      <c r="AJ12" s="276">
        <v>0</v>
      </c>
      <c r="AK12" s="276">
        <v>0</v>
      </c>
      <c r="AL12" s="276">
        <v>0</v>
      </c>
      <c r="AM12" s="241" t="s">
        <v>316</v>
      </c>
      <c r="AQ12">
        <v>9</v>
      </c>
      <c r="AS12">
        <v>16</v>
      </c>
    </row>
    <row r="13" spans="1:70" ht="15" customHeight="1" x14ac:dyDescent="0.25">
      <c r="B13" s="236" t="s">
        <v>269</v>
      </c>
      <c r="C13" s="247">
        <f t="shared" si="2"/>
        <v>1.1786413580246911</v>
      </c>
      <c r="D13" s="247">
        <f t="shared" si="1"/>
        <v>0.54905463827046119</v>
      </c>
      <c r="E13" s="247">
        <f t="shared" si="1"/>
        <v>1.8082280777789208</v>
      </c>
      <c r="F13" s="275">
        <v>1.1786413580246911</v>
      </c>
      <c r="G13" s="275">
        <v>0.54905463827046119</v>
      </c>
      <c r="H13" s="275">
        <v>1.8082280777789208</v>
      </c>
      <c r="I13" s="276">
        <v>0</v>
      </c>
      <c r="J13" s="276">
        <v>0</v>
      </c>
      <c r="K13" s="276">
        <v>0</v>
      </c>
      <c r="L13" s="276">
        <v>0</v>
      </c>
      <c r="M13" s="276">
        <v>0</v>
      </c>
      <c r="N13" s="276">
        <v>0</v>
      </c>
      <c r="O13" s="276">
        <v>0</v>
      </c>
      <c r="P13" s="276">
        <v>0</v>
      </c>
      <c r="Q13" s="276">
        <v>0</v>
      </c>
      <c r="R13" s="276">
        <v>0</v>
      </c>
      <c r="S13" s="276">
        <v>0</v>
      </c>
      <c r="T13" s="276">
        <v>0</v>
      </c>
      <c r="U13" s="276">
        <v>0</v>
      </c>
      <c r="V13" s="276">
        <v>0</v>
      </c>
      <c r="W13" s="276">
        <v>0</v>
      </c>
      <c r="X13" s="275">
        <v>0</v>
      </c>
      <c r="Y13" s="275">
        <v>0</v>
      </c>
      <c r="Z13" s="275">
        <v>0</v>
      </c>
      <c r="AA13" s="276" t="s">
        <v>445</v>
      </c>
      <c r="AB13" s="276">
        <v>0</v>
      </c>
      <c r="AC13" s="276">
        <v>0</v>
      </c>
      <c r="AD13" s="276">
        <v>0</v>
      </c>
      <c r="AE13" s="276">
        <v>0</v>
      </c>
      <c r="AF13" s="276">
        <v>0</v>
      </c>
      <c r="AG13" s="276">
        <v>0</v>
      </c>
      <c r="AH13" s="276">
        <v>0</v>
      </c>
      <c r="AI13" s="307">
        <v>0</v>
      </c>
      <c r="AJ13" s="276">
        <v>0</v>
      </c>
      <c r="AK13" s="276">
        <v>0</v>
      </c>
      <c r="AL13" s="276">
        <v>0</v>
      </c>
      <c r="AM13" s="241" t="s">
        <v>316</v>
      </c>
      <c r="AQ13">
        <v>10</v>
      </c>
      <c r="AS13">
        <v>19</v>
      </c>
    </row>
    <row r="14" spans="1:70" ht="15" customHeight="1" x14ac:dyDescent="0.25">
      <c r="B14" s="236" t="s">
        <v>270</v>
      </c>
      <c r="C14" s="247">
        <f t="shared" si="2"/>
        <v>7.4173033707865099E-2</v>
      </c>
      <c r="D14" s="247">
        <f t="shared" si="1"/>
        <v>6.667367955124727E-2</v>
      </c>
      <c r="E14" s="247">
        <f t="shared" si="1"/>
        <v>8.1672387864482929E-2</v>
      </c>
      <c r="F14" s="275">
        <v>7.4173033707865099E-2</v>
      </c>
      <c r="G14" s="275">
        <v>6.667367955124727E-2</v>
      </c>
      <c r="H14" s="275">
        <v>8.1672387864482929E-2</v>
      </c>
      <c r="I14" s="276">
        <v>0</v>
      </c>
      <c r="J14" s="276">
        <v>0</v>
      </c>
      <c r="K14" s="276">
        <v>0</v>
      </c>
      <c r="L14" s="276">
        <v>0</v>
      </c>
      <c r="M14" s="276">
        <v>0</v>
      </c>
      <c r="N14" s="276">
        <v>0</v>
      </c>
      <c r="O14" s="276">
        <v>0</v>
      </c>
      <c r="P14" s="276">
        <v>0</v>
      </c>
      <c r="Q14" s="276">
        <v>0</v>
      </c>
      <c r="R14" s="276">
        <v>0</v>
      </c>
      <c r="S14" s="276">
        <v>0</v>
      </c>
      <c r="T14" s="276">
        <v>0</v>
      </c>
      <c r="U14" s="276">
        <v>0</v>
      </c>
      <c r="V14" s="276">
        <v>0</v>
      </c>
      <c r="W14" s="276">
        <v>0</v>
      </c>
      <c r="X14" s="275">
        <v>0</v>
      </c>
      <c r="Y14" s="275">
        <v>0</v>
      </c>
      <c r="Z14" s="275">
        <v>0</v>
      </c>
      <c r="AA14" s="276" t="s">
        <v>445</v>
      </c>
      <c r="AB14" s="276">
        <v>0</v>
      </c>
      <c r="AC14" s="276">
        <v>0</v>
      </c>
      <c r="AD14" s="276">
        <v>0</v>
      </c>
      <c r="AE14" s="276">
        <v>0</v>
      </c>
      <c r="AF14" s="276">
        <v>0</v>
      </c>
      <c r="AG14" s="276">
        <v>0</v>
      </c>
      <c r="AH14" s="276">
        <v>0</v>
      </c>
      <c r="AI14" s="307">
        <v>0</v>
      </c>
      <c r="AJ14" s="276">
        <v>0</v>
      </c>
      <c r="AK14" s="276">
        <v>0</v>
      </c>
      <c r="AL14" s="276">
        <v>0</v>
      </c>
      <c r="AM14" s="241" t="s">
        <v>316</v>
      </c>
      <c r="AQ14">
        <v>11</v>
      </c>
      <c r="AS14">
        <v>22</v>
      </c>
    </row>
    <row r="15" spans="1:70" ht="15" customHeight="1" x14ac:dyDescent="0.25">
      <c r="B15" s="236" t="s">
        <v>271</v>
      </c>
      <c r="C15" s="247">
        <f t="shared" si="2"/>
        <v>15.509926241134762</v>
      </c>
      <c r="D15" s="247">
        <f t="shared" si="1"/>
        <v>12.235199692982285</v>
      </c>
      <c r="E15" s="247">
        <f t="shared" si="1"/>
        <v>18.784652789287239</v>
      </c>
      <c r="F15" s="275">
        <v>15.509926241134762</v>
      </c>
      <c r="G15" s="275">
        <v>12.235199692982285</v>
      </c>
      <c r="H15" s="275">
        <v>18.784652789287239</v>
      </c>
      <c r="I15" s="275">
        <v>95.36363636363636</v>
      </c>
      <c r="J15" s="275">
        <v>77.745106996753279</v>
      </c>
      <c r="K15" s="275">
        <v>112.98216573051944</v>
      </c>
      <c r="L15" s="276">
        <v>0</v>
      </c>
      <c r="M15" s="276">
        <v>0</v>
      </c>
      <c r="N15" s="276">
        <v>0</v>
      </c>
      <c r="O15" s="276">
        <v>0</v>
      </c>
      <c r="P15" s="276">
        <v>0</v>
      </c>
      <c r="Q15" s="276">
        <v>0</v>
      </c>
      <c r="R15" s="275">
        <v>8.0329999999999995</v>
      </c>
      <c r="S15" s="275">
        <v>2.7043479796103984</v>
      </c>
      <c r="T15" s="275">
        <v>13.361652020389599</v>
      </c>
      <c r="U15" s="276">
        <v>0</v>
      </c>
      <c r="V15" s="276">
        <v>0</v>
      </c>
      <c r="W15" s="276">
        <v>0</v>
      </c>
      <c r="X15" s="275">
        <v>0</v>
      </c>
      <c r="Y15" s="275">
        <v>0</v>
      </c>
      <c r="Z15" s="275">
        <v>0</v>
      </c>
      <c r="AA15" s="276" t="s">
        <v>445</v>
      </c>
      <c r="AB15" s="276">
        <v>0</v>
      </c>
      <c r="AC15" s="276">
        <v>0</v>
      </c>
      <c r="AD15" s="276">
        <v>0</v>
      </c>
      <c r="AE15" s="276">
        <v>0</v>
      </c>
      <c r="AF15" s="276">
        <v>0</v>
      </c>
      <c r="AG15" s="276">
        <v>0</v>
      </c>
      <c r="AH15" s="276">
        <v>0</v>
      </c>
      <c r="AI15" s="307">
        <v>0</v>
      </c>
      <c r="AJ15" s="276">
        <v>0</v>
      </c>
      <c r="AK15" s="276">
        <v>0</v>
      </c>
      <c r="AL15" s="276">
        <v>0</v>
      </c>
      <c r="AM15" s="241" t="s">
        <v>316</v>
      </c>
      <c r="AQ15">
        <v>12</v>
      </c>
      <c r="AS15">
        <v>25</v>
      </c>
    </row>
    <row r="16" spans="1:70" ht="15" customHeight="1" x14ac:dyDescent="0.25">
      <c r="B16" s="236" t="s">
        <v>272</v>
      </c>
      <c r="C16" s="247">
        <f t="shared" si="2"/>
        <v>2187.0565335347419</v>
      </c>
      <c r="D16" s="247">
        <f t="shared" si="1"/>
        <v>1807.9015237255844</v>
      </c>
      <c r="E16" s="247">
        <f t="shared" si="1"/>
        <v>2566.2115433438994</v>
      </c>
      <c r="F16" s="275">
        <v>2187.0565335347419</v>
      </c>
      <c r="G16" s="275">
        <v>1807.9015237255844</v>
      </c>
      <c r="H16" s="275">
        <v>2566.2115433438994</v>
      </c>
      <c r="I16" s="275">
        <v>153.71935483870971</v>
      </c>
      <c r="J16" s="275">
        <v>39.690795399256899</v>
      </c>
      <c r="K16" s="275">
        <v>267.74791427816251</v>
      </c>
      <c r="L16" s="275">
        <v>84.553937888198703</v>
      </c>
      <c r="M16" s="275">
        <v>76.251289244217205</v>
      </c>
      <c r="N16" s="275">
        <v>92.856586532180202</v>
      </c>
      <c r="O16" s="276">
        <v>0</v>
      </c>
      <c r="P16" s="276">
        <v>0</v>
      </c>
      <c r="Q16" s="276">
        <v>0</v>
      </c>
      <c r="R16" s="275">
        <v>3.8</v>
      </c>
      <c r="S16" s="275">
        <v>3.1440705922755541</v>
      </c>
      <c r="T16" s="275">
        <v>4.4559294077244456</v>
      </c>
      <c r="U16" s="275">
        <v>108.50111801242225</v>
      </c>
      <c r="V16" s="275">
        <v>92.001166429505091</v>
      </c>
      <c r="W16" s="275">
        <v>125.00106959533942</v>
      </c>
      <c r="X16" s="275">
        <v>0</v>
      </c>
      <c r="Y16" s="275">
        <v>0</v>
      </c>
      <c r="Z16" s="275">
        <v>0</v>
      </c>
      <c r="AA16" s="276" t="s">
        <v>445</v>
      </c>
      <c r="AB16" s="276">
        <v>0</v>
      </c>
      <c r="AC16" s="276">
        <v>0</v>
      </c>
      <c r="AD16" s="275">
        <v>92.347647058823554</v>
      </c>
      <c r="AE16" s="275">
        <v>51.728458489565888</v>
      </c>
      <c r="AF16" s="275">
        <v>132.96683562808121</v>
      </c>
      <c r="AG16" s="276">
        <v>0</v>
      </c>
      <c r="AH16" s="276">
        <v>0</v>
      </c>
      <c r="AI16" s="307">
        <v>0</v>
      </c>
      <c r="AJ16" s="308">
        <v>867.79211275327748</v>
      </c>
      <c r="AK16" s="308">
        <v>701.65759892218171</v>
      </c>
      <c r="AL16" s="308">
        <v>1033.9266265843733</v>
      </c>
      <c r="AM16" s="241" t="s">
        <v>316</v>
      </c>
      <c r="AQ16">
        <v>13</v>
      </c>
      <c r="AS16">
        <v>28</v>
      </c>
    </row>
    <row r="17" spans="2:45" ht="15" customHeight="1" x14ac:dyDescent="0.25">
      <c r="B17" s="236" t="s">
        <v>273</v>
      </c>
      <c r="C17" s="247">
        <f t="shared" si="2"/>
        <v>3.5985116279069793E-2</v>
      </c>
      <c r="D17" s="247">
        <f t="shared" si="1"/>
        <v>3.2667851766538296E-2</v>
      </c>
      <c r="E17" s="247">
        <f t="shared" si="1"/>
        <v>3.9302380791601289E-2</v>
      </c>
      <c r="F17" s="275">
        <v>3.5985116279069793E-2</v>
      </c>
      <c r="G17" s="275">
        <v>3.2667851766538296E-2</v>
      </c>
      <c r="H17" s="275">
        <v>3.9302380791601289E-2</v>
      </c>
      <c r="I17" s="276">
        <v>0</v>
      </c>
      <c r="J17" s="276">
        <v>0</v>
      </c>
      <c r="K17" s="276">
        <v>0</v>
      </c>
      <c r="L17" s="276">
        <v>0</v>
      </c>
      <c r="M17" s="276">
        <v>0</v>
      </c>
      <c r="N17" s="276">
        <v>0</v>
      </c>
      <c r="O17" s="276">
        <v>0</v>
      </c>
      <c r="P17" s="276">
        <v>0</v>
      </c>
      <c r="Q17" s="276">
        <v>0</v>
      </c>
      <c r="R17" s="276">
        <v>0</v>
      </c>
      <c r="S17" s="276">
        <v>0</v>
      </c>
      <c r="T17" s="276">
        <v>0</v>
      </c>
      <c r="U17" s="276">
        <v>0</v>
      </c>
      <c r="V17" s="276">
        <v>0</v>
      </c>
      <c r="W17" s="276">
        <v>0</v>
      </c>
      <c r="X17" s="275">
        <v>0</v>
      </c>
      <c r="Y17" s="275">
        <v>0</v>
      </c>
      <c r="Z17" s="275">
        <v>0</v>
      </c>
      <c r="AA17" s="276" t="s">
        <v>445</v>
      </c>
      <c r="AB17" s="276">
        <v>0</v>
      </c>
      <c r="AC17" s="276">
        <v>0</v>
      </c>
      <c r="AD17" s="276">
        <v>0</v>
      </c>
      <c r="AE17" s="276">
        <v>0</v>
      </c>
      <c r="AF17" s="276">
        <v>0</v>
      </c>
      <c r="AG17" s="276">
        <v>0</v>
      </c>
      <c r="AH17" s="276">
        <v>0</v>
      </c>
      <c r="AI17" s="307">
        <v>0</v>
      </c>
      <c r="AJ17" s="276">
        <v>0</v>
      </c>
      <c r="AK17" s="276">
        <v>0</v>
      </c>
      <c r="AL17" s="276">
        <v>0</v>
      </c>
      <c r="AM17" s="241" t="s">
        <v>316</v>
      </c>
      <c r="AQ17">
        <v>14</v>
      </c>
      <c r="AS17">
        <v>31</v>
      </c>
    </row>
    <row r="18" spans="2:45" ht="15" customHeight="1" x14ac:dyDescent="0.25">
      <c r="B18" s="236" t="s">
        <v>274</v>
      </c>
      <c r="C18" s="247">
        <f t="shared" si="2"/>
        <v>762.43307432525967</v>
      </c>
      <c r="D18" s="247">
        <f t="shared" si="1"/>
        <v>683.10382777390544</v>
      </c>
      <c r="E18" s="247">
        <f t="shared" si="1"/>
        <v>841.7623208766139</v>
      </c>
      <c r="F18" s="275">
        <v>762.43307432525967</v>
      </c>
      <c r="G18" s="275">
        <v>683.10382777390544</v>
      </c>
      <c r="H18" s="275">
        <v>841.7623208766139</v>
      </c>
      <c r="I18" s="275">
        <v>66.293749999999989</v>
      </c>
      <c r="J18" s="275">
        <v>32.218166757146243</v>
      </c>
      <c r="K18" s="275">
        <v>100.36933324285373</v>
      </c>
      <c r="L18" s="276">
        <v>0</v>
      </c>
      <c r="M18" s="276">
        <v>0</v>
      </c>
      <c r="N18" s="276">
        <v>0</v>
      </c>
      <c r="O18" s="276">
        <v>0</v>
      </c>
      <c r="P18" s="276">
        <v>0</v>
      </c>
      <c r="Q18" s="276">
        <v>0</v>
      </c>
      <c r="R18" s="275">
        <v>110.83333333333333</v>
      </c>
      <c r="S18" s="275">
        <v>97.102571546352024</v>
      </c>
      <c r="T18" s="275">
        <v>124.56409512031463</v>
      </c>
      <c r="U18" s="276">
        <v>0</v>
      </c>
      <c r="V18" s="276">
        <v>0</v>
      </c>
      <c r="W18" s="276">
        <v>0</v>
      </c>
      <c r="X18" s="275">
        <v>0</v>
      </c>
      <c r="Y18" s="275">
        <v>0</v>
      </c>
      <c r="Z18" s="275">
        <v>0</v>
      </c>
      <c r="AA18" s="276" t="s">
        <v>445</v>
      </c>
      <c r="AB18" s="276">
        <v>0</v>
      </c>
      <c r="AC18" s="276">
        <v>0</v>
      </c>
      <c r="AD18" s="276">
        <v>0</v>
      </c>
      <c r="AE18" s="276">
        <v>0</v>
      </c>
      <c r="AF18" s="276">
        <v>0</v>
      </c>
      <c r="AG18" s="276">
        <v>0</v>
      </c>
      <c r="AH18" s="276">
        <v>0</v>
      </c>
      <c r="AI18" s="307">
        <v>0</v>
      </c>
      <c r="AJ18" s="276">
        <v>0</v>
      </c>
      <c r="AK18" s="276">
        <v>0</v>
      </c>
      <c r="AL18" s="276">
        <v>0</v>
      </c>
      <c r="AM18" s="241" t="s">
        <v>316</v>
      </c>
      <c r="AQ18">
        <v>15</v>
      </c>
    </row>
    <row r="19" spans="2:45" ht="15" customHeight="1" x14ac:dyDescent="0.25">
      <c r="B19" s="236" t="s">
        <v>262</v>
      </c>
      <c r="C19" s="247">
        <f t="shared" si="2"/>
        <v>9489.6549102564095</v>
      </c>
      <c r="D19" s="247">
        <f t="shared" si="1"/>
        <v>8693.1740324157417</v>
      </c>
      <c r="E19" s="247">
        <f t="shared" si="1"/>
        <v>10286.135788097077</v>
      </c>
      <c r="F19" s="275">
        <v>9489.6549102564095</v>
      </c>
      <c r="G19" s="275">
        <v>8693.1740324157417</v>
      </c>
      <c r="H19" s="275">
        <v>10286.135788097077</v>
      </c>
      <c r="I19" s="275">
        <v>6086.6129032258068</v>
      </c>
      <c r="J19" s="275">
        <v>3060.5765549143348</v>
      </c>
      <c r="K19" s="275">
        <v>9112.6492515372793</v>
      </c>
      <c r="L19" s="275">
        <v>13261.033153163577</v>
      </c>
      <c r="M19" s="275">
        <v>12694.996419709671</v>
      </c>
      <c r="N19" s="275">
        <v>13827.069886617483</v>
      </c>
      <c r="O19" s="275">
        <v>4967.0636121470416</v>
      </c>
      <c r="P19" s="275">
        <v>4561.8386635008928</v>
      </c>
      <c r="Q19" s="275">
        <v>5372.2885607931903</v>
      </c>
      <c r="R19" s="275">
        <v>317.2</v>
      </c>
      <c r="S19" s="275">
        <v>266.18247255227919</v>
      </c>
      <c r="T19" s="275">
        <v>368.21752744772078</v>
      </c>
      <c r="U19" s="275">
        <v>9458.8528201332338</v>
      </c>
      <c r="V19" s="275">
        <v>9102.1231493956566</v>
      </c>
      <c r="W19" s="275">
        <v>9815.5824908708109</v>
      </c>
      <c r="X19" s="277">
        <v>5546.8705236270753</v>
      </c>
      <c r="Y19" s="277">
        <v>5410.0748487483188</v>
      </c>
      <c r="Z19" s="277">
        <v>5683.6661985058317</v>
      </c>
      <c r="AA19" s="276" t="s">
        <v>445</v>
      </c>
      <c r="AB19" s="276">
        <v>1270</v>
      </c>
      <c r="AC19" s="276">
        <v>3333</v>
      </c>
      <c r="AD19" s="275">
        <v>14728.066328125</v>
      </c>
      <c r="AE19" s="275">
        <v>13232.712506608284</v>
      </c>
      <c r="AF19" s="275">
        <v>16223.420149641715</v>
      </c>
      <c r="AG19" s="275">
        <v>5360.0042707526336</v>
      </c>
      <c r="AH19" s="275">
        <v>5246.9277827169599</v>
      </c>
      <c r="AI19" s="306">
        <v>5473.0807587883073</v>
      </c>
      <c r="AJ19" s="308">
        <v>1369.2958873949578</v>
      </c>
      <c r="AK19" s="308">
        <v>1214.9485883575421</v>
      </c>
      <c r="AL19" s="308">
        <v>1523.6431864323736</v>
      </c>
      <c r="AM19" s="241" t="s">
        <v>316</v>
      </c>
      <c r="AQ19">
        <v>16</v>
      </c>
    </row>
    <row r="20" spans="2:45" ht="15" customHeight="1" x14ac:dyDescent="0.25">
      <c r="B20" s="236" t="s">
        <v>275</v>
      </c>
      <c r="C20" s="247">
        <f t="shared" si="2"/>
        <v>3.1196666666666647E-2</v>
      </c>
      <c r="D20" s="247">
        <f t="shared" si="1"/>
        <v>2.644735517142861E-2</v>
      </c>
      <c r="E20" s="247">
        <f t="shared" si="1"/>
        <v>3.5945978161904688E-2</v>
      </c>
      <c r="F20" s="275">
        <v>3.1196666666666647E-2</v>
      </c>
      <c r="G20" s="275">
        <v>2.644735517142861E-2</v>
      </c>
      <c r="H20" s="275">
        <v>3.5945978161904688E-2</v>
      </c>
      <c r="I20" s="276">
        <v>0</v>
      </c>
      <c r="J20" s="276">
        <v>0</v>
      </c>
      <c r="K20" s="276">
        <v>0</v>
      </c>
      <c r="L20" s="276">
        <v>0</v>
      </c>
      <c r="M20" s="276">
        <v>0</v>
      </c>
      <c r="N20" s="276">
        <v>0</v>
      </c>
      <c r="O20" s="276">
        <v>0</v>
      </c>
      <c r="P20" s="276">
        <v>0</v>
      </c>
      <c r="Q20" s="276">
        <v>0</v>
      </c>
      <c r="R20" s="276">
        <v>0</v>
      </c>
      <c r="S20" s="276">
        <v>0</v>
      </c>
      <c r="T20" s="276">
        <v>0</v>
      </c>
      <c r="U20" s="276">
        <v>0</v>
      </c>
      <c r="V20" s="276">
        <v>0</v>
      </c>
      <c r="W20" s="276">
        <v>0</v>
      </c>
      <c r="X20" s="277">
        <v>0</v>
      </c>
      <c r="Y20" s="277">
        <v>0</v>
      </c>
      <c r="Z20" s="277">
        <v>0</v>
      </c>
      <c r="AA20" s="276" t="s">
        <v>445</v>
      </c>
      <c r="AB20" s="276">
        <v>0</v>
      </c>
      <c r="AC20" s="276">
        <v>0</v>
      </c>
      <c r="AD20" s="276">
        <v>0</v>
      </c>
      <c r="AE20" s="276">
        <v>0</v>
      </c>
      <c r="AF20" s="276">
        <v>0</v>
      </c>
      <c r="AG20" s="276">
        <v>0</v>
      </c>
      <c r="AH20" s="276">
        <v>0</v>
      </c>
      <c r="AI20" s="307">
        <v>0</v>
      </c>
      <c r="AJ20" s="276">
        <v>0</v>
      </c>
      <c r="AK20" s="276">
        <v>0</v>
      </c>
      <c r="AL20" s="276">
        <v>0</v>
      </c>
      <c r="AM20" s="241" t="s">
        <v>316</v>
      </c>
      <c r="AQ20">
        <v>17</v>
      </c>
    </row>
    <row r="21" spans="2:45" ht="15" customHeight="1" x14ac:dyDescent="0.25">
      <c r="B21" s="236" t="s">
        <v>263</v>
      </c>
      <c r="C21" s="247">
        <f t="shared" si="2"/>
        <v>65945.604725373109</v>
      </c>
      <c r="D21" s="247">
        <f t="shared" si="1"/>
        <v>60930.239878471286</v>
      </c>
      <c r="E21" s="247">
        <f t="shared" si="1"/>
        <v>70960.969572274931</v>
      </c>
      <c r="F21" s="275">
        <v>65945.604725373109</v>
      </c>
      <c r="G21" s="275">
        <v>60930.239878471286</v>
      </c>
      <c r="H21" s="275">
        <v>70960.969572274931</v>
      </c>
      <c r="I21" s="275">
        <v>27554.470588235294</v>
      </c>
      <c r="J21" s="275">
        <v>19068.655371695459</v>
      </c>
      <c r="K21" s="275">
        <v>36040.285804775122</v>
      </c>
      <c r="L21" s="275">
        <v>84989.340731331758</v>
      </c>
      <c r="M21" s="275">
        <v>82531.959877889152</v>
      </c>
      <c r="N21" s="275">
        <v>87446.721584774365</v>
      </c>
      <c r="O21" s="275">
        <v>44993.355523101389</v>
      </c>
      <c r="P21" s="275">
        <v>42855.460130557309</v>
      </c>
      <c r="Q21" s="275">
        <v>47131.250915645469</v>
      </c>
      <c r="R21" s="275">
        <v>9156.3333333333339</v>
      </c>
      <c r="S21" s="275">
        <v>7316.8943037593381</v>
      </c>
      <c r="T21" s="275">
        <v>10995.77236290733</v>
      </c>
      <c r="U21" s="275">
        <v>84774.518087472214</v>
      </c>
      <c r="V21" s="275">
        <v>82506.924826312519</v>
      </c>
      <c r="W21" s="275">
        <v>87042.111348631908</v>
      </c>
      <c r="X21" s="278">
        <v>61247.014297263253</v>
      </c>
      <c r="Y21" s="278">
        <v>60056.648515581306</v>
      </c>
      <c r="Z21" s="278">
        <v>62437.3800789452</v>
      </c>
      <c r="AA21" s="276" t="s">
        <v>445</v>
      </c>
      <c r="AB21" s="276">
        <v>15250</v>
      </c>
      <c r="AC21" s="276">
        <v>47039.29</v>
      </c>
      <c r="AD21" s="275">
        <v>105263.884921875</v>
      </c>
      <c r="AE21" s="275">
        <v>98099.929502446452</v>
      </c>
      <c r="AF21" s="275">
        <v>112427.84034130354</v>
      </c>
      <c r="AG21" s="275">
        <v>63005.998213731684</v>
      </c>
      <c r="AH21" s="275">
        <v>62136.577794328485</v>
      </c>
      <c r="AI21" s="306">
        <v>63875.418633134883</v>
      </c>
      <c r="AJ21" s="308">
        <v>14187.3070489726</v>
      </c>
      <c r="AK21" s="308">
        <v>13287.318716809645</v>
      </c>
      <c r="AL21" s="308">
        <v>15087.295381135555</v>
      </c>
      <c r="AM21" s="241" t="s">
        <v>316</v>
      </c>
      <c r="AQ21">
        <v>18</v>
      </c>
    </row>
    <row r="22" spans="2:45" ht="15" customHeight="1" x14ac:dyDescent="0.25">
      <c r="B22" s="236" t="s">
        <v>276</v>
      </c>
      <c r="C22" s="247">
        <f t="shared" si="2"/>
        <v>1.4022343137254905</v>
      </c>
      <c r="D22" s="247">
        <f t="shared" si="1"/>
        <v>0.84875664852377897</v>
      </c>
      <c r="E22" s="247">
        <f t="shared" si="1"/>
        <v>1.9557119789272019</v>
      </c>
      <c r="F22" s="275">
        <v>1.4022343137254905</v>
      </c>
      <c r="G22" s="275">
        <v>0.84875664852377897</v>
      </c>
      <c r="H22" s="275">
        <v>1.9557119789272019</v>
      </c>
      <c r="I22" s="276">
        <v>0</v>
      </c>
      <c r="J22" s="276">
        <v>0</v>
      </c>
      <c r="K22" s="276">
        <v>0</v>
      </c>
      <c r="L22" s="276">
        <v>0</v>
      </c>
      <c r="M22" s="276">
        <v>0</v>
      </c>
      <c r="N22" s="276">
        <v>0</v>
      </c>
      <c r="O22" s="276">
        <v>0</v>
      </c>
      <c r="P22" s="276">
        <v>0</v>
      </c>
      <c r="Q22" s="276">
        <v>0</v>
      </c>
      <c r="R22" s="276">
        <v>0</v>
      </c>
      <c r="S22" s="276">
        <v>0</v>
      </c>
      <c r="T22" s="276">
        <v>0</v>
      </c>
      <c r="U22" s="276">
        <v>0</v>
      </c>
      <c r="V22" s="276">
        <v>0</v>
      </c>
      <c r="W22" s="276">
        <v>0</v>
      </c>
      <c r="X22" s="277">
        <v>0</v>
      </c>
      <c r="Y22" s="275">
        <v>0</v>
      </c>
      <c r="Z22" s="277">
        <v>0</v>
      </c>
      <c r="AA22" s="276" t="s">
        <v>445</v>
      </c>
      <c r="AB22" s="276">
        <v>0</v>
      </c>
      <c r="AC22" s="276">
        <v>0</v>
      </c>
      <c r="AD22" s="276">
        <v>0</v>
      </c>
      <c r="AE22" s="276">
        <v>0</v>
      </c>
      <c r="AF22" s="276">
        <v>0</v>
      </c>
      <c r="AG22" s="276">
        <v>0</v>
      </c>
      <c r="AH22" s="276">
        <v>0</v>
      </c>
      <c r="AI22" s="307">
        <v>0</v>
      </c>
      <c r="AJ22" s="276">
        <v>0</v>
      </c>
      <c r="AK22" s="276">
        <v>0</v>
      </c>
      <c r="AL22" s="276">
        <v>0</v>
      </c>
      <c r="AM22" s="241" t="s">
        <v>316</v>
      </c>
      <c r="AQ22">
        <v>19</v>
      </c>
    </row>
    <row r="23" spans="2:45" ht="15" customHeight="1" x14ac:dyDescent="0.25">
      <c r="B23" s="236" t="s">
        <v>277</v>
      </c>
      <c r="C23" s="247">
        <f t="shared" si="2"/>
        <v>1.2206340298507461</v>
      </c>
      <c r="D23" s="247">
        <f t="shared" si="2"/>
        <v>-1.0446570268205877</v>
      </c>
      <c r="E23" s="247">
        <f t="shared" si="2"/>
        <v>3.4859250865220801</v>
      </c>
      <c r="F23" s="275">
        <v>1.2206340298507461</v>
      </c>
      <c r="G23" s="275">
        <v>-1.0446570268205877</v>
      </c>
      <c r="H23" s="275">
        <v>3.4859250865220801</v>
      </c>
      <c r="I23" s="276">
        <v>0</v>
      </c>
      <c r="J23" s="276">
        <v>0</v>
      </c>
      <c r="K23" s="276">
        <v>0</v>
      </c>
      <c r="L23" s="276">
        <v>0</v>
      </c>
      <c r="M23" s="276">
        <v>0</v>
      </c>
      <c r="N23" s="276">
        <v>0</v>
      </c>
      <c r="O23" s="276">
        <v>0</v>
      </c>
      <c r="P23" s="276">
        <v>0</v>
      </c>
      <c r="Q23" s="276">
        <v>0</v>
      </c>
      <c r="R23" s="276">
        <v>0</v>
      </c>
      <c r="S23" s="276">
        <v>0</v>
      </c>
      <c r="T23" s="276">
        <v>0</v>
      </c>
      <c r="U23" s="276">
        <v>0</v>
      </c>
      <c r="V23" s="276">
        <v>0</v>
      </c>
      <c r="W23" s="276">
        <v>0</v>
      </c>
      <c r="X23" s="277">
        <v>0</v>
      </c>
      <c r="Y23" s="275">
        <v>0</v>
      </c>
      <c r="Z23" s="277">
        <v>0</v>
      </c>
      <c r="AA23" s="276" t="s">
        <v>445</v>
      </c>
      <c r="AB23" s="276">
        <v>0</v>
      </c>
      <c r="AC23" s="276">
        <v>0</v>
      </c>
      <c r="AD23" s="276">
        <v>0</v>
      </c>
      <c r="AE23" s="276">
        <v>0</v>
      </c>
      <c r="AF23" s="276">
        <v>0</v>
      </c>
      <c r="AG23" s="276">
        <v>0</v>
      </c>
      <c r="AH23" s="276">
        <v>0</v>
      </c>
      <c r="AI23" s="307">
        <v>0</v>
      </c>
      <c r="AJ23" s="276">
        <v>0</v>
      </c>
      <c r="AK23" s="276">
        <v>0</v>
      </c>
      <c r="AL23" s="276">
        <v>0</v>
      </c>
      <c r="AM23" s="241" t="s">
        <v>316</v>
      </c>
      <c r="AQ23">
        <v>20</v>
      </c>
    </row>
    <row r="24" spans="2:45" ht="15" customHeight="1" x14ac:dyDescent="0.25">
      <c r="B24" s="236" t="s">
        <v>278</v>
      </c>
      <c r="C24" s="247">
        <f t="shared" si="2"/>
        <v>0.36363333333333314</v>
      </c>
      <c r="D24" s="247">
        <f t="shared" si="2"/>
        <v>0.10213909073575256</v>
      </c>
      <c r="E24" s="247">
        <f t="shared" si="2"/>
        <v>0.62512757593091373</v>
      </c>
      <c r="F24" s="275">
        <v>0.36363333333333314</v>
      </c>
      <c r="G24" s="275">
        <v>0.10213909073575256</v>
      </c>
      <c r="H24" s="275">
        <v>0.62512757593091373</v>
      </c>
      <c r="I24" s="276">
        <v>0</v>
      </c>
      <c r="J24" s="276">
        <v>0</v>
      </c>
      <c r="K24" s="276">
        <v>0</v>
      </c>
      <c r="L24" s="276">
        <v>0</v>
      </c>
      <c r="M24" s="276">
        <v>0</v>
      </c>
      <c r="N24" s="276">
        <v>0</v>
      </c>
      <c r="O24" s="276">
        <v>0</v>
      </c>
      <c r="P24" s="276">
        <v>0</v>
      </c>
      <c r="Q24" s="276">
        <v>0</v>
      </c>
      <c r="R24" s="276">
        <v>0</v>
      </c>
      <c r="S24" s="276">
        <v>0</v>
      </c>
      <c r="T24" s="276">
        <v>0</v>
      </c>
      <c r="U24" s="276">
        <v>0</v>
      </c>
      <c r="V24" s="276">
        <v>0</v>
      </c>
      <c r="W24" s="276">
        <v>0</v>
      </c>
      <c r="X24" s="277">
        <v>0</v>
      </c>
      <c r="Y24" s="275">
        <v>0</v>
      </c>
      <c r="Z24" s="277">
        <v>0</v>
      </c>
      <c r="AA24" s="276" t="s">
        <v>445</v>
      </c>
      <c r="AB24" s="276">
        <v>0</v>
      </c>
      <c r="AC24" s="276">
        <v>0</v>
      </c>
      <c r="AD24" s="276">
        <v>0</v>
      </c>
      <c r="AE24" s="276">
        <v>0</v>
      </c>
      <c r="AF24" s="276">
        <v>0</v>
      </c>
      <c r="AG24" s="276">
        <v>0</v>
      </c>
      <c r="AH24" s="276">
        <v>0</v>
      </c>
      <c r="AI24" s="307">
        <v>0</v>
      </c>
      <c r="AJ24" s="276">
        <v>0</v>
      </c>
      <c r="AK24" s="276">
        <v>0</v>
      </c>
      <c r="AL24" s="276">
        <v>0</v>
      </c>
      <c r="AM24" s="241" t="s">
        <v>316</v>
      </c>
      <c r="AQ24">
        <v>21</v>
      </c>
    </row>
    <row r="25" spans="2:45" ht="15" customHeight="1" x14ac:dyDescent="0.25">
      <c r="B25" s="236" t="s">
        <v>279</v>
      </c>
      <c r="C25" s="247">
        <f t="shared" si="2"/>
        <v>3.0268255813953489</v>
      </c>
      <c r="D25" s="247">
        <f t="shared" si="2"/>
        <v>1.4998949504698147</v>
      </c>
      <c r="E25" s="247">
        <f t="shared" si="2"/>
        <v>4.5537562123208826</v>
      </c>
      <c r="F25" s="275">
        <v>3.0268255813953489</v>
      </c>
      <c r="G25" s="275">
        <v>1.4998949504698147</v>
      </c>
      <c r="H25" s="275">
        <v>4.5537562123208826</v>
      </c>
      <c r="I25" s="276">
        <v>0</v>
      </c>
      <c r="J25" s="276">
        <v>0</v>
      </c>
      <c r="K25" s="276">
        <v>0</v>
      </c>
      <c r="L25" s="276">
        <v>0</v>
      </c>
      <c r="M25" s="276">
        <v>0</v>
      </c>
      <c r="N25" s="276">
        <v>0</v>
      </c>
      <c r="O25" s="276">
        <v>0</v>
      </c>
      <c r="P25" s="276">
        <v>0</v>
      </c>
      <c r="Q25" s="276">
        <v>0</v>
      </c>
      <c r="R25" s="276">
        <v>0</v>
      </c>
      <c r="S25" s="276">
        <v>0</v>
      </c>
      <c r="T25" s="276">
        <v>0</v>
      </c>
      <c r="U25" s="276">
        <v>0</v>
      </c>
      <c r="V25" s="276">
        <v>0</v>
      </c>
      <c r="W25" s="276">
        <v>0</v>
      </c>
      <c r="X25" s="277">
        <v>0</v>
      </c>
      <c r="Y25" s="275">
        <v>0</v>
      </c>
      <c r="Z25" s="277">
        <v>0</v>
      </c>
      <c r="AA25" s="276" t="s">
        <v>445</v>
      </c>
      <c r="AB25" s="276">
        <v>0</v>
      </c>
      <c r="AC25" s="276">
        <v>0</v>
      </c>
      <c r="AD25" s="276">
        <v>0</v>
      </c>
      <c r="AE25" s="276">
        <v>0</v>
      </c>
      <c r="AF25" s="276">
        <v>0</v>
      </c>
      <c r="AG25" s="276">
        <v>0</v>
      </c>
      <c r="AH25" s="276">
        <v>0</v>
      </c>
      <c r="AI25" s="307">
        <v>0</v>
      </c>
      <c r="AJ25" s="276">
        <v>0</v>
      </c>
      <c r="AK25" s="276">
        <v>0</v>
      </c>
      <c r="AL25" s="276">
        <v>0</v>
      </c>
      <c r="AM25" s="241" t="s">
        <v>316</v>
      </c>
      <c r="AQ25">
        <v>22</v>
      </c>
    </row>
    <row r="26" spans="2:45" ht="15" customHeight="1" x14ac:dyDescent="0.25">
      <c r="B26" s="236" t="s">
        <v>280</v>
      </c>
      <c r="C26" s="247">
        <f t="shared" si="2"/>
        <v>65.051013003095974</v>
      </c>
      <c r="D26" s="247">
        <f t="shared" si="2"/>
        <v>57.850237963005064</v>
      </c>
      <c r="E26" s="247">
        <f t="shared" si="2"/>
        <v>72.251788043186878</v>
      </c>
      <c r="F26" s="275">
        <v>65.051013003095974</v>
      </c>
      <c r="G26" s="275">
        <v>57.850237963005064</v>
      </c>
      <c r="H26" s="275">
        <v>72.251788043186878</v>
      </c>
      <c r="I26" s="275">
        <v>22.183793103448274</v>
      </c>
      <c r="J26" s="275">
        <v>7.2445324192523053</v>
      </c>
      <c r="K26" s="275">
        <v>37.123053787644238</v>
      </c>
      <c r="L26" s="275">
        <v>109.70662485746864</v>
      </c>
      <c r="M26" s="275">
        <v>92.684831745058091</v>
      </c>
      <c r="N26" s="275">
        <v>126.72841796987919</v>
      </c>
      <c r="O26" s="276">
        <v>0</v>
      </c>
      <c r="P26" s="276">
        <v>0</v>
      </c>
      <c r="Q26" s="276">
        <v>0</v>
      </c>
      <c r="R26" s="275">
        <v>6.6</v>
      </c>
      <c r="S26" s="275">
        <v>2.3563271861023436</v>
      </c>
      <c r="T26" s="275">
        <v>10.843672813897655</v>
      </c>
      <c r="U26" s="276">
        <v>0</v>
      </c>
      <c r="V26" s="276">
        <v>0</v>
      </c>
      <c r="W26" s="276">
        <v>0</v>
      </c>
      <c r="X26" s="277">
        <v>0</v>
      </c>
      <c r="Y26" s="275">
        <v>0</v>
      </c>
      <c r="Z26" s="277">
        <v>0</v>
      </c>
      <c r="AA26" s="276" t="s">
        <v>445</v>
      </c>
      <c r="AB26" s="276">
        <v>0</v>
      </c>
      <c r="AC26" s="276">
        <v>0</v>
      </c>
      <c r="AD26" s="275">
        <v>337.6</v>
      </c>
      <c r="AE26" s="275">
        <v>71.333906826030784</v>
      </c>
      <c r="AF26" s="275">
        <v>603.86609317396915</v>
      </c>
      <c r="AG26" s="275">
        <v>0</v>
      </c>
      <c r="AH26" s="275">
        <v>0</v>
      </c>
      <c r="AI26" s="306">
        <v>0</v>
      </c>
      <c r="AJ26" s="308">
        <v>33.885816294160044</v>
      </c>
      <c r="AK26" s="308">
        <v>31.715354552083099</v>
      </c>
      <c r="AL26" s="308">
        <v>36.056278036236989</v>
      </c>
      <c r="AM26" s="241" t="s">
        <v>316</v>
      </c>
      <c r="AQ26">
        <v>23</v>
      </c>
    </row>
    <row r="27" spans="2:45" ht="15" customHeight="1" x14ac:dyDescent="0.25">
      <c r="B27" s="237" t="s">
        <v>261</v>
      </c>
      <c r="C27" s="247">
        <f t="shared" si="2"/>
        <v>0</v>
      </c>
      <c r="D27" s="247">
        <f t="shared" si="2"/>
        <v>0</v>
      </c>
      <c r="E27" s="247">
        <f t="shared" si="2"/>
        <v>0</v>
      </c>
      <c r="F27" s="275">
        <v>0</v>
      </c>
      <c r="G27" s="275">
        <v>0</v>
      </c>
      <c r="H27" s="275">
        <v>0</v>
      </c>
      <c r="I27" s="275">
        <v>0</v>
      </c>
      <c r="J27" s="275">
        <v>0</v>
      </c>
      <c r="K27" s="275">
        <v>0</v>
      </c>
      <c r="L27" s="275">
        <v>214.89298349555639</v>
      </c>
      <c r="M27" s="275">
        <v>201.00885010827648</v>
      </c>
      <c r="N27" s="275">
        <v>228.77711688283631</v>
      </c>
      <c r="O27" s="275">
        <v>443.91988512034987</v>
      </c>
      <c r="P27" s="275">
        <v>423.09931776399952</v>
      </c>
      <c r="Q27" s="275">
        <v>464.74045247670023</v>
      </c>
      <c r="R27" s="276">
        <v>0</v>
      </c>
      <c r="S27" s="276">
        <v>0</v>
      </c>
      <c r="T27" s="276">
        <v>0</v>
      </c>
      <c r="U27" s="275">
        <v>186.34772464962919</v>
      </c>
      <c r="V27" s="275">
        <v>171.84089792461836</v>
      </c>
      <c r="W27" s="275">
        <v>200.85455137464001</v>
      </c>
      <c r="X27" s="275">
        <v>331.5152494188743</v>
      </c>
      <c r="Y27" s="275">
        <v>317.32393907016098</v>
      </c>
      <c r="Z27" s="275">
        <v>345.70655976758763</v>
      </c>
      <c r="AA27" s="276" t="s">
        <v>445</v>
      </c>
      <c r="AB27" s="276">
        <v>48</v>
      </c>
      <c r="AC27" s="276">
        <v>130.82</v>
      </c>
      <c r="AD27" s="275">
        <v>88.21619469026551</v>
      </c>
      <c r="AE27" s="275">
        <v>69.751644471878123</v>
      </c>
      <c r="AF27" s="275">
        <v>106.6807449086529</v>
      </c>
      <c r="AG27" s="275">
        <v>583.5670476016345</v>
      </c>
      <c r="AH27" s="275">
        <v>571.58276168361158</v>
      </c>
      <c r="AI27" s="306">
        <v>595.55133351965742</v>
      </c>
      <c r="AJ27" s="308">
        <v>1179.8194174757282</v>
      </c>
      <c r="AK27" s="308">
        <v>1163.0276514210636</v>
      </c>
      <c r="AL27" s="308">
        <v>1196.6111835303927</v>
      </c>
      <c r="AM27" s="241" t="s">
        <v>316</v>
      </c>
      <c r="AQ27">
        <v>24</v>
      </c>
    </row>
    <row r="28" spans="2:45" ht="15" customHeight="1" x14ac:dyDescent="0.25">
      <c r="B28" s="236" t="s">
        <v>281</v>
      </c>
      <c r="C28" s="247">
        <f t="shared" si="2"/>
        <v>2.0272727272727285E-4</v>
      </c>
      <c r="D28" s="247">
        <f t="shared" si="2"/>
        <v>1.6204891299146019E-4</v>
      </c>
      <c r="E28" s="247">
        <f t="shared" si="2"/>
        <v>2.4340563246308552E-4</v>
      </c>
      <c r="F28" s="275">
        <v>2.0272727272727285E-4</v>
      </c>
      <c r="G28" s="275">
        <v>1.6204891299146019E-4</v>
      </c>
      <c r="H28" s="275">
        <v>2.4340563246308552E-4</v>
      </c>
      <c r="I28" s="276">
        <v>0</v>
      </c>
      <c r="J28" s="276">
        <v>0</v>
      </c>
      <c r="K28" s="276">
        <v>0</v>
      </c>
      <c r="L28" s="276">
        <v>0</v>
      </c>
      <c r="M28" s="276">
        <v>0</v>
      </c>
      <c r="N28" s="276">
        <v>0</v>
      </c>
      <c r="O28" s="276">
        <v>0</v>
      </c>
      <c r="P28" s="276">
        <v>0</v>
      </c>
      <c r="Q28" s="276">
        <v>0</v>
      </c>
      <c r="R28" s="276">
        <v>0</v>
      </c>
      <c r="S28" s="276">
        <v>0</v>
      </c>
      <c r="T28" s="276">
        <v>0</v>
      </c>
      <c r="U28" s="276">
        <v>0</v>
      </c>
      <c r="V28" s="276">
        <v>0</v>
      </c>
      <c r="W28" s="276">
        <v>0</v>
      </c>
      <c r="X28" s="277">
        <v>0</v>
      </c>
      <c r="Y28" s="275">
        <v>0</v>
      </c>
      <c r="Z28" s="277">
        <v>0</v>
      </c>
      <c r="AA28" s="276" t="s">
        <v>445</v>
      </c>
      <c r="AB28" s="276">
        <v>0</v>
      </c>
      <c r="AC28" s="276">
        <v>0</v>
      </c>
      <c r="AD28" s="276">
        <v>0</v>
      </c>
      <c r="AE28" s="276">
        <v>0</v>
      </c>
      <c r="AF28" s="276">
        <v>0</v>
      </c>
      <c r="AG28" s="276">
        <v>0</v>
      </c>
      <c r="AH28" s="276">
        <v>0</v>
      </c>
      <c r="AI28" s="307">
        <v>0</v>
      </c>
      <c r="AJ28" s="276">
        <v>0</v>
      </c>
      <c r="AK28" s="276">
        <v>0</v>
      </c>
      <c r="AL28" s="276">
        <v>0</v>
      </c>
      <c r="AM28" s="241" t="s">
        <v>316</v>
      </c>
      <c r="AQ28">
        <v>25</v>
      </c>
    </row>
    <row r="29" spans="2:45" ht="15" customHeight="1" x14ac:dyDescent="0.25">
      <c r="B29" s="237" t="s">
        <v>311</v>
      </c>
      <c r="C29" s="247">
        <f t="shared" si="2"/>
        <v>0</v>
      </c>
      <c r="D29" s="247">
        <f t="shared" si="2"/>
        <v>0</v>
      </c>
      <c r="E29" s="247">
        <f t="shared" si="2"/>
        <v>0</v>
      </c>
      <c r="F29" s="275">
        <v>0</v>
      </c>
      <c r="G29" s="275">
        <v>0</v>
      </c>
      <c r="H29" s="275">
        <v>0</v>
      </c>
      <c r="I29" s="275">
        <v>15.889655172413793</v>
      </c>
      <c r="J29" s="275">
        <v>9.4661008858513007</v>
      </c>
      <c r="K29" s="275">
        <v>22.313209458976285</v>
      </c>
      <c r="L29" s="276">
        <v>0</v>
      </c>
      <c r="M29" s="276">
        <v>0</v>
      </c>
      <c r="N29" s="276">
        <v>0</v>
      </c>
      <c r="O29" s="276">
        <v>0</v>
      </c>
      <c r="P29" s="276">
        <v>0</v>
      </c>
      <c r="Q29" s="276">
        <v>0</v>
      </c>
      <c r="R29" s="276">
        <v>0</v>
      </c>
      <c r="S29" s="276">
        <v>0</v>
      </c>
      <c r="T29" s="276">
        <v>0</v>
      </c>
      <c r="U29" s="276">
        <v>0</v>
      </c>
      <c r="V29" s="276">
        <v>0</v>
      </c>
      <c r="W29" s="276">
        <v>0</v>
      </c>
      <c r="X29" s="277">
        <v>0</v>
      </c>
      <c r="Y29" s="275">
        <v>0</v>
      </c>
      <c r="Z29" s="277">
        <v>0</v>
      </c>
      <c r="AA29" s="276" t="s">
        <v>445</v>
      </c>
      <c r="AB29" s="276">
        <v>0</v>
      </c>
      <c r="AC29" s="276">
        <v>0</v>
      </c>
      <c r="AD29" s="276">
        <v>0</v>
      </c>
      <c r="AE29" s="276">
        <v>0</v>
      </c>
      <c r="AF29" s="276">
        <v>0</v>
      </c>
      <c r="AG29" s="276">
        <v>0</v>
      </c>
      <c r="AH29" s="276">
        <v>0</v>
      </c>
      <c r="AI29" s="307">
        <v>0</v>
      </c>
      <c r="AJ29" s="308">
        <v>25.7</v>
      </c>
      <c r="AK29" s="308">
        <v>22.178058698385023</v>
      </c>
      <c r="AL29" s="308">
        <v>29.221941301614976</v>
      </c>
      <c r="AM29" s="241" t="s">
        <v>316</v>
      </c>
      <c r="AQ29">
        <v>26</v>
      </c>
    </row>
    <row r="30" spans="2:45" ht="15" customHeight="1" x14ac:dyDescent="0.25">
      <c r="B30" s="236" t="s">
        <v>282</v>
      </c>
      <c r="C30" s="247">
        <f t="shared" si="2"/>
        <v>360.69694649484524</v>
      </c>
      <c r="D30" s="247">
        <f t="shared" si="2"/>
        <v>285.53750500052547</v>
      </c>
      <c r="E30" s="247">
        <f t="shared" si="2"/>
        <v>435.856387989165</v>
      </c>
      <c r="F30" s="275">
        <v>360.69694649484524</v>
      </c>
      <c r="G30" s="275">
        <v>285.53750500052547</v>
      </c>
      <c r="H30" s="275">
        <v>435.856387989165</v>
      </c>
      <c r="I30" s="275">
        <v>596.9677419354839</v>
      </c>
      <c r="J30" s="275">
        <v>396.49282208285615</v>
      </c>
      <c r="K30" s="275">
        <v>797.44266178811165</v>
      </c>
      <c r="L30" s="276">
        <v>0</v>
      </c>
      <c r="M30" s="276">
        <v>0</v>
      </c>
      <c r="N30" s="276">
        <v>0</v>
      </c>
      <c r="O30" s="276">
        <v>0</v>
      </c>
      <c r="P30" s="276">
        <v>0</v>
      </c>
      <c r="Q30" s="276">
        <v>0</v>
      </c>
      <c r="R30" s="276">
        <v>0</v>
      </c>
      <c r="S30" s="276">
        <v>0</v>
      </c>
      <c r="T30" s="276">
        <v>0</v>
      </c>
      <c r="U30" s="276">
        <v>0</v>
      </c>
      <c r="V30" s="276">
        <v>0</v>
      </c>
      <c r="W30" s="276">
        <v>0</v>
      </c>
      <c r="X30" s="277">
        <v>0</v>
      </c>
      <c r="Y30" s="275">
        <v>0</v>
      </c>
      <c r="Z30" s="277">
        <v>0</v>
      </c>
      <c r="AA30" s="276" t="s">
        <v>445</v>
      </c>
      <c r="AB30" s="276">
        <v>0</v>
      </c>
      <c r="AC30" s="276">
        <v>0</v>
      </c>
      <c r="AD30" s="276">
        <v>0</v>
      </c>
      <c r="AE30" s="276">
        <v>0</v>
      </c>
      <c r="AF30" s="276">
        <v>0</v>
      </c>
      <c r="AG30" s="276">
        <v>0</v>
      </c>
      <c r="AH30" s="276">
        <v>0</v>
      </c>
      <c r="AI30" s="307">
        <v>0</v>
      </c>
      <c r="AJ30" s="276">
        <v>0</v>
      </c>
      <c r="AK30" s="276">
        <v>0</v>
      </c>
      <c r="AL30" s="276">
        <v>0</v>
      </c>
      <c r="AM30" s="241" t="s">
        <v>316</v>
      </c>
      <c r="AQ30">
        <v>27</v>
      </c>
    </row>
    <row r="31" spans="2:45" ht="15" customHeight="1" x14ac:dyDescent="0.25">
      <c r="B31" s="236" t="s">
        <v>283</v>
      </c>
      <c r="C31" s="247">
        <f t="shared" si="2"/>
        <v>75.357280565370985</v>
      </c>
      <c r="D31" s="247">
        <f t="shared" si="2"/>
        <v>66.962500433584495</v>
      </c>
      <c r="E31" s="247">
        <f t="shared" si="2"/>
        <v>83.752060697157475</v>
      </c>
      <c r="F31" s="275">
        <v>75.357280565370985</v>
      </c>
      <c r="G31" s="275">
        <v>66.962500433584495</v>
      </c>
      <c r="H31" s="275">
        <v>83.752060697157475</v>
      </c>
      <c r="I31" s="275">
        <v>19.369696969696967</v>
      </c>
      <c r="J31" s="275">
        <v>12.017066353845749</v>
      </c>
      <c r="K31" s="275">
        <v>26.722327585548186</v>
      </c>
      <c r="L31" s="276">
        <v>0</v>
      </c>
      <c r="M31" s="276">
        <v>0</v>
      </c>
      <c r="N31" s="276">
        <v>0</v>
      </c>
      <c r="O31" s="276">
        <v>0</v>
      </c>
      <c r="P31" s="276">
        <v>0</v>
      </c>
      <c r="Q31" s="276">
        <v>0</v>
      </c>
      <c r="R31" s="275">
        <v>9.9063333333333343</v>
      </c>
      <c r="S31" s="275">
        <v>2.8810748020567862</v>
      </c>
      <c r="T31" s="275">
        <v>16.931591864609882</v>
      </c>
      <c r="U31" s="276">
        <v>0</v>
      </c>
      <c r="V31" s="276">
        <v>0</v>
      </c>
      <c r="W31" s="276">
        <v>0</v>
      </c>
      <c r="X31" s="277">
        <v>0</v>
      </c>
      <c r="Y31" s="275">
        <v>0</v>
      </c>
      <c r="Z31" s="277">
        <v>0</v>
      </c>
      <c r="AA31" s="276" t="s">
        <v>445</v>
      </c>
      <c r="AB31" s="276">
        <v>0</v>
      </c>
      <c r="AC31" s="276">
        <v>0</v>
      </c>
      <c r="AD31" s="276">
        <v>0</v>
      </c>
      <c r="AE31" s="276">
        <v>0</v>
      </c>
      <c r="AF31" s="276">
        <v>0</v>
      </c>
      <c r="AG31" s="276">
        <v>0</v>
      </c>
      <c r="AH31" s="276">
        <v>0</v>
      </c>
      <c r="AI31" s="307">
        <v>0</v>
      </c>
      <c r="AJ31" s="276">
        <v>0</v>
      </c>
      <c r="AK31" s="276">
        <v>0</v>
      </c>
      <c r="AL31" s="276">
        <v>0</v>
      </c>
      <c r="AM31" s="241" t="s">
        <v>316</v>
      </c>
      <c r="AQ31">
        <v>28</v>
      </c>
    </row>
    <row r="32" spans="2:45" ht="15" customHeight="1" x14ac:dyDescent="0.25">
      <c r="B32" s="236" t="s">
        <v>264</v>
      </c>
      <c r="C32" s="247">
        <f t="shared" si="2"/>
        <v>895.7221641337386</v>
      </c>
      <c r="D32" s="247">
        <f t="shared" si="2"/>
        <v>814.7838114105333</v>
      </c>
      <c r="E32" s="247">
        <f t="shared" si="2"/>
        <v>976.6605168569439</v>
      </c>
      <c r="F32" s="275">
        <v>895.7221641337386</v>
      </c>
      <c r="G32" s="275">
        <v>814.7838114105333</v>
      </c>
      <c r="H32" s="275">
        <v>976.6605168569439</v>
      </c>
      <c r="I32" s="275">
        <v>53.58064516129032</v>
      </c>
      <c r="J32" s="275">
        <v>19.17542540320747</v>
      </c>
      <c r="K32" s="275">
        <v>87.985864919373171</v>
      </c>
      <c r="L32" s="275">
        <v>1592.788380989181</v>
      </c>
      <c r="M32" s="275">
        <v>1518.2491908369682</v>
      </c>
      <c r="N32" s="275">
        <v>1667.3275711413937</v>
      </c>
      <c r="O32" s="275">
        <v>562.80080404685839</v>
      </c>
      <c r="P32" s="275">
        <v>519.80491099503945</v>
      </c>
      <c r="Q32" s="275">
        <v>605.79669709867733</v>
      </c>
      <c r="R32" s="275">
        <v>61.2</v>
      </c>
      <c r="S32" s="275">
        <v>52.858746967007178</v>
      </c>
      <c r="T32" s="275">
        <v>69.541253032992827</v>
      </c>
      <c r="U32" s="275">
        <v>2007.7808119911192</v>
      </c>
      <c r="V32" s="275">
        <v>1942.6017107774123</v>
      </c>
      <c r="W32" s="275">
        <v>2072.9599132048261</v>
      </c>
      <c r="X32" s="275">
        <v>1291.7665997421848</v>
      </c>
      <c r="Y32" s="275">
        <v>1251.6782313544427</v>
      </c>
      <c r="Z32" s="275">
        <v>1331.8549681299269</v>
      </c>
      <c r="AA32" s="276" t="s">
        <v>445</v>
      </c>
      <c r="AB32" s="276">
        <v>200</v>
      </c>
      <c r="AC32" s="276">
        <v>589.75</v>
      </c>
      <c r="AD32" s="275">
        <v>2522.0883593750013</v>
      </c>
      <c r="AE32" s="275">
        <v>2117.5470915248302</v>
      </c>
      <c r="AF32" s="275">
        <v>2926.6296272251725</v>
      </c>
      <c r="AG32" s="275">
        <v>1715.0066089294025</v>
      </c>
      <c r="AH32" s="275">
        <v>1671.8995066611149</v>
      </c>
      <c r="AI32" s="306">
        <v>1758.1137111976902</v>
      </c>
      <c r="AJ32" s="308">
        <v>241.51488231046932</v>
      </c>
      <c r="AK32" s="308">
        <v>214.08601973162155</v>
      </c>
      <c r="AL32" s="308">
        <v>268.94374488931709</v>
      </c>
      <c r="AM32" s="241" t="s">
        <v>316</v>
      </c>
      <c r="AQ32">
        <v>29</v>
      </c>
    </row>
    <row r="33" spans="2:43" ht="15" customHeight="1" x14ac:dyDescent="0.25">
      <c r="B33" s="236" t="s">
        <v>284</v>
      </c>
      <c r="C33" s="247">
        <f t="shared" si="2"/>
        <v>4.766197718631183</v>
      </c>
      <c r="D33" s="247">
        <f t="shared" si="2"/>
        <v>4.1680012797035939</v>
      </c>
      <c r="E33" s="247">
        <f t="shared" si="2"/>
        <v>5.3643941575587721</v>
      </c>
      <c r="F33" s="275">
        <v>4.766197718631183</v>
      </c>
      <c r="G33" s="275">
        <v>4.1680012797035939</v>
      </c>
      <c r="H33" s="275">
        <v>5.3643941575587721</v>
      </c>
      <c r="I33" s="275">
        <v>3.9230769230769238</v>
      </c>
      <c r="J33" s="275">
        <v>1.0163459455632475</v>
      </c>
      <c r="K33" s="275">
        <v>6.8298079005906001</v>
      </c>
      <c r="L33" s="276">
        <v>0</v>
      </c>
      <c r="M33" s="276">
        <v>0</v>
      </c>
      <c r="N33" s="276">
        <v>0</v>
      </c>
      <c r="O33" s="276">
        <v>0</v>
      </c>
      <c r="P33" s="276">
        <v>0</v>
      </c>
      <c r="Q33" s="276">
        <v>0</v>
      </c>
      <c r="R33" s="275">
        <v>2.2000000000000002</v>
      </c>
      <c r="S33" s="275">
        <v>1.8493909837693676</v>
      </c>
      <c r="T33" s="275">
        <v>2.5506090162306325</v>
      </c>
      <c r="U33" s="276">
        <v>0</v>
      </c>
      <c r="V33" s="276">
        <v>0</v>
      </c>
      <c r="W33" s="276">
        <v>0</v>
      </c>
      <c r="X33" s="277">
        <v>0</v>
      </c>
      <c r="Y33" s="275">
        <v>0</v>
      </c>
      <c r="Z33" s="277">
        <v>0</v>
      </c>
      <c r="AA33" s="276" t="s">
        <v>445</v>
      </c>
      <c r="AB33" s="276">
        <v>0</v>
      </c>
      <c r="AC33" s="276">
        <v>0</v>
      </c>
      <c r="AD33" s="276">
        <v>0</v>
      </c>
      <c r="AE33" s="276">
        <v>0</v>
      </c>
      <c r="AF33" s="276">
        <v>0</v>
      </c>
      <c r="AG33" s="276">
        <v>0</v>
      </c>
      <c r="AH33" s="276">
        <v>0</v>
      </c>
      <c r="AI33" s="307">
        <v>0</v>
      </c>
      <c r="AJ33" s="276">
        <v>0</v>
      </c>
      <c r="AK33" s="276">
        <v>0</v>
      </c>
      <c r="AL33" s="276">
        <v>0</v>
      </c>
      <c r="AM33" s="241" t="s">
        <v>316</v>
      </c>
      <c r="AQ33">
        <v>30</v>
      </c>
    </row>
    <row r="34" spans="2:43" ht="15" customHeight="1" x14ac:dyDescent="0.25">
      <c r="B34" s="236" t="s">
        <v>285</v>
      </c>
      <c r="C34" s="247">
        <f t="shared" si="2"/>
        <v>0.19357586206896549</v>
      </c>
      <c r="D34" s="247">
        <f t="shared" si="2"/>
        <v>0.15754276648872007</v>
      </c>
      <c r="E34" s="247">
        <f t="shared" si="2"/>
        <v>0.22960895764921088</v>
      </c>
      <c r="F34" s="275">
        <v>0.19357586206896549</v>
      </c>
      <c r="G34" s="275">
        <v>0.15754276648872007</v>
      </c>
      <c r="H34" s="275">
        <v>0.22960895764921088</v>
      </c>
      <c r="I34" s="276">
        <v>0</v>
      </c>
      <c r="J34" s="276">
        <v>0</v>
      </c>
      <c r="K34" s="276">
        <v>0</v>
      </c>
      <c r="L34" s="276">
        <v>0</v>
      </c>
      <c r="M34" s="276">
        <v>0</v>
      </c>
      <c r="N34" s="276">
        <v>0</v>
      </c>
      <c r="O34" s="276">
        <v>0</v>
      </c>
      <c r="P34" s="276">
        <v>0</v>
      </c>
      <c r="Q34" s="276">
        <v>0</v>
      </c>
      <c r="R34" s="276">
        <v>0</v>
      </c>
      <c r="S34" s="276">
        <v>0</v>
      </c>
      <c r="T34" s="276">
        <v>0</v>
      </c>
      <c r="U34" s="276">
        <v>0</v>
      </c>
      <c r="V34" s="276">
        <v>0</v>
      </c>
      <c r="W34" s="276">
        <v>0</v>
      </c>
      <c r="X34" s="277">
        <v>0</v>
      </c>
      <c r="Y34" s="275">
        <v>0</v>
      </c>
      <c r="Z34" s="277">
        <v>0</v>
      </c>
      <c r="AA34" s="276" t="s">
        <v>445</v>
      </c>
      <c r="AB34" s="276">
        <v>0</v>
      </c>
      <c r="AC34" s="276">
        <v>0</v>
      </c>
      <c r="AD34" s="276">
        <v>0</v>
      </c>
      <c r="AE34" s="276">
        <v>0</v>
      </c>
      <c r="AF34" s="276">
        <v>0</v>
      </c>
      <c r="AG34" s="276">
        <v>0</v>
      </c>
      <c r="AH34" s="276">
        <v>0</v>
      </c>
      <c r="AI34" s="307">
        <v>0</v>
      </c>
      <c r="AJ34" s="276">
        <v>0</v>
      </c>
      <c r="AK34" s="276">
        <v>0</v>
      </c>
      <c r="AL34" s="276">
        <v>0</v>
      </c>
      <c r="AM34" s="241" t="s">
        <v>316</v>
      </c>
      <c r="AQ34">
        <v>31</v>
      </c>
    </row>
    <row r="35" spans="2:43" ht="15" customHeight="1" x14ac:dyDescent="0.25">
      <c r="B35" s="236" t="s">
        <v>286</v>
      </c>
      <c r="C35" s="247">
        <f t="shared" si="2"/>
        <v>10.319105882352938</v>
      </c>
      <c r="D35" s="247">
        <f t="shared" si="2"/>
        <v>5.7888719633283205</v>
      </c>
      <c r="E35" s="247">
        <f t="shared" si="2"/>
        <v>14.849339801377555</v>
      </c>
      <c r="F35" s="275">
        <v>10.319105882352938</v>
      </c>
      <c r="G35" s="275">
        <v>5.7888719633283205</v>
      </c>
      <c r="H35" s="275">
        <v>14.849339801377555</v>
      </c>
      <c r="I35" s="276">
        <v>0</v>
      </c>
      <c r="J35" s="276">
        <v>0</v>
      </c>
      <c r="K35" s="276">
        <v>0</v>
      </c>
      <c r="L35" s="276">
        <v>0</v>
      </c>
      <c r="M35" s="276">
        <v>0</v>
      </c>
      <c r="N35" s="276">
        <v>0</v>
      </c>
      <c r="O35" s="276">
        <v>0</v>
      </c>
      <c r="P35" s="276">
        <v>0</v>
      </c>
      <c r="Q35" s="276">
        <v>0</v>
      </c>
      <c r="R35" s="276">
        <v>0</v>
      </c>
      <c r="S35" s="276">
        <v>0</v>
      </c>
      <c r="T35" s="276">
        <v>0</v>
      </c>
      <c r="U35" s="276">
        <v>0</v>
      </c>
      <c r="V35" s="276">
        <v>0</v>
      </c>
      <c r="W35" s="276">
        <v>0</v>
      </c>
      <c r="X35" s="277">
        <v>0</v>
      </c>
      <c r="Y35" s="275">
        <v>0</v>
      </c>
      <c r="Z35" s="277">
        <v>0</v>
      </c>
      <c r="AA35" s="276" t="s">
        <v>445</v>
      </c>
      <c r="AB35" s="276">
        <v>0</v>
      </c>
      <c r="AC35" s="276">
        <v>0</v>
      </c>
      <c r="AD35" s="276">
        <v>0</v>
      </c>
      <c r="AE35" s="276">
        <v>0</v>
      </c>
      <c r="AF35" s="276">
        <v>0</v>
      </c>
      <c r="AG35" s="276">
        <v>0</v>
      </c>
      <c r="AH35" s="276">
        <v>0</v>
      </c>
      <c r="AI35" s="307">
        <v>0</v>
      </c>
      <c r="AJ35" s="276">
        <v>0</v>
      </c>
      <c r="AK35" s="276">
        <v>0</v>
      </c>
      <c r="AL35" s="276">
        <v>0</v>
      </c>
      <c r="AM35" s="241" t="s">
        <v>316</v>
      </c>
      <c r="AQ35">
        <v>32</v>
      </c>
    </row>
    <row r="36" spans="2:43" ht="15" customHeight="1" x14ac:dyDescent="0.25">
      <c r="B36" s="236" t="s">
        <v>287</v>
      </c>
      <c r="C36" s="247">
        <f t="shared" si="2"/>
        <v>2.1826249999999994</v>
      </c>
      <c r="D36" s="247">
        <f t="shared" si="2"/>
        <v>1.7346589192620314</v>
      </c>
      <c r="E36" s="247">
        <f t="shared" si="2"/>
        <v>2.6305910807379673</v>
      </c>
      <c r="F36" s="275">
        <v>2.1826249999999994</v>
      </c>
      <c r="G36" s="275">
        <v>1.7346589192620314</v>
      </c>
      <c r="H36" s="275">
        <v>2.6305910807379673</v>
      </c>
      <c r="I36" s="276">
        <v>0</v>
      </c>
      <c r="J36" s="276">
        <v>0</v>
      </c>
      <c r="K36" s="276">
        <v>0</v>
      </c>
      <c r="L36" s="276">
        <v>0</v>
      </c>
      <c r="M36" s="276">
        <v>0</v>
      </c>
      <c r="N36" s="276">
        <v>0</v>
      </c>
      <c r="O36" s="276">
        <v>0</v>
      </c>
      <c r="P36" s="276">
        <v>0</v>
      </c>
      <c r="Q36" s="276">
        <v>0</v>
      </c>
      <c r="R36" s="276">
        <v>0</v>
      </c>
      <c r="S36" s="276">
        <v>0</v>
      </c>
      <c r="T36" s="276">
        <v>0</v>
      </c>
      <c r="U36" s="276">
        <v>0</v>
      </c>
      <c r="V36" s="276">
        <v>0</v>
      </c>
      <c r="W36" s="276">
        <v>0</v>
      </c>
      <c r="X36" s="277">
        <v>0</v>
      </c>
      <c r="Y36" s="275">
        <v>0</v>
      </c>
      <c r="Z36" s="277">
        <v>0</v>
      </c>
      <c r="AA36" s="276" t="s">
        <v>445</v>
      </c>
      <c r="AB36" s="276">
        <v>0</v>
      </c>
      <c r="AC36" s="276">
        <v>0</v>
      </c>
      <c r="AD36" s="276">
        <v>0</v>
      </c>
      <c r="AE36" s="276">
        <v>0</v>
      </c>
      <c r="AF36" s="276">
        <v>0</v>
      </c>
      <c r="AG36" s="276">
        <v>0</v>
      </c>
      <c r="AH36" s="276">
        <v>0</v>
      </c>
      <c r="AI36" s="307">
        <v>0</v>
      </c>
      <c r="AJ36" s="276">
        <v>0</v>
      </c>
      <c r="AK36" s="276">
        <v>0</v>
      </c>
      <c r="AL36" s="276">
        <v>0</v>
      </c>
      <c r="AM36" s="241" t="s">
        <v>316</v>
      </c>
      <c r="AQ36">
        <v>33</v>
      </c>
    </row>
    <row r="37" spans="2:43" ht="15" customHeight="1" x14ac:dyDescent="0.25">
      <c r="B37" s="236" t="s">
        <v>288</v>
      </c>
      <c r="C37" s="247">
        <f t="shared" si="2"/>
        <v>0.47354166666666675</v>
      </c>
      <c r="D37" s="247">
        <f t="shared" si="2"/>
        <v>0.36135843469959489</v>
      </c>
      <c r="E37" s="247">
        <f t="shared" si="2"/>
        <v>0.58572489863373856</v>
      </c>
      <c r="F37" s="275">
        <v>0.47354166666666675</v>
      </c>
      <c r="G37" s="275">
        <v>0.36135843469959489</v>
      </c>
      <c r="H37" s="275">
        <v>0.58572489863373856</v>
      </c>
      <c r="I37" s="276">
        <v>0</v>
      </c>
      <c r="J37" s="276">
        <v>0</v>
      </c>
      <c r="K37" s="276">
        <v>0</v>
      </c>
      <c r="L37" s="276">
        <v>0</v>
      </c>
      <c r="M37" s="276">
        <v>0</v>
      </c>
      <c r="N37" s="276">
        <v>0</v>
      </c>
      <c r="O37" s="276">
        <v>0</v>
      </c>
      <c r="P37" s="276">
        <v>0</v>
      </c>
      <c r="Q37" s="276">
        <v>0</v>
      </c>
      <c r="R37" s="276">
        <v>0</v>
      </c>
      <c r="S37" s="276">
        <v>0</v>
      </c>
      <c r="T37" s="276">
        <v>0</v>
      </c>
      <c r="U37" s="276">
        <v>0</v>
      </c>
      <c r="V37" s="276">
        <v>0</v>
      </c>
      <c r="W37" s="276">
        <v>0</v>
      </c>
      <c r="X37" s="277">
        <v>0</v>
      </c>
      <c r="Y37" s="275">
        <v>0</v>
      </c>
      <c r="Z37" s="277">
        <v>0</v>
      </c>
      <c r="AA37" s="276" t="s">
        <v>445</v>
      </c>
      <c r="AB37" s="276">
        <v>0</v>
      </c>
      <c r="AC37" s="276">
        <v>0</v>
      </c>
      <c r="AD37" s="276">
        <v>0</v>
      </c>
      <c r="AE37" s="276">
        <v>0</v>
      </c>
      <c r="AF37" s="276">
        <v>0</v>
      </c>
      <c r="AG37" s="276">
        <v>0</v>
      </c>
      <c r="AH37" s="276">
        <v>0</v>
      </c>
      <c r="AI37" s="307">
        <v>0</v>
      </c>
      <c r="AJ37" s="276">
        <v>0</v>
      </c>
      <c r="AK37" s="276">
        <v>0</v>
      </c>
      <c r="AL37" s="276">
        <v>0</v>
      </c>
      <c r="AM37" s="241" t="s">
        <v>316</v>
      </c>
      <c r="AQ37">
        <v>34</v>
      </c>
    </row>
    <row r="38" spans="2:43" ht="15" customHeight="1" x14ac:dyDescent="0.25">
      <c r="B38" s="236" t="s">
        <v>289</v>
      </c>
      <c r="C38" s="247">
        <f t="shared" si="2"/>
        <v>96.178433962264194</v>
      </c>
      <c r="D38" s="247">
        <f t="shared" si="2"/>
        <v>77.260983570299402</v>
      </c>
      <c r="E38" s="247">
        <f t="shared" si="2"/>
        <v>115.09588435422899</v>
      </c>
      <c r="F38" s="275">
        <v>96.178433962264194</v>
      </c>
      <c r="G38" s="275">
        <v>77.260983570299402</v>
      </c>
      <c r="H38" s="275">
        <v>115.09588435422899</v>
      </c>
      <c r="I38" s="276">
        <v>0</v>
      </c>
      <c r="J38" s="276">
        <v>0</v>
      </c>
      <c r="K38" s="276">
        <v>0</v>
      </c>
      <c r="L38" s="276">
        <v>0</v>
      </c>
      <c r="M38" s="276">
        <v>0</v>
      </c>
      <c r="N38" s="276">
        <v>0</v>
      </c>
      <c r="O38" s="276">
        <v>0</v>
      </c>
      <c r="P38" s="276">
        <v>0</v>
      </c>
      <c r="Q38" s="276">
        <v>0</v>
      </c>
      <c r="R38" s="276">
        <v>0</v>
      </c>
      <c r="S38" s="276">
        <v>0</v>
      </c>
      <c r="T38" s="276">
        <v>0</v>
      </c>
      <c r="U38" s="276">
        <v>0</v>
      </c>
      <c r="V38" s="276">
        <v>0</v>
      </c>
      <c r="W38" s="276">
        <v>0</v>
      </c>
      <c r="X38" s="277">
        <v>0</v>
      </c>
      <c r="Y38" s="275">
        <v>0</v>
      </c>
      <c r="Z38" s="277">
        <v>0</v>
      </c>
      <c r="AA38" s="276" t="s">
        <v>445</v>
      </c>
      <c r="AB38" s="276">
        <v>0</v>
      </c>
      <c r="AC38" s="276">
        <v>0</v>
      </c>
      <c r="AD38" s="276">
        <v>0</v>
      </c>
      <c r="AE38" s="276">
        <v>0</v>
      </c>
      <c r="AF38" s="276">
        <v>0</v>
      </c>
      <c r="AG38" s="276">
        <v>0</v>
      </c>
      <c r="AH38" s="276">
        <v>0</v>
      </c>
      <c r="AI38" s="307">
        <v>0</v>
      </c>
      <c r="AJ38" s="276">
        <v>0</v>
      </c>
      <c r="AK38" s="276">
        <v>0</v>
      </c>
      <c r="AL38" s="276">
        <v>0</v>
      </c>
      <c r="AM38" s="241" t="s">
        <v>316</v>
      </c>
      <c r="AQ38">
        <v>35</v>
      </c>
    </row>
    <row r="39" spans="2:43" ht="15" customHeight="1" x14ac:dyDescent="0.25">
      <c r="B39" s="236" t="s">
        <v>290</v>
      </c>
      <c r="C39" s="247">
        <f t="shared" si="2"/>
        <v>98.355514018691608</v>
      </c>
      <c r="D39" s="247">
        <f t="shared" si="2"/>
        <v>82.481083472429319</v>
      </c>
      <c r="E39" s="247">
        <f t="shared" si="2"/>
        <v>114.2299445649539</v>
      </c>
      <c r="F39" s="275">
        <v>98.355514018691608</v>
      </c>
      <c r="G39" s="275">
        <v>82.481083472429319</v>
      </c>
      <c r="H39" s="275">
        <v>114.2299445649539</v>
      </c>
      <c r="I39" s="276">
        <v>0</v>
      </c>
      <c r="J39" s="276">
        <v>0</v>
      </c>
      <c r="K39" s="276">
        <v>0</v>
      </c>
      <c r="L39" s="276">
        <v>0</v>
      </c>
      <c r="M39" s="276">
        <v>0</v>
      </c>
      <c r="N39" s="276">
        <v>0</v>
      </c>
      <c r="O39" s="276">
        <v>0</v>
      </c>
      <c r="P39" s="276">
        <v>0</v>
      </c>
      <c r="Q39" s="276">
        <v>0</v>
      </c>
      <c r="R39" s="276">
        <v>0</v>
      </c>
      <c r="S39" s="276">
        <v>0</v>
      </c>
      <c r="T39" s="276">
        <v>0</v>
      </c>
      <c r="U39" s="276">
        <v>0</v>
      </c>
      <c r="V39" s="276">
        <v>0</v>
      </c>
      <c r="W39" s="276">
        <v>0</v>
      </c>
      <c r="X39" s="277">
        <v>0</v>
      </c>
      <c r="Y39" s="275">
        <v>0</v>
      </c>
      <c r="Z39" s="277">
        <v>0</v>
      </c>
      <c r="AA39" s="276" t="s">
        <v>445</v>
      </c>
      <c r="AB39" s="276">
        <v>0</v>
      </c>
      <c r="AC39" s="276">
        <v>0</v>
      </c>
      <c r="AD39" s="276">
        <v>0</v>
      </c>
      <c r="AE39" s="276">
        <v>0</v>
      </c>
      <c r="AF39" s="276">
        <v>0</v>
      </c>
      <c r="AG39" s="276">
        <v>0</v>
      </c>
      <c r="AH39" s="276">
        <v>0</v>
      </c>
      <c r="AI39" s="307">
        <v>0</v>
      </c>
      <c r="AJ39" s="276">
        <v>0</v>
      </c>
      <c r="AK39" s="276">
        <v>0</v>
      </c>
      <c r="AL39" s="276">
        <v>0</v>
      </c>
      <c r="AM39" s="241" t="s">
        <v>316</v>
      </c>
      <c r="AQ39">
        <v>36</v>
      </c>
    </row>
    <row r="40" spans="2:43" ht="15" customHeight="1" x14ac:dyDescent="0.25">
      <c r="B40" s="236" t="s">
        <v>265</v>
      </c>
      <c r="C40" s="247">
        <f t="shared" ref="C40:E71" si="3">HLOOKUP(C$4,$F$4:$AL$84,$AQ40,FALSE)</f>
        <v>28343.290000000005</v>
      </c>
      <c r="D40" s="247">
        <f t="shared" si="3"/>
        <v>25461.132796293521</v>
      </c>
      <c r="E40" s="247">
        <f t="shared" si="3"/>
        <v>31225.447203706488</v>
      </c>
      <c r="F40" s="275">
        <v>28343.290000000005</v>
      </c>
      <c r="G40" s="275">
        <v>25461.132796293521</v>
      </c>
      <c r="H40" s="275">
        <v>31225.447203706488</v>
      </c>
      <c r="I40" s="275">
        <v>11378.14705882353</v>
      </c>
      <c r="J40" s="275">
        <v>7716.6462512495382</v>
      </c>
      <c r="K40" s="275">
        <v>15039.647866397521</v>
      </c>
      <c r="L40" s="275">
        <v>37957.422653939779</v>
      </c>
      <c r="M40" s="275">
        <v>37015.7399447481</v>
      </c>
      <c r="N40" s="275">
        <v>38899.105363131457</v>
      </c>
      <c r="O40" s="275">
        <v>22544.442287581707</v>
      </c>
      <c r="P40" s="275">
        <v>21631.84171026184</v>
      </c>
      <c r="Q40" s="275">
        <v>23457.042864901574</v>
      </c>
      <c r="R40" s="275">
        <v>3758</v>
      </c>
      <c r="S40" s="275">
        <v>3259.7899544297079</v>
      </c>
      <c r="T40" s="275">
        <v>4256.2100455702921</v>
      </c>
      <c r="U40" s="275">
        <v>40223.422620528756</v>
      </c>
      <c r="V40" s="275">
        <v>39159.04886258371</v>
      </c>
      <c r="W40" s="275">
        <v>41287.796378473802</v>
      </c>
      <c r="X40" s="275">
        <v>37890.681165950926</v>
      </c>
      <c r="Y40" s="275">
        <v>36966.086985941416</v>
      </c>
      <c r="Z40" s="275">
        <v>38815.275345960436</v>
      </c>
      <c r="AA40" s="276" t="s">
        <v>445</v>
      </c>
      <c r="AB40" s="276">
        <v>6850</v>
      </c>
      <c r="AC40" s="276">
        <v>25514.12</v>
      </c>
      <c r="AD40" s="275">
        <v>47709.988720000023</v>
      </c>
      <c r="AE40" s="275">
        <v>44403.120564749464</v>
      </c>
      <c r="AF40" s="275">
        <v>51016.856875250582</v>
      </c>
      <c r="AG40" s="275">
        <v>32682.415535960972</v>
      </c>
      <c r="AH40" s="275">
        <v>32148.215754265402</v>
      </c>
      <c r="AI40" s="306">
        <v>33216.615317656542</v>
      </c>
      <c r="AJ40" s="308">
        <v>11570.846016889516</v>
      </c>
      <c r="AK40" s="308">
        <v>10671.331989692413</v>
      </c>
      <c r="AL40" s="308">
        <v>12470.360044086619</v>
      </c>
      <c r="AM40" s="241" t="s">
        <v>316</v>
      </c>
      <c r="AQ40">
        <v>37</v>
      </c>
    </row>
    <row r="41" spans="2:43" ht="15" customHeight="1" x14ac:dyDescent="0.25">
      <c r="B41" s="236" t="s">
        <v>291</v>
      </c>
      <c r="C41" s="247">
        <f t="shared" si="3"/>
        <v>0.69546834532374224</v>
      </c>
      <c r="D41" s="247">
        <f t="shared" si="3"/>
        <v>0.30333586585568317</v>
      </c>
      <c r="E41" s="247">
        <f t="shared" si="3"/>
        <v>1.0876008247918012</v>
      </c>
      <c r="F41" s="275">
        <v>0.69546834532374224</v>
      </c>
      <c r="G41" s="275">
        <v>0.30333586585568317</v>
      </c>
      <c r="H41" s="275">
        <v>1.0876008247918012</v>
      </c>
      <c r="I41" s="276">
        <v>0</v>
      </c>
      <c r="J41" s="276">
        <v>0</v>
      </c>
      <c r="K41" s="276">
        <v>0</v>
      </c>
      <c r="L41" s="276">
        <v>0</v>
      </c>
      <c r="M41" s="276">
        <v>0</v>
      </c>
      <c r="N41" s="276">
        <v>0</v>
      </c>
      <c r="O41" s="276">
        <v>0</v>
      </c>
      <c r="P41" s="276">
        <v>0</v>
      </c>
      <c r="Q41" s="276">
        <v>0</v>
      </c>
      <c r="R41" s="276">
        <v>0</v>
      </c>
      <c r="S41" s="276">
        <v>0</v>
      </c>
      <c r="T41" s="276">
        <v>0</v>
      </c>
      <c r="U41" s="276">
        <v>0</v>
      </c>
      <c r="V41" s="276">
        <v>0</v>
      </c>
      <c r="W41" s="276">
        <v>0</v>
      </c>
      <c r="X41" s="277">
        <v>0</v>
      </c>
      <c r="Y41" s="275">
        <v>0</v>
      </c>
      <c r="Z41" s="277">
        <v>0</v>
      </c>
      <c r="AA41" s="276" t="s">
        <v>445</v>
      </c>
      <c r="AB41" s="276">
        <v>0</v>
      </c>
      <c r="AC41" s="276">
        <v>0</v>
      </c>
      <c r="AD41" s="276">
        <v>0</v>
      </c>
      <c r="AE41" s="276">
        <v>0</v>
      </c>
      <c r="AF41" s="276">
        <v>0</v>
      </c>
      <c r="AG41" s="276">
        <v>0</v>
      </c>
      <c r="AH41" s="276">
        <v>0</v>
      </c>
      <c r="AI41" s="307">
        <v>0</v>
      </c>
      <c r="AJ41" s="276">
        <v>0</v>
      </c>
      <c r="AK41" s="276">
        <v>0</v>
      </c>
      <c r="AL41" s="276">
        <v>0</v>
      </c>
      <c r="AM41" s="241" t="s">
        <v>316</v>
      </c>
      <c r="AQ41">
        <v>38</v>
      </c>
    </row>
    <row r="42" spans="2:43" ht="15" customHeight="1" x14ac:dyDescent="0.25">
      <c r="B42" s="236" t="s">
        <v>292</v>
      </c>
      <c r="C42" s="247">
        <f t="shared" si="3"/>
        <v>1.7541818181818181</v>
      </c>
      <c r="D42" s="247">
        <f t="shared" si="3"/>
        <v>0.45109649819823128</v>
      </c>
      <c r="E42" s="247">
        <f t="shared" si="3"/>
        <v>3.0572671381654049</v>
      </c>
      <c r="F42" s="275">
        <v>1.7541818181818181</v>
      </c>
      <c r="G42" s="275">
        <v>0.45109649819823128</v>
      </c>
      <c r="H42" s="275">
        <v>3.0572671381654049</v>
      </c>
      <c r="I42" s="276">
        <v>0</v>
      </c>
      <c r="J42" s="276">
        <v>0</v>
      </c>
      <c r="K42" s="276">
        <v>0</v>
      </c>
      <c r="L42" s="276">
        <v>0</v>
      </c>
      <c r="M42" s="276">
        <v>0</v>
      </c>
      <c r="N42" s="276">
        <v>0</v>
      </c>
      <c r="O42" s="276">
        <v>0</v>
      </c>
      <c r="P42" s="276">
        <v>0</v>
      </c>
      <c r="Q42" s="276">
        <v>0</v>
      </c>
      <c r="R42" s="276">
        <v>0</v>
      </c>
      <c r="S42" s="276">
        <v>0</v>
      </c>
      <c r="T42" s="276">
        <v>0</v>
      </c>
      <c r="U42" s="276">
        <v>0</v>
      </c>
      <c r="V42" s="276">
        <v>0</v>
      </c>
      <c r="W42" s="276">
        <v>0</v>
      </c>
      <c r="X42" s="277">
        <v>0</v>
      </c>
      <c r="Y42" s="275">
        <v>0</v>
      </c>
      <c r="Z42" s="277">
        <v>0</v>
      </c>
      <c r="AA42" s="276" t="s">
        <v>445</v>
      </c>
      <c r="AB42" s="276">
        <v>0</v>
      </c>
      <c r="AC42" s="276">
        <v>0</v>
      </c>
      <c r="AD42" s="276">
        <v>0</v>
      </c>
      <c r="AE42" s="276">
        <v>0</v>
      </c>
      <c r="AF42" s="276">
        <v>0</v>
      </c>
      <c r="AG42" s="276">
        <v>0</v>
      </c>
      <c r="AH42" s="276">
        <v>0</v>
      </c>
      <c r="AI42" s="307">
        <v>0</v>
      </c>
      <c r="AJ42" s="276">
        <v>0</v>
      </c>
      <c r="AK42" s="276">
        <v>0</v>
      </c>
      <c r="AL42" s="276">
        <v>0</v>
      </c>
      <c r="AM42" s="241" t="s">
        <v>316</v>
      </c>
      <c r="AQ42">
        <v>39</v>
      </c>
    </row>
    <row r="43" spans="2:43" ht="15" customHeight="1" x14ac:dyDescent="0.25">
      <c r="B43" s="236" t="s">
        <v>293</v>
      </c>
      <c r="C43" s="247">
        <f t="shared" si="3"/>
        <v>5.1602173913043455E-2</v>
      </c>
      <c r="D43" s="247">
        <f t="shared" si="3"/>
        <v>3.5069523027960826E-2</v>
      </c>
      <c r="E43" s="247">
        <f t="shared" si="3"/>
        <v>6.8134824798126076E-2</v>
      </c>
      <c r="F43" s="275">
        <v>5.1602173913043455E-2</v>
      </c>
      <c r="G43" s="275">
        <v>3.5069523027960826E-2</v>
      </c>
      <c r="H43" s="275">
        <v>6.8134824798126076E-2</v>
      </c>
      <c r="I43" s="276">
        <v>0</v>
      </c>
      <c r="J43" s="276">
        <v>0</v>
      </c>
      <c r="K43" s="276">
        <v>0</v>
      </c>
      <c r="L43" s="276">
        <v>0</v>
      </c>
      <c r="M43" s="276">
        <v>0</v>
      </c>
      <c r="N43" s="276">
        <v>0</v>
      </c>
      <c r="O43" s="276">
        <v>0</v>
      </c>
      <c r="P43" s="276">
        <v>0</v>
      </c>
      <c r="Q43" s="276">
        <v>0</v>
      </c>
      <c r="R43" s="276">
        <v>0</v>
      </c>
      <c r="S43" s="276">
        <v>0</v>
      </c>
      <c r="T43" s="276">
        <v>0</v>
      </c>
      <c r="U43" s="276">
        <v>0</v>
      </c>
      <c r="V43" s="276">
        <v>0</v>
      </c>
      <c r="W43" s="276">
        <v>0</v>
      </c>
      <c r="X43" s="277">
        <v>0</v>
      </c>
      <c r="Y43" s="275">
        <v>0</v>
      </c>
      <c r="Z43" s="277">
        <v>0</v>
      </c>
      <c r="AA43" s="276" t="s">
        <v>445</v>
      </c>
      <c r="AB43" s="276">
        <v>0</v>
      </c>
      <c r="AC43" s="276">
        <v>0</v>
      </c>
      <c r="AD43" s="276">
        <v>0</v>
      </c>
      <c r="AE43" s="276">
        <v>0</v>
      </c>
      <c r="AF43" s="276">
        <v>0</v>
      </c>
      <c r="AG43" s="276">
        <v>0</v>
      </c>
      <c r="AH43" s="276">
        <v>0</v>
      </c>
      <c r="AI43" s="307">
        <v>0</v>
      </c>
      <c r="AJ43" s="276">
        <v>0</v>
      </c>
      <c r="AK43" s="276">
        <v>0</v>
      </c>
      <c r="AL43" s="276">
        <v>0</v>
      </c>
      <c r="AM43" s="241" t="s">
        <v>316</v>
      </c>
      <c r="AQ43">
        <v>40</v>
      </c>
    </row>
    <row r="44" spans="2:43" ht="15" customHeight="1" x14ac:dyDescent="0.25">
      <c r="B44" s="236" t="s">
        <v>294</v>
      </c>
      <c r="C44" s="247">
        <f t="shared" si="3"/>
        <v>3.6349514563106804</v>
      </c>
      <c r="D44" s="247">
        <f t="shared" si="3"/>
        <v>3.1915955919434142</v>
      </c>
      <c r="E44" s="247">
        <f t="shared" si="3"/>
        <v>4.0783073206779461</v>
      </c>
      <c r="F44" s="275">
        <v>3.6349514563106804</v>
      </c>
      <c r="G44" s="275">
        <v>3.1915955919434142</v>
      </c>
      <c r="H44" s="275">
        <v>4.0783073206779461</v>
      </c>
      <c r="I44" s="276">
        <v>0</v>
      </c>
      <c r="J44" s="276">
        <v>0</v>
      </c>
      <c r="K44" s="276">
        <v>0</v>
      </c>
      <c r="L44" s="276">
        <v>0</v>
      </c>
      <c r="M44" s="276">
        <v>0</v>
      </c>
      <c r="N44" s="276">
        <v>0</v>
      </c>
      <c r="O44" s="276">
        <v>0</v>
      </c>
      <c r="P44" s="276">
        <v>0</v>
      </c>
      <c r="Q44" s="276">
        <v>0</v>
      </c>
      <c r="R44" s="276">
        <v>0</v>
      </c>
      <c r="S44" s="276">
        <v>0</v>
      </c>
      <c r="T44" s="276">
        <v>0</v>
      </c>
      <c r="U44" s="276">
        <v>0</v>
      </c>
      <c r="V44" s="276">
        <v>0</v>
      </c>
      <c r="W44" s="276">
        <v>0</v>
      </c>
      <c r="X44" s="277">
        <v>0</v>
      </c>
      <c r="Y44" s="275">
        <v>0</v>
      </c>
      <c r="Z44" s="277">
        <v>0</v>
      </c>
      <c r="AA44" s="276" t="s">
        <v>445</v>
      </c>
      <c r="AB44" s="276">
        <v>0</v>
      </c>
      <c r="AC44" s="276">
        <v>0</v>
      </c>
      <c r="AD44" s="276">
        <v>0</v>
      </c>
      <c r="AE44" s="276">
        <v>0</v>
      </c>
      <c r="AF44" s="276">
        <v>0</v>
      </c>
      <c r="AG44" s="276">
        <v>0</v>
      </c>
      <c r="AH44" s="276">
        <v>0</v>
      </c>
      <c r="AI44" s="307">
        <v>0</v>
      </c>
      <c r="AJ44" s="276">
        <v>0</v>
      </c>
      <c r="AK44" s="276">
        <v>0</v>
      </c>
      <c r="AL44" s="276">
        <v>0</v>
      </c>
      <c r="AM44" s="241" t="s">
        <v>316</v>
      </c>
      <c r="AQ44">
        <v>41</v>
      </c>
    </row>
    <row r="45" spans="2:43" ht="15" customHeight="1" x14ac:dyDescent="0.25">
      <c r="B45" s="236" t="s">
        <v>295</v>
      </c>
      <c r="C45" s="247">
        <f t="shared" si="3"/>
        <v>15.742253521126761</v>
      </c>
      <c r="D45" s="247">
        <f t="shared" si="3"/>
        <v>12.887705471918286</v>
      </c>
      <c r="E45" s="247">
        <f t="shared" si="3"/>
        <v>18.596801570335238</v>
      </c>
      <c r="F45" s="275">
        <v>15.742253521126761</v>
      </c>
      <c r="G45" s="275">
        <v>12.887705471918286</v>
      </c>
      <c r="H45" s="275">
        <v>18.596801570335238</v>
      </c>
      <c r="I45" s="276">
        <v>0</v>
      </c>
      <c r="J45" s="276">
        <v>0</v>
      </c>
      <c r="K45" s="276">
        <v>0</v>
      </c>
      <c r="L45" s="276">
        <v>0</v>
      </c>
      <c r="M45" s="276">
        <v>0</v>
      </c>
      <c r="N45" s="276">
        <v>0</v>
      </c>
      <c r="O45" s="276">
        <v>0</v>
      </c>
      <c r="P45" s="276">
        <v>0</v>
      </c>
      <c r="Q45" s="276">
        <v>0</v>
      </c>
      <c r="R45" s="276">
        <v>0</v>
      </c>
      <c r="S45" s="276">
        <v>0</v>
      </c>
      <c r="T45" s="276">
        <v>0</v>
      </c>
      <c r="U45" s="276">
        <v>0</v>
      </c>
      <c r="V45" s="276">
        <v>0</v>
      </c>
      <c r="W45" s="276">
        <v>0</v>
      </c>
      <c r="X45" s="277">
        <v>0</v>
      </c>
      <c r="Y45" s="275">
        <v>0</v>
      </c>
      <c r="Z45" s="277">
        <v>0</v>
      </c>
      <c r="AA45" s="276" t="s">
        <v>445</v>
      </c>
      <c r="AB45" s="276">
        <v>0</v>
      </c>
      <c r="AC45" s="276">
        <v>0</v>
      </c>
      <c r="AD45" s="276">
        <v>0</v>
      </c>
      <c r="AE45" s="276">
        <v>0</v>
      </c>
      <c r="AF45" s="276">
        <v>0</v>
      </c>
      <c r="AG45" s="276">
        <v>0</v>
      </c>
      <c r="AH45" s="276">
        <v>0</v>
      </c>
      <c r="AI45" s="307">
        <v>0</v>
      </c>
      <c r="AJ45" s="276">
        <v>0</v>
      </c>
      <c r="AK45" s="276">
        <v>0</v>
      </c>
      <c r="AL45" s="276">
        <v>0</v>
      </c>
      <c r="AM45" s="241" t="s">
        <v>316</v>
      </c>
      <c r="AQ45">
        <v>42</v>
      </c>
    </row>
    <row r="46" spans="2:43" ht="15" customHeight="1" x14ac:dyDescent="0.25">
      <c r="B46" s="236" t="s">
        <v>266</v>
      </c>
      <c r="C46" s="247">
        <f t="shared" si="3"/>
        <v>80.323539727891188</v>
      </c>
      <c r="D46" s="247">
        <f t="shared" si="3"/>
        <v>64.10594200244303</v>
      </c>
      <c r="E46" s="247">
        <f t="shared" si="3"/>
        <v>96.541137453339346</v>
      </c>
      <c r="F46" s="275">
        <v>80.323539727891188</v>
      </c>
      <c r="G46" s="275">
        <v>64.10594200244303</v>
      </c>
      <c r="H46" s="275">
        <v>96.541137453339346</v>
      </c>
      <c r="I46" s="276">
        <v>0</v>
      </c>
      <c r="J46" s="276">
        <v>0</v>
      </c>
      <c r="K46" s="276">
        <v>0</v>
      </c>
      <c r="L46" s="275">
        <v>338.66280736684934</v>
      </c>
      <c r="M46" s="275">
        <v>302.40691154781945</v>
      </c>
      <c r="N46" s="275">
        <v>374.91870318587922</v>
      </c>
      <c r="O46" s="275">
        <v>804.90065180102943</v>
      </c>
      <c r="P46" s="275">
        <v>745.04216758947405</v>
      </c>
      <c r="Q46" s="275">
        <v>864.7591360125848</v>
      </c>
      <c r="R46" s="276">
        <v>0</v>
      </c>
      <c r="S46" s="276">
        <v>0</v>
      </c>
      <c r="T46" s="276">
        <v>0</v>
      </c>
      <c r="U46" s="275">
        <v>241.0835742971887</v>
      </c>
      <c r="V46" s="275">
        <v>211.55624634778533</v>
      </c>
      <c r="W46" s="275">
        <v>270.61090224659205</v>
      </c>
      <c r="X46" s="275">
        <v>1359.2081685641485</v>
      </c>
      <c r="Y46" s="275">
        <v>1315.9842428550953</v>
      </c>
      <c r="Z46" s="275">
        <v>1402.4320942732018</v>
      </c>
      <c r="AA46" s="276" t="s">
        <v>445</v>
      </c>
      <c r="AB46" s="276">
        <v>31.65</v>
      </c>
      <c r="AC46" s="276">
        <v>37</v>
      </c>
      <c r="AD46" s="275">
        <v>221.97577319587626</v>
      </c>
      <c r="AE46" s="275">
        <v>155.91779788181515</v>
      </c>
      <c r="AF46" s="275">
        <v>288.03374850993737</v>
      </c>
      <c r="AG46" s="275">
        <v>1954.8817002833828</v>
      </c>
      <c r="AH46" s="275">
        <v>1922.541954839566</v>
      </c>
      <c r="AI46" s="306">
        <v>1987.2214457271996</v>
      </c>
      <c r="AJ46" s="308">
        <v>192.95173002276172</v>
      </c>
      <c r="AK46" s="308">
        <v>186.67286069112399</v>
      </c>
      <c r="AL46" s="308">
        <v>199.23059935439946</v>
      </c>
      <c r="AM46" s="241" t="s">
        <v>316</v>
      </c>
      <c r="AQ46">
        <v>43</v>
      </c>
    </row>
    <row r="47" spans="2:43" ht="15" customHeight="1" x14ac:dyDescent="0.25">
      <c r="B47" s="236" t="s">
        <v>296</v>
      </c>
      <c r="C47" s="247">
        <f t="shared" si="3"/>
        <v>7.3146511627906918E-2</v>
      </c>
      <c r="D47" s="247">
        <f t="shared" si="3"/>
        <v>6.3119637528734812E-2</v>
      </c>
      <c r="E47" s="247">
        <f t="shared" si="3"/>
        <v>8.3173385727079024E-2</v>
      </c>
      <c r="F47" s="275">
        <v>7.3146511627906918E-2</v>
      </c>
      <c r="G47" s="275">
        <v>6.3119637528734812E-2</v>
      </c>
      <c r="H47" s="275">
        <v>8.3173385727079024E-2</v>
      </c>
      <c r="I47" s="276">
        <v>0</v>
      </c>
      <c r="J47" s="276">
        <v>0</v>
      </c>
      <c r="K47" s="276">
        <v>0</v>
      </c>
      <c r="L47" s="276">
        <v>0</v>
      </c>
      <c r="M47" s="276">
        <v>0</v>
      </c>
      <c r="N47" s="276">
        <v>0</v>
      </c>
      <c r="O47" s="276">
        <v>0</v>
      </c>
      <c r="P47" s="276">
        <v>0</v>
      </c>
      <c r="Q47" s="276">
        <v>0</v>
      </c>
      <c r="R47" s="276">
        <v>0</v>
      </c>
      <c r="S47" s="276">
        <v>0</v>
      </c>
      <c r="T47" s="276">
        <v>0</v>
      </c>
      <c r="U47" s="276">
        <v>0</v>
      </c>
      <c r="V47" s="276">
        <v>0</v>
      </c>
      <c r="W47" s="276">
        <v>0</v>
      </c>
      <c r="X47" s="277">
        <v>0</v>
      </c>
      <c r="Y47" s="275">
        <v>0</v>
      </c>
      <c r="Z47" s="277">
        <v>0</v>
      </c>
      <c r="AA47" s="276" t="s">
        <v>445</v>
      </c>
      <c r="AB47" s="276">
        <v>0</v>
      </c>
      <c r="AC47" s="276">
        <v>0</v>
      </c>
      <c r="AD47" s="276">
        <v>0</v>
      </c>
      <c r="AE47" s="276">
        <v>0</v>
      </c>
      <c r="AF47" s="276">
        <v>0</v>
      </c>
      <c r="AG47" s="276">
        <v>0</v>
      </c>
      <c r="AH47" s="276">
        <v>0</v>
      </c>
      <c r="AI47" s="307">
        <v>0</v>
      </c>
      <c r="AJ47" s="276">
        <v>0</v>
      </c>
      <c r="AK47" s="276">
        <v>0</v>
      </c>
      <c r="AL47" s="276">
        <v>0</v>
      </c>
      <c r="AM47" s="241" t="s">
        <v>316</v>
      </c>
      <c r="AQ47">
        <v>44</v>
      </c>
    </row>
    <row r="48" spans="2:43" ht="15" customHeight="1" x14ac:dyDescent="0.25">
      <c r="B48" s="236" t="s">
        <v>297</v>
      </c>
      <c r="C48" s="247">
        <f t="shared" si="3"/>
        <v>4.6411627906976685E-2</v>
      </c>
      <c r="D48" s="247">
        <f t="shared" si="3"/>
        <v>4.2564077449603575E-2</v>
      </c>
      <c r="E48" s="247">
        <f t="shared" si="3"/>
        <v>5.0259178364349795E-2</v>
      </c>
      <c r="F48" s="275">
        <v>4.6411627906976685E-2</v>
      </c>
      <c r="G48" s="275">
        <v>4.2564077449603575E-2</v>
      </c>
      <c r="H48" s="275">
        <v>5.0259178364349795E-2</v>
      </c>
      <c r="I48" s="276">
        <v>0</v>
      </c>
      <c r="J48" s="276">
        <v>0</v>
      </c>
      <c r="K48" s="276">
        <v>0</v>
      </c>
      <c r="L48" s="276">
        <v>0</v>
      </c>
      <c r="M48" s="276">
        <v>0</v>
      </c>
      <c r="N48" s="276">
        <v>0</v>
      </c>
      <c r="O48" s="276">
        <v>0</v>
      </c>
      <c r="P48" s="276">
        <v>0</v>
      </c>
      <c r="Q48" s="276">
        <v>0</v>
      </c>
      <c r="R48" s="276">
        <v>0</v>
      </c>
      <c r="S48" s="276">
        <v>0</v>
      </c>
      <c r="T48" s="276">
        <v>0</v>
      </c>
      <c r="U48" s="276">
        <v>0</v>
      </c>
      <c r="V48" s="276">
        <v>0</v>
      </c>
      <c r="W48" s="276">
        <v>0</v>
      </c>
      <c r="X48" s="277">
        <v>0</v>
      </c>
      <c r="Y48" s="275">
        <v>0</v>
      </c>
      <c r="Z48" s="277">
        <v>0</v>
      </c>
      <c r="AA48" s="276" t="s">
        <v>445</v>
      </c>
      <c r="AB48" s="276">
        <v>0</v>
      </c>
      <c r="AC48" s="276">
        <v>0</v>
      </c>
      <c r="AD48" s="276">
        <v>0</v>
      </c>
      <c r="AE48" s="276">
        <v>0</v>
      </c>
      <c r="AF48" s="276">
        <v>0</v>
      </c>
      <c r="AG48" s="276">
        <v>0</v>
      </c>
      <c r="AH48" s="276">
        <v>0</v>
      </c>
      <c r="AI48" s="307">
        <v>0</v>
      </c>
      <c r="AJ48" s="276">
        <v>0</v>
      </c>
      <c r="AK48" s="276">
        <v>0</v>
      </c>
      <c r="AL48" s="276">
        <v>0</v>
      </c>
      <c r="AM48" s="241" t="s">
        <v>316</v>
      </c>
      <c r="AQ48">
        <v>45</v>
      </c>
    </row>
    <row r="49" spans="2:43" ht="15" customHeight="1" x14ac:dyDescent="0.25">
      <c r="B49" s="237" t="s">
        <v>312</v>
      </c>
      <c r="C49" s="247">
        <f t="shared" si="3"/>
        <v>0</v>
      </c>
      <c r="D49" s="247">
        <f t="shared" si="3"/>
        <v>0</v>
      </c>
      <c r="E49" s="247">
        <f t="shared" si="3"/>
        <v>0</v>
      </c>
      <c r="F49" s="275">
        <v>0</v>
      </c>
      <c r="G49" s="275">
        <v>0</v>
      </c>
      <c r="H49" s="275">
        <v>0</v>
      </c>
      <c r="I49" s="275">
        <v>77.169696969696972</v>
      </c>
      <c r="J49" s="275">
        <v>67.399122222695567</v>
      </c>
      <c r="K49" s="275">
        <v>86.940271716698376</v>
      </c>
      <c r="L49" s="276">
        <v>0</v>
      </c>
      <c r="M49" s="276">
        <v>0</v>
      </c>
      <c r="N49" s="276">
        <v>0</v>
      </c>
      <c r="O49" s="276">
        <v>0</v>
      </c>
      <c r="P49" s="276">
        <v>0</v>
      </c>
      <c r="Q49" s="276">
        <v>0</v>
      </c>
      <c r="R49" s="275">
        <v>52</v>
      </c>
      <c r="S49" s="275">
        <v>3.5670730363251764</v>
      </c>
      <c r="T49" s="275">
        <v>100.43292696367482</v>
      </c>
      <c r="U49" s="276">
        <v>0</v>
      </c>
      <c r="V49" s="276">
        <v>0</v>
      </c>
      <c r="W49" s="276">
        <v>0</v>
      </c>
      <c r="X49" s="277">
        <v>0</v>
      </c>
      <c r="Y49" s="275">
        <v>0</v>
      </c>
      <c r="Z49" s="277">
        <v>0</v>
      </c>
      <c r="AA49" s="276" t="s">
        <v>445</v>
      </c>
      <c r="AB49" s="276">
        <v>0</v>
      </c>
      <c r="AC49" s="276">
        <v>0</v>
      </c>
      <c r="AD49" s="275">
        <v>654.7670833333334</v>
      </c>
      <c r="AE49" s="275">
        <v>201.42281787130037</v>
      </c>
      <c r="AF49" s="275">
        <v>1108.1113487953664</v>
      </c>
      <c r="AG49" s="276">
        <v>0</v>
      </c>
      <c r="AH49" s="276">
        <v>0</v>
      </c>
      <c r="AI49" s="307">
        <v>0</v>
      </c>
      <c r="AJ49" s="276">
        <v>0</v>
      </c>
      <c r="AK49" s="276">
        <v>0</v>
      </c>
      <c r="AL49" s="276">
        <v>0</v>
      </c>
      <c r="AM49" s="241" t="s">
        <v>316</v>
      </c>
      <c r="AQ49">
        <v>46</v>
      </c>
    </row>
    <row r="50" spans="2:43" ht="15" customHeight="1" x14ac:dyDescent="0.25">
      <c r="B50" s="236" t="s">
        <v>298</v>
      </c>
      <c r="C50" s="247">
        <f t="shared" si="3"/>
        <v>0.8431333333333334</v>
      </c>
      <c r="D50" s="247">
        <f t="shared" si="3"/>
        <v>0.74843170892314037</v>
      </c>
      <c r="E50" s="247">
        <f t="shared" si="3"/>
        <v>0.93783495774352643</v>
      </c>
      <c r="F50" s="275">
        <v>0.8431333333333334</v>
      </c>
      <c r="G50" s="275">
        <v>0.74843170892314037</v>
      </c>
      <c r="H50" s="275">
        <v>0.93783495774352643</v>
      </c>
      <c r="I50" s="276">
        <v>0</v>
      </c>
      <c r="J50" s="276">
        <v>0</v>
      </c>
      <c r="K50" s="276">
        <v>0</v>
      </c>
      <c r="L50" s="276">
        <v>0</v>
      </c>
      <c r="M50" s="276">
        <v>0</v>
      </c>
      <c r="N50" s="276">
        <v>0</v>
      </c>
      <c r="O50" s="276">
        <v>0</v>
      </c>
      <c r="P50" s="276">
        <v>0</v>
      </c>
      <c r="Q50" s="276">
        <v>0</v>
      </c>
      <c r="R50" s="276">
        <v>0</v>
      </c>
      <c r="S50" s="276">
        <v>0</v>
      </c>
      <c r="T50" s="276">
        <v>0</v>
      </c>
      <c r="U50" s="276">
        <v>0</v>
      </c>
      <c r="V50" s="276">
        <v>0</v>
      </c>
      <c r="W50" s="276">
        <v>0</v>
      </c>
      <c r="X50" s="277">
        <v>0</v>
      </c>
      <c r="Y50" s="275">
        <v>0</v>
      </c>
      <c r="Z50" s="277">
        <v>0</v>
      </c>
      <c r="AA50" s="276" t="s">
        <v>445</v>
      </c>
      <c r="AB50" s="276">
        <v>0</v>
      </c>
      <c r="AC50" s="276">
        <v>0</v>
      </c>
      <c r="AD50" s="276">
        <v>0</v>
      </c>
      <c r="AE50" s="276">
        <v>0</v>
      </c>
      <c r="AF50" s="276">
        <v>0</v>
      </c>
      <c r="AG50" s="276">
        <v>0</v>
      </c>
      <c r="AH50" s="276">
        <v>0</v>
      </c>
      <c r="AI50" s="307">
        <v>0</v>
      </c>
      <c r="AJ50" s="276">
        <v>0</v>
      </c>
      <c r="AK50" s="276">
        <v>0</v>
      </c>
      <c r="AL50" s="276">
        <v>0</v>
      </c>
      <c r="AM50" s="241" t="s">
        <v>316</v>
      </c>
      <c r="AQ50">
        <v>47</v>
      </c>
    </row>
    <row r="51" spans="2:43" ht="15" customHeight="1" x14ac:dyDescent="0.25">
      <c r="B51" s="236" t="s">
        <v>299</v>
      </c>
      <c r="C51" s="247">
        <f t="shared" si="3"/>
        <v>1848.5089314516119</v>
      </c>
      <c r="D51" s="247">
        <f t="shared" si="3"/>
        <v>1655.4287024589073</v>
      </c>
      <c r="E51" s="247">
        <f t="shared" si="3"/>
        <v>2041.5891604443166</v>
      </c>
      <c r="F51" s="275">
        <v>1848.5089314516119</v>
      </c>
      <c r="G51" s="275">
        <v>1655.4287024589073</v>
      </c>
      <c r="H51" s="275">
        <v>2041.5891604443166</v>
      </c>
      <c r="I51" s="275">
        <v>448.26666666666665</v>
      </c>
      <c r="J51" s="275">
        <v>258.20746500832786</v>
      </c>
      <c r="K51" s="275">
        <v>638.32586832500544</v>
      </c>
      <c r="L51" s="276">
        <v>0</v>
      </c>
      <c r="M51" s="276">
        <v>0</v>
      </c>
      <c r="N51" s="276">
        <v>0</v>
      </c>
      <c r="O51" s="276">
        <v>0</v>
      </c>
      <c r="P51" s="276">
        <v>0</v>
      </c>
      <c r="Q51" s="276">
        <v>0</v>
      </c>
      <c r="R51" s="275">
        <v>26.8</v>
      </c>
      <c r="S51" s="275">
        <v>16.174174965780701</v>
      </c>
      <c r="T51" s="275">
        <v>37.425825034219301</v>
      </c>
      <c r="U51" s="276">
        <v>0</v>
      </c>
      <c r="V51" s="276">
        <v>0</v>
      </c>
      <c r="W51" s="276">
        <v>0</v>
      </c>
      <c r="X51" s="277">
        <v>0</v>
      </c>
      <c r="Y51" s="275">
        <v>0</v>
      </c>
      <c r="Z51" s="277">
        <v>0</v>
      </c>
      <c r="AA51" s="276" t="s">
        <v>445</v>
      </c>
      <c r="AB51" s="276">
        <v>0</v>
      </c>
      <c r="AC51" s="276">
        <v>0</v>
      </c>
      <c r="AD51" s="276">
        <v>0</v>
      </c>
      <c r="AE51" s="276">
        <v>0</v>
      </c>
      <c r="AF51" s="276">
        <v>0</v>
      </c>
      <c r="AG51" s="276">
        <v>0</v>
      </c>
      <c r="AH51" s="276">
        <v>0</v>
      </c>
      <c r="AI51" s="307">
        <v>0</v>
      </c>
      <c r="AJ51" s="276">
        <v>0</v>
      </c>
      <c r="AK51" s="276">
        <v>0</v>
      </c>
      <c r="AL51" s="276">
        <v>0</v>
      </c>
      <c r="AM51" s="241" t="s">
        <v>316</v>
      </c>
      <c r="AQ51">
        <v>48</v>
      </c>
    </row>
    <row r="52" spans="2:43" ht="15" customHeight="1" x14ac:dyDescent="0.25">
      <c r="B52" s="236" t="s">
        <v>300</v>
      </c>
      <c r="C52" s="247">
        <f t="shared" si="3"/>
        <v>0.26479186046511632</v>
      </c>
      <c r="D52" s="247">
        <f t="shared" si="3"/>
        <v>0.22302568736704201</v>
      </c>
      <c r="E52" s="247">
        <f t="shared" si="3"/>
        <v>0.30655803356319067</v>
      </c>
      <c r="F52" s="275">
        <v>0.26479186046511632</v>
      </c>
      <c r="G52" s="275">
        <v>0.22302568736704201</v>
      </c>
      <c r="H52" s="275">
        <v>0.30655803356319067</v>
      </c>
      <c r="I52" s="276">
        <v>0</v>
      </c>
      <c r="J52" s="276">
        <v>0</v>
      </c>
      <c r="K52" s="276">
        <v>0</v>
      </c>
      <c r="L52" s="276">
        <v>0</v>
      </c>
      <c r="M52" s="276">
        <v>0</v>
      </c>
      <c r="N52" s="276">
        <v>0</v>
      </c>
      <c r="O52" s="276">
        <v>0</v>
      </c>
      <c r="P52" s="276">
        <v>0</v>
      </c>
      <c r="Q52" s="276">
        <v>0</v>
      </c>
      <c r="R52" s="276">
        <v>0</v>
      </c>
      <c r="S52" s="276">
        <v>0</v>
      </c>
      <c r="T52" s="276">
        <v>0</v>
      </c>
      <c r="U52" s="276">
        <v>0</v>
      </c>
      <c r="V52" s="276">
        <v>0</v>
      </c>
      <c r="W52" s="276">
        <v>0</v>
      </c>
      <c r="X52" s="277">
        <v>0</v>
      </c>
      <c r="Y52" s="275">
        <v>0</v>
      </c>
      <c r="Z52" s="277">
        <v>0</v>
      </c>
      <c r="AA52" s="276" t="s">
        <v>445</v>
      </c>
      <c r="AB52" s="276">
        <v>0</v>
      </c>
      <c r="AC52" s="276">
        <v>0</v>
      </c>
      <c r="AD52" s="276">
        <v>0</v>
      </c>
      <c r="AE52" s="276">
        <v>0</v>
      </c>
      <c r="AF52" s="276">
        <v>0</v>
      </c>
      <c r="AG52" s="276">
        <v>0</v>
      </c>
      <c r="AH52" s="276">
        <v>0</v>
      </c>
      <c r="AI52" s="307">
        <v>0</v>
      </c>
      <c r="AJ52" s="276">
        <v>0</v>
      </c>
      <c r="AK52" s="276">
        <v>0</v>
      </c>
      <c r="AL52" s="276">
        <v>0</v>
      </c>
      <c r="AM52" s="241" t="s">
        <v>316</v>
      </c>
      <c r="AQ52">
        <v>49</v>
      </c>
    </row>
    <row r="53" spans="2:43" ht="15" customHeight="1" x14ac:dyDescent="0.25">
      <c r="B53" s="236" t="s">
        <v>301</v>
      </c>
      <c r="C53" s="247">
        <f t="shared" si="3"/>
        <v>0.1406321839080458</v>
      </c>
      <c r="D53" s="247">
        <f t="shared" si="3"/>
        <v>0.10618125855452945</v>
      </c>
      <c r="E53" s="247">
        <f t="shared" si="3"/>
        <v>0.17508310926156215</v>
      </c>
      <c r="F53" s="275">
        <v>0.1406321839080458</v>
      </c>
      <c r="G53" s="275">
        <v>0.10618125855452945</v>
      </c>
      <c r="H53" s="275">
        <v>0.17508310926156215</v>
      </c>
      <c r="I53" s="276">
        <v>0</v>
      </c>
      <c r="J53" s="276">
        <v>0</v>
      </c>
      <c r="K53" s="276">
        <v>0</v>
      </c>
      <c r="L53" s="276">
        <v>0</v>
      </c>
      <c r="M53" s="276">
        <v>0</v>
      </c>
      <c r="N53" s="276">
        <v>0</v>
      </c>
      <c r="O53" s="276">
        <v>0</v>
      </c>
      <c r="P53" s="276">
        <v>0</v>
      </c>
      <c r="Q53" s="276">
        <v>0</v>
      </c>
      <c r="R53" s="276">
        <v>0</v>
      </c>
      <c r="S53" s="276">
        <v>0</v>
      </c>
      <c r="T53" s="276">
        <v>0</v>
      </c>
      <c r="U53" s="276">
        <v>0</v>
      </c>
      <c r="V53" s="276">
        <v>0</v>
      </c>
      <c r="W53" s="276">
        <v>0</v>
      </c>
      <c r="X53" s="277">
        <v>0</v>
      </c>
      <c r="Y53" s="275">
        <v>0</v>
      </c>
      <c r="Z53" s="277">
        <v>0</v>
      </c>
      <c r="AA53" s="276" t="s">
        <v>445</v>
      </c>
      <c r="AB53" s="276">
        <v>0</v>
      </c>
      <c r="AC53" s="276">
        <v>0</v>
      </c>
      <c r="AD53" s="276">
        <v>0</v>
      </c>
      <c r="AE53" s="276">
        <v>0</v>
      </c>
      <c r="AF53" s="276">
        <v>0</v>
      </c>
      <c r="AG53" s="276">
        <v>0</v>
      </c>
      <c r="AH53" s="276">
        <v>0</v>
      </c>
      <c r="AI53" s="307">
        <v>0</v>
      </c>
      <c r="AJ53" s="276">
        <v>0</v>
      </c>
      <c r="AK53" s="276">
        <v>0</v>
      </c>
      <c r="AL53" s="276">
        <v>0</v>
      </c>
      <c r="AM53" s="241" t="s">
        <v>316</v>
      </c>
      <c r="AQ53">
        <v>50</v>
      </c>
    </row>
    <row r="54" spans="2:43" ht="15" customHeight="1" x14ac:dyDescent="0.25">
      <c r="B54" s="236" t="s">
        <v>302</v>
      </c>
      <c r="C54" s="247">
        <f t="shared" si="3"/>
        <v>1.396863583815029</v>
      </c>
      <c r="D54" s="247">
        <f t="shared" si="3"/>
        <v>-0.65647721442410756</v>
      </c>
      <c r="E54" s="247">
        <f t="shared" si="3"/>
        <v>3.450204382054165</v>
      </c>
      <c r="F54" s="275">
        <v>1.396863583815029</v>
      </c>
      <c r="G54" s="275">
        <v>-0.65647721442410756</v>
      </c>
      <c r="H54" s="275">
        <v>3.450204382054165</v>
      </c>
      <c r="I54" s="275">
        <v>0.63333333333333341</v>
      </c>
      <c r="J54" s="275">
        <v>0.46830079173340566</v>
      </c>
      <c r="K54" s="275">
        <v>0.79836587493326117</v>
      </c>
      <c r="L54" s="276">
        <v>0</v>
      </c>
      <c r="M54" s="276">
        <v>0</v>
      </c>
      <c r="N54" s="276">
        <v>0</v>
      </c>
      <c r="O54" s="276">
        <v>0</v>
      </c>
      <c r="P54" s="276">
        <v>0</v>
      </c>
      <c r="Q54" s="276">
        <v>0</v>
      </c>
      <c r="R54" s="276">
        <v>0</v>
      </c>
      <c r="S54" s="276">
        <v>0</v>
      </c>
      <c r="T54" s="276">
        <v>0</v>
      </c>
      <c r="U54" s="276">
        <v>0</v>
      </c>
      <c r="V54" s="276">
        <v>0</v>
      </c>
      <c r="W54" s="276">
        <v>0</v>
      </c>
      <c r="X54" s="277">
        <v>0</v>
      </c>
      <c r="Y54" s="275">
        <v>0</v>
      </c>
      <c r="Z54" s="277">
        <v>0</v>
      </c>
      <c r="AA54" s="276" t="s">
        <v>445</v>
      </c>
      <c r="AB54" s="276">
        <v>0</v>
      </c>
      <c r="AC54" s="276">
        <v>0</v>
      </c>
      <c r="AD54" s="276">
        <v>0</v>
      </c>
      <c r="AE54" s="276">
        <v>0</v>
      </c>
      <c r="AF54" s="276">
        <v>0</v>
      </c>
      <c r="AG54" s="276">
        <v>0</v>
      </c>
      <c r="AH54" s="276">
        <v>0</v>
      </c>
      <c r="AI54" s="307">
        <v>0</v>
      </c>
      <c r="AJ54" s="276">
        <v>0</v>
      </c>
      <c r="AK54" s="276">
        <v>0</v>
      </c>
      <c r="AL54" s="276">
        <v>0</v>
      </c>
      <c r="AM54" s="241" t="s">
        <v>316</v>
      </c>
      <c r="AQ54">
        <v>51</v>
      </c>
    </row>
    <row r="55" spans="2:43" ht="15" customHeight="1" x14ac:dyDescent="0.25">
      <c r="B55" s="236" t="s">
        <v>303</v>
      </c>
      <c r="C55" s="247">
        <f t="shared" si="3"/>
        <v>170.00061831975702</v>
      </c>
      <c r="D55" s="247">
        <f t="shared" si="3"/>
        <v>147.65800980552004</v>
      </c>
      <c r="E55" s="247">
        <f t="shared" si="3"/>
        <v>192.34322683399401</v>
      </c>
      <c r="F55" s="275">
        <v>170.00061831975702</v>
      </c>
      <c r="G55" s="275">
        <v>147.65800980552004</v>
      </c>
      <c r="H55" s="275">
        <v>192.34322683399401</v>
      </c>
      <c r="I55" s="275">
        <v>468.5</v>
      </c>
      <c r="J55" s="275">
        <v>409.53078723016165</v>
      </c>
      <c r="K55" s="275">
        <v>527.46921276983835</v>
      </c>
      <c r="L55" s="276">
        <v>0</v>
      </c>
      <c r="M55" s="276">
        <v>0</v>
      </c>
      <c r="N55" s="276">
        <v>0</v>
      </c>
      <c r="O55" s="276">
        <v>0</v>
      </c>
      <c r="P55" s="276">
        <v>0</v>
      </c>
      <c r="Q55" s="276">
        <v>0</v>
      </c>
      <c r="R55" s="276">
        <v>0</v>
      </c>
      <c r="S55" s="276">
        <v>0</v>
      </c>
      <c r="T55" s="276">
        <v>0</v>
      </c>
      <c r="U55" s="276">
        <v>0</v>
      </c>
      <c r="V55" s="276">
        <v>0</v>
      </c>
      <c r="W55" s="276">
        <v>0</v>
      </c>
      <c r="X55" s="277">
        <v>0</v>
      </c>
      <c r="Y55" s="275">
        <v>0</v>
      </c>
      <c r="Z55" s="277">
        <v>0</v>
      </c>
      <c r="AA55" s="276" t="s">
        <v>445</v>
      </c>
      <c r="AB55" s="276">
        <v>0</v>
      </c>
      <c r="AC55" s="276">
        <v>0</v>
      </c>
      <c r="AD55" s="276">
        <v>0</v>
      </c>
      <c r="AE55" s="276">
        <v>0</v>
      </c>
      <c r="AF55" s="276">
        <v>0</v>
      </c>
      <c r="AG55" s="276">
        <v>0</v>
      </c>
      <c r="AH55" s="276">
        <v>0</v>
      </c>
      <c r="AI55" s="307">
        <v>0</v>
      </c>
      <c r="AJ55" s="276">
        <v>0</v>
      </c>
      <c r="AK55" s="276">
        <v>0</v>
      </c>
      <c r="AL55" s="276">
        <v>0</v>
      </c>
      <c r="AM55" s="241" t="s">
        <v>316</v>
      </c>
      <c r="AQ55">
        <v>52</v>
      </c>
    </row>
    <row r="56" spans="2:43" ht="15" customHeight="1" x14ac:dyDescent="0.25">
      <c r="B56" s="236" t="s">
        <v>304</v>
      </c>
      <c r="C56" s="247">
        <f t="shared" si="3"/>
        <v>113.89578947368422</v>
      </c>
      <c r="D56" s="247">
        <f t="shared" si="3"/>
        <v>72.336326237197767</v>
      </c>
      <c r="E56" s="247">
        <f t="shared" si="3"/>
        <v>155.45525271017067</v>
      </c>
      <c r="F56" s="275">
        <v>113.89578947368422</v>
      </c>
      <c r="G56" s="275">
        <v>72.336326237197767</v>
      </c>
      <c r="H56" s="275">
        <v>155.45525271017067</v>
      </c>
      <c r="I56" s="276">
        <v>0</v>
      </c>
      <c r="J56" s="276">
        <v>0</v>
      </c>
      <c r="K56" s="276">
        <v>0</v>
      </c>
      <c r="L56" s="276">
        <v>0</v>
      </c>
      <c r="M56" s="276">
        <v>0</v>
      </c>
      <c r="N56" s="276">
        <v>0</v>
      </c>
      <c r="O56" s="276">
        <v>0</v>
      </c>
      <c r="P56" s="276">
        <v>0</v>
      </c>
      <c r="Q56" s="276">
        <v>0</v>
      </c>
      <c r="R56" s="276">
        <v>0</v>
      </c>
      <c r="S56" s="276">
        <v>0</v>
      </c>
      <c r="T56" s="276">
        <v>0</v>
      </c>
      <c r="U56" s="276">
        <v>0</v>
      </c>
      <c r="V56" s="276">
        <v>0</v>
      </c>
      <c r="W56" s="276">
        <v>0</v>
      </c>
      <c r="X56" s="277">
        <v>0</v>
      </c>
      <c r="Y56" s="275">
        <v>0</v>
      </c>
      <c r="Z56" s="277">
        <v>0</v>
      </c>
      <c r="AA56" s="276" t="s">
        <v>445</v>
      </c>
      <c r="AB56" s="276">
        <v>0</v>
      </c>
      <c r="AC56" s="276">
        <v>0</v>
      </c>
      <c r="AD56" s="276">
        <v>0</v>
      </c>
      <c r="AE56" s="276">
        <v>0</v>
      </c>
      <c r="AF56" s="276">
        <v>0</v>
      </c>
      <c r="AG56" s="276">
        <v>0</v>
      </c>
      <c r="AH56" s="276">
        <v>0</v>
      </c>
      <c r="AI56" s="307">
        <v>0</v>
      </c>
      <c r="AJ56" s="276">
        <v>0</v>
      </c>
      <c r="AK56" s="276">
        <v>0</v>
      </c>
      <c r="AL56" s="276">
        <v>0</v>
      </c>
      <c r="AM56" s="241" t="s">
        <v>316</v>
      </c>
      <c r="AQ56">
        <v>53</v>
      </c>
    </row>
    <row r="57" spans="2:43" ht="15" customHeight="1" x14ac:dyDescent="0.25">
      <c r="B57" s="236" t="s">
        <v>305</v>
      </c>
      <c r="C57" s="247">
        <f t="shared" si="3"/>
        <v>332.28522727272724</v>
      </c>
      <c r="D57" s="247">
        <f t="shared" si="3"/>
        <v>177.22824031023035</v>
      </c>
      <c r="E57" s="247">
        <f t="shared" si="3"/>
        <v>487.34221423522411</v>
      </c>
      <c r="F57" s="275">
        <v>332.28522727272724</v>
      </c>
      <c r="G57" s="275">
        <v>177.22824031023035</v>
      </c>
      <c r="H57" s="275">
        <v>487.34221423522411</v>
      </c>
      <c r="I57" s="276">
        <v>0</v>
      </c>
      <c r="J57" s="276">
        <v>0</v>
      </c>
      <c r="K57" s="276">
        <v>0</v>
      </c>
      <c r="L57" s="276">
        <v>0</v>
      </c>
      <c r="M57" s="276">
        <v>0</v>
      </c>
      <c r="N57" s="276">
        <v>0</v>
      </c>
      <c r="O57" s="276">
        <v>0</v>
      </c>
      <c r="P57" s="276">
        <v>0</v>
      </c>
      <c r="Q57" s="276">
        <v>0</v>
      </c>
      <c r="R57" s="276">
        <v>0</v>
      </c>
      <c r="S57" s="276">
        <v>0</v>
      </c>
      <c r="T57" s="276">
        <v>0</v>
      </c>
      <c r="U57" s="276">
        <v>0</v>
      </c>
      <c r="V57" s="276">
        <v>0</v>
      </c>
      <c r="W57" s="276">
        <v>0</v>
      </c>
      <c r="X57" s="277">
        <v>0</v>
      </c>
      <c r="Y57" s="275">
        <v>0</v>
      </c>
      <c r="Z57" s="277">
        <v>0</v>
      </c>
      <c r="AA57" s="276" t="s">
        <v>445</v>
      </c>
      <c r="AB57" s="276">
        <v>0</v>
      </c>
      <c r="AC57" s="276">
        <v>0</v>
      </c>
      <c r="AD57" s="276">
        <v>0</v>
      </c>
      <c r="AE57" s="276">
        <v>0</v>
      </c>
      <c r="AF57" s="276">
        <v>0</v>
      </c>
      <c r="AG57" s="276">
        <v>0</v>
      </c>
      <c r="AH57" s="276">
        <v>0</v>
      </c>
      <c r="AI57" s="307">
        <v>0</v>
      </c>
      <c r="AJ57" s="276">
        <v>0</v>
      </c>
      <c r="AK57" s="276">
        <v>0</v>
      </c>
      <c r="AL57" s="276">
        <v>0</v>
      </c>
      <c r="AM57" s="241" t="s">
        <v>316</v>
      </c>
      <c r="AQ57">
        <v>54</v>
      </c>
    </row>
    <row r="58" spans="2:43" ht="15" customHeight="1" x14ac:dyDescent="0.25">
      <c r="B58" s="236" t="s">
        <v>306</v>
      </c>
      <c r="C58" s="247">
        <f t="shared" si="3"/>
        <v>38.709195402298846</v>
      </c>
      <c r="D58" s="247">
        <f t="shared" si="3"/>
        <v>11.892554056736721</v>
      </c>
      <c r="E58" s="247">
        <f t="shared" si="3"/>
        <v>65.525836747860964</v>
      </c>
      <c r="F58" s="275">
        <v>38.709195402298846</v>
      </c>
      <c r="G58" s="275">
        <v>11.892554056736721</v>
      </c>
      <c r="H58" s="275">
        <v>65.525836747860964</v>
      </c>
      <c r="I58" s="276">
        <v>0</v>
      </c>
      <c r="J58" s="276">
        <v>0</v>
      </c>
      <c r="K58" s="276">
        <v>0</v>
      </c>
      <c r="L58" s="276">
        <v>0</v>
      </c>
      <c r="M58" s="276">
        <v>0</v>
      </c>
      <c r="N58" s="276">
        <v>0</v>
      </c>
      <c r="O58" s="276">
        <v>0</v>
      </c>
      <c r="P58" s="276">
        <v>0</v>
      </c>
      <c r="Q58" s="276">
        <v>0</v>
      </c>
      <c r="R58" s="276">
        <v>0</v>
      </c>
      <c r="S58" s="276">
        <v>0</v>
      </c>
      <c r="T58" s="276">
        <v>0</v>
      </c>
      <c r="U58" s="276">
        <v>0</v>
      </c>
      <c r="V58" s="276">
        <v>0</v>
      </c>
      <c r="W58" s="276">
        <v>0</v>
      </c>
      <c r="X58" s="277">
        <v>0</v>
      </c>
      <c r="Y58" s="275">
        <v>0</v>
      </c>
      <c r="Z58" s="277">
        <v>0</v>
      </c>
      <c r="AA58" s="276" t="s">
        <v>445</v>
      </c>
      <c r="AB58" s="276">
        <v>0</v>
      </c>
      <c r="AC58" s="276">
        <v>0</v>
      </c>
      <c r="AD58" s="276">
        <v>0</v>
      </c>
      <c r="AE58" s="276">
        <v>0</v>
      </c>
      <c r="AF58" s="276">
        <v>0</v>
      </c>
      <c r="AG58" s="276">
        <v>0</v>
      </c>
      <c r="AH58" s="276">
        <v>0</v>
      </c>
      <c r="AI58" s="307">
        <v>0</v>
      </c>
      <c r="AJ58" s="276">
        <v>0</v>
      </c>
      <c r="AK58" s="276">
        <v>0</v>
      </c>
      <c r="AL58" s="276">
        <v>0</v>
      </c>
      <c r="AM58" s="241" t="s">
        <v>316</v>
      </c>
      <c r="AQ58">
        <v>55</v>
      </c>
    </row>
    <row r="59" spans="2:43" ht="15" customHeight="1" x14ac:dyDescent="0.25">
      <c r="B59" s="236" t="s">
        <v>307</v>
      </c>
      <c r="C59" s="247">
        <f t="shared" si="3"/>
        <v>5.4849999999999975E-2</v>
      </c>
      <c r="D59" s="247">
        <f t="shared" si="3"/>
        <v>3.4194561953882499E-2</v>
      </c>
      <c r="E59" s="247">
        <f t="shared" si="3"/>
        <v>7.5505438046117451E-2</v>
      </c>
      <c r="F59" s="275">
        <v>5.4849999999999975E-2</v>
      </c>
      <c r="G59" s="275">
        <v>3.4194561953882499E-2</v>
      </c>
      <c r="H59" s="275">
        <v>7.5505438046117451E-2</v>
      </c>
      <c r="I59" s="276">
        <v>0</v>
      </c>
      <c r="J59" s="276">
        <v>0</v>
      </c>
      <c r="K59" s="276">
        <v>0</v>
      </c>
      <c r="L59" s="276">
        <v>0</v>
      </c>
      <c r="M59" s="276">
        <v>0</v>
      </c>
      <c r="N59" s="276">
        <v>0</v>
      </c>
      <c r="O59" s="276">
        <v>0</v>
      </c>
      <c r="P59" s="276">
        <v>0</v>
      </c>
      <c r="Q59" s="276">
        <v>0</v>
      </c>
      <c r="R59" s="276">
        <v>0</v>
      </c>
      <c r="S59" s="276">
        <v>0</v>
      </c>
      <c r="T59" s="276">
        <v>0</v>
      </c>
      <c r="U59" s="276">
        <v>0</v>
      </c>
      <c r="V59" s="276">
        <v>0</v>
      </c>
      <c r="W59" s="276">
        <v>0</v>
      </c>
      <c r="X59" s="277">
        <v>0</v>
      </c>
      <c r="Y59" s="275">
        <v>0</v>
      </c>
      <c r="Z59" s="277">
        <v>0</v>
      </c>
      <c r="AA59" s="276" t="s">
        <v>445</v>
      </c>
      <c r="AB59" s="276">
        <v>0</v>
      </c>
      <c r="AC59" s="276">
        <v>0</v>
      </c>
      <c r="AD59" s="276">
        <v>0</v>
      </c>
      <c r="AE59" s="276">
        <v>0</v>
      </c>
      <c r="AF59" s="276">
        <v>0</v>
      </c>
      <c r="AG59" s="276">
        <v>0</v>
      </c>
      <c r="AH59" s="276">
        <v>0</v>
      </c>
      <c r="AI59" s="307">
        <v>0</v>
      </c>
      <c r="AJ59" s="276">
        <v>0</v>
      </c>
      <c r="AK59" s="276">
        <v>0</v>
      </c>
      <c r="AL59" s="276">
        <v>0</v>
      </c>
      <c r="AM59" s="241" t="s">
        <v>316</v>
      </c>
      <c r="AQ59">
        <v>56</v>
      </c>
    </row>
    <row r="60" spans="2:43" ht="15" customHeight="1" x14ac:dyDescent="0.25">
      <c r="B60" s="236" t="s">
        <v>308</v>
      </c>
      <c r="C60" s="247">
        <f t="shared" si="3"/>
        <v>0.71134335294117612</v>
      </c>
      <c r="D60" s="247">
        <f t="shared" si="3"/>
        <v>0.7112001367084948</v>
      </c>
      <c r="E60" s="247">
        <f t="shared" si="3"/>
        <v>0.71148656917385744</v>
      </c>
      <c r="F60" s="275">
        <v>0.71134335294117612</v>
      </c>
      <c r="G60" s="275">
        <v>0.7112001367084948</v>
      </c>
      <c r="H60" s="275">
        <v>0.71148656917385744</v>
      </c>
      <c r="I60" s="275">
        <v>0.70778678571428577</v>
      </c>
      <c r="J60" s="275">
        <v>0.70712886478875181</v>
      </c>
      <c r="K60" s="275">
        <v>0.70844470663981973</v>
      </c>
      <c r="L60" s="276">
        <v>0</v>
      </c>
      <c r="M60" s="276">
        <v>0</v>
      </c>
      <c r="N60" s="276">
        <v>0</v>
      </c>
      <c r="O60" s="276">
        <v>0</v>
      </c>
      <c r="P60" s="276">
        <v>0</v>
      </c>
      <c r="Q60" s="276">
        <v>0</v>
      </c>
      <c r="R60" s="275">
        <v>0.70987459999999991</v>
      </c>
      <c r="S60" s="275">
        <v>0.70919465019390238</v>
      </c>
      <c r="T60" s="275">
        <v>0.71055454980609745</v>
      </c>
      <c r="U60" s="276">
        <v>0</v>
      </c>
      <c r="V60" s="276">
        <v>0</v>
      </c>
      <c r="W60" s="276">
        <v>0</v>
      </c>
      <c r="X60" s="277">
        <v>0</v>
      </c>
      <c r="Y60" s="275">
        <v>0</v>
      </c>
      <c r="Z60" s="277">
        <v>0</v>
      </c>
      <c r="AA60" s="276" t="s">
        <v>445</v>
      </c>
      <c r="AB60" s="276">
        <v>0</v>
      </c>
      <c r="AC60" s="276">
        <v>0</v>
      </c>
      <c r="AD60" s="276">
        <v>0</v>
      </c>
      <c r="AE60" s="276">
        <v>0</v>
      </c>
      <c r="AF60" s="276">
        <v>0</v>
      </c>
      <c r="AG60" s="276">
        <v>0</v>
      </c>
      <c r="AH60" s="276">
        <v>0</v>
      </c>
      <c r="AI60" s="307">
        <v>0</v>
      </c>
      <c r="AJ60" s="276">
        <v>0</v>
      </c>
      <c r="AK60" s="276">
        <v>0</v>
      </c>
      <c r="AL60" s="276">
        <v>0</v>
      </c>
      <c r="AM60" s="241" t="s">
        <v>316</v>
      </c>
      <c r="AQ60">
        <v>57</v>
      </c>
    </row>
    <row r="61" spans="2:43" ht="15" customHeight="1" x14ac:dyDescent="0.25">
      <c r="B61" s="236" t="s">
        <v>309</v>
      </c>
      <c r="C61" s="247">
        <f t="shared" si="3"/>
        <v>2336.692656862745</v>
      </c>
      <c r="D61" s="247">
        <f t="shared" si="3"/>
        <v>1677.3328215335537</v>
      </c>
      <c r="E61" s="247">
        <f t="shared" si="3"/>
        <v>2996.0524921919364</v>
      </c>
      <c r="F61" s="275">
        <v>2336.692656862745</v>
      </c>
      <c r="G61" s="275">
        <v>1677.3328215335537</v>
      </c>
      <c r="H61" s="275">
        <v>2996.0524921919364</v>
      </c>
      <c r="I61" s="276">
        <v>0</v>
      </c>
      <c r="J61" s="276">
        <v>0</v>
      </c>
      <c r="K61" s="276">
        <v>0</v>
      </c>
      <c r="L61" s="276">
        <v>0</v>
      </c>
      <c r="M61" s="276">
        <v>0</v>
      </c>
      <c r="N61" s="276">
        <v>0</v>
      </c>
      <c r="O61" s="276">
        <v>0</v>
      </c>
      <c r="P61" s="276">
        <v>0</v>
      </c>
      <c r="Q61" s="276">
        <v>0</v>
      </c>
      <c r="R61" s="275">
        <v>139.80000000000001</v>
      </c>
      <c r="S61" s="275">
        <v>80.365825138335424</v>
      </c>
      <c r="T61" s="275">
        <v>199.2341748616646</v>
      </c>
      <c r="U61" s="276">
        <v>0</v>
      </c>
      <c r="V61" s="276">
        <v>0</v>
      </c>
      <c r="W61" s="276">
        <v>0</v>
      </c>
      <c r="X61" s="277">
        <v>0</v>
      </c>
      <c r="Y61" s="275">
        <v>0</v>
      </c>
      <c r="Z61" s="277">
        <v>0</v>
      </c>
      <c r="AA61" s="276" t="s">
        <v>445</v>
      </c>
      <c r="AB61" s="276">
        <v>0</v>
      </c>
      <c r="AC61" s="276">
        <v>0</v>
      </c>
      <c r="AD61" s="276">
        <v>0</v>
      </c>
      <c r="AE61" s="276">
        <v>0</v>
      </c>
      <c r="AF61" s="276">
        <v>0</v>
      </c>
      <c r="AG61" s="276">
        <v>0</v>
      </c>
      <c r="AH61" s="276">
        <v>0</v>
      </c>
      <c r="AI61" s="307">
        <v>0</v>
      </c>
      <c r="AJ61" s="276">
        <v>0</v>
      </c>
      <c r="AK61" s="276">
        <v>0</v>
      </c>
      <c r="AL61" s="276">
        <v>0</v>
      </c>
      <c r="AM61" s="241" t="s">
        <v>316</v>
      </c>
      <c r="AQ61">
        <v>58</v>
      </c>
    </row>
    <row r="62" spans="2:43" ht="15" customHeight="1" x14ac:dyDescent="0.25">
      <c r="B62" s="236" t="s">
        <v>310</v>
      </c>
      <c r="C62" s="247">
        <f t="shared" si="3"/>
        <v>341.02815858585859</v>
      </c>
      <c r="D62" s="247">
        <f t="shared" si="3"/>
        <v>239.55098283956201</v>
      </c>
      <c r="E62" s="247">
        <f t="shared" si="3"/>
        <v>442.50533433215514</v>
      </c>
      <c r="F62" s="275">
        <v>341.02815858585859</v>
      </c>
      <c r="G62" s="275">
        <v>239.55098283956201</v>
      </c>
      <c r="H62" s="275">
        <v>442.50533433215514</v>
      </c>
      <c r="I62" s="276">
        <v>0</v>
      </c>
      <c r="J62" s="276">
        <v>0</v>
      </c>
      <c r="K62" s="276">
        <v>0</v>
      </c>
      <c r="L62" s="276">
        <v>0</v>
      </c>
      <c r="M62" s="276">
        <v>0</v>
      </c>
      <c r="N62" s="276">
        <v>0</v>
      </c>
      <c r="O62" s="276">
        <v>0</v>
      </c>
      <c r="P62" s="276">
        <v>0</v>
      </c>
      <c r="Q62" s="276">
        <v>0</v>
      </c>
      <c r="R62" s="275">
        <v>22.4</v>
      </c>
      <c r="S62" s="275">
        <v>15.095879238279256</v>
      </c>
      <c r="T62" s="275">
        <v>29.704120761720738</v>
      </c>
      <c r="U62" s="276">
        <v>0</v>
      </c>
      <c r="V62" s="276">
        <v>0</v>
      </c>
      <c r="W62" s="276">
        <v>0</v>
      </c>
      <c r="X62" s="277">
        <v>0</v>
      </c>
      <c r="Y62" s="275">
        <v>0</v>
      </c>
      <c r="Z62" s="277">
        <v>0</v>
      </c>
      <c r="AA62" s="276" t="s">
        <v>445</v>
      </c>
      <c r="AB62" s="276">
        <v>0</v>
      </c>
      <c r="AC62" s="276">
        <v>0</v>
      </c>
      <c r="AD62" s="276">
        <v>0</v>
      </c>
      <c r="AE62" s="276">
        <v>0</v>
      </c>
      <c r="AF62" s="276">
        <v>0</v>
      </c>
      <c r="AG62" s="276">
        <v>0</v>
      </c>
      <c r="AH62" s="276">
        <v>0</v>
      </c>
      <c r="AI62" s="307">
        <v>0</v>
      </c>
      <c r="AJ62" s="276">
        <v>0</v>
      </c>
      <c r="AK62" s="276">
        <v>0</v>
      </c>
      <c r="AL62" s="276">
        <v>0</v>
      </c>
      <c r="AM62" s="241" t="s">
        <v>316</v>
      </c>
      <c r="AQ62">
        <v>59</v>
      </c>
    </row>
    <row r="63" spans="2:43" ht="15" customHeight="1" x14ac:dyDescent="0.25">
      <c r="B63" s="237" t="s">
        <v>437</v>
      </c>
      <c r="C63" s="247">
        <f t="shared" si="3"/>
        <v>0</v>
      </c>
      <c r="D63" s="247">
        <f t="shared" si="3"/>
        <v>0</v>
      </c>
      <c r="E63" s="247">
        <f t="shared" si="3"/>
        <v>0</v>
      </c>
      <c r="F63" s="275">
        <v>0</v>
      </c>
      <c r="G63" s="275">
        <v>0</v>
      </c>
      <c r="H63" s="275">
        <v>0</v>
      </c>
      <c r="I63" s="275">
        <v>0</v>
      </c>
      <c r="J63" s="275">
        <v>0</v>
      </c>
      <c r="K63" s="275">
        <v>0</v>
      </c>
      <c r="L63" s="275">
        <v>0</v>
      </c>
      <c r="M63" s="275">
        <v>0</v>
      </c>
      <c r="N63" s="275">
        <v>0</v>
      </c>
      <c r="O63" s="275">
        <v>0</v>
      </c>
      <c r="P63" s="275">
        <v>0</v>
      </c>
      <c r="Q63" s="275">
        <v>0</v>
      </c>
      <c r="R63" s="275">
        <v>0</v>
      </c>
      <c r="S63" s="275">
        <v>0</v>
      </c>
      <c r="T63" s="275">
        <v>0</v>
      </c>
      <c r="U63" s="275">
        <v>0</v>
      </c>
      <c r="V63" s="275">
        <v>0</v>
      </c>
      <c r="W63" s="275">
        <v>0</v>
      </c>
      <c r="X63" s="275">
        <v>0</v>
      </c>
      <c r="Y63" s="275">
        <v>0</v>
      </c>
      <c r="Z63" s="275">
        <v>0</v>
      </c>
      <c r="AA63" s="276" t="s">
        <v>445</v>
      </c>
      <c r="AB63" s="275">
        <v>0</v>
      </c>
      <c r="AC63" s="275">
        <v>0</v>
      </c>
      <c r="AD63" s="275">
        <v>0</v>
      </c>
      <c r="AE63" s="275">
        <v>0</v>
      </c>
      <c r="AF63" s="275">
        <v>0</v>
      </c>
      <c r="AG63" s="275">
        <v>0</v>
      </c>
      <c r="AH63" s="275">
        <v>0</v>
      </c>
      <c r="AI63" s="306">
        <v>0</v>
      </c>
      <c r="AJ63" s="275">
        <v>0</v>
      </c>
      <c r="AK63" s="275">
        <v>0</v>
      </c>
      <c r="AL63" s="275">
        <v>0</v>
      </c>
      <c r="AM63" s="241" t="s">
        <v>316</v>
      </c>
      <c r="AQ63">
        <v>60</v>
      </c>
    </row>
    <row r="64" spans="2:43" ht="15" customHeight="1" x14ac:dyDescent="0.25">
      <c r="B64" s="237" t="s">
        <v>438</v>
      </c>
      <c r="C64" s="247">
        <f t="shared" si="3"/>
        <v>0</v>
      </c>
      <c r="D64" s="247">
        <f t="shared" si="3"/>
        <v>0</v>
      </c>
      <c r="E64" s="247">
        <f t="shared" si="3"/>
        <v>0</v>
      </c>
      <c r="F64" s="275">
        <v>0</v>
      </c>
      <c r="G64" s="275">
        <v>0</v>
      </c>
      <c r="H64" s="275">
        <v>0</v>
      </c>
      <c r="I64" s="275">
        <v>0</v>
      </c>
      <c r="J64" s="275">
        <v>0</v>
      </c>
      <c r="K64" s="275">
        <v>0</v>
      </c>
      <c r="L64" s="275">
        <v>0</v>
      </c>
      <c r="M64" s="275">
        <v>0</v>
      </c>
      <c r="N64" s="275">
        <v>0</v>
      </c>
      <c r="O64" s="275">
        <v>0</v>
      </c>
      <c r="P64" s="275">
        <v>0</v>
      </c>
      <c r="Q64" s="275">
        <v>0</v>
      </c>
      <c r="R64" s="275">
        <v>0</v>
      </c>
      <c r="S64" s="275">
        <v>0</v>
      </c>
      <c r="T64" s="275">
        <v>0</v>
      </c>
      <c r="U64" s="275">
        <v>0</v>
      </c>
      <c r="V64" s="275">
        <v>0</v>
      </c>
      <c r="W64" s="275">
        <v>0</v>
      </c>
      <c r="X64" s="275">
        <v>0</v>
      </c>
      <c r="Y64" s="275">
        <v>0</v>
      </c>
      <c r="Z64" s="275">
        <v>0</v>
      </c>
      <c r="AA64" s="276" t="s">
        <v>445</v>
      </c>
      <c r="AB64" s="275">
        <v>0</v>
      </c>
      <c r="AC64" s="275">
        <v>0</v>
      </c>
      <c r="AD64" s="275">
        <v>0</v>
      </c>
      <c r="AE64" s="275">
        <v>0</v>
      </c>
      <c r="AF64" s="275">
        <v>0</v>
      </c>
      <c r="AG64" s="275">
        <v>0</v>
      </c>
      <c r="AH64" s="275">
        <v>0</v>
      </c>
      <c r="AI64" s="306">
        <v>0</v>
      </c>
      <c r="AJ64" s="275">
        <v>0</v>
      </c>
      <c r="AK64" s="275">
        <v>0</v>
      </c>
      <c r="AL64" s="275">
        <v>0</v>
      </c>
      <c r="AM64" s="241" t="s">
        <v>316</v>
      </c>
      <c r="AQ64">
        <v>61</v>
      </c>
    </row>
    <row r="65" spans="2:43" ht="15" customHeight="1" x14ac:dyDescent="0.25">
      <c r="B65" s="237" t="s">
        <v>439</v>
      </c>
      <c r="C65" s="247">
        <f t="shared" si="3"/>
        <v>0</v>
      </c>
      <c r="D65" s="247">
        <f t="shared" si="3"/>
        <v>0</v>
      </c>
      <c r="E65" s="247">
        <f t="shared" si="3"/>
        <v>0</v>
      </c>
      <c r="F65" s="275">
        <v>0</v>
      </c>
      <c r="G65" s="275">
        <v>0</v>
      </c>
      <c r="H65" s="275">
        <v>0</v>
      </c>
      <c r="I65" s="275">
        <v>0</v>
      </c>
      <c r="J65" s="275">
        <v>0</v>
      </c>
      <c r="K65" s="275">
        <v>0</v>
      </c>
      <c r="L65" s="275">
        <v>0</v>
      </c>
      <c r="M65" s="275">
        <v>0</v>
      </c>
      <c r="N65" s="275">
        <v>0</v>
      </c>
      <c r="O65" s="275">
        <v>0</v>
      </c>
      <c r="P65" s="275">
        <v>0</v>
      </c>
      <c r="Q65" s="275">
        <v>0</v>
      </c>
      <c r="R65" s="275">
        <v>0</v>
      </c>
      <c r="S65" s="275">
        <v>0</v>
      </c>
      <c r="T65" s="275">
        <v>0</v>
      </c>
      <c r="U65" s="275">
        <v>0</v>
      </c>
      <c r="V65" s="275">
        <v>0</v>
      </c>
      <c r="W65" s="275">
        <v>0</v>
      </c>
      <c r="X65" s="275">
        <v>0</v>
      </c>
      <c r="Y65" s="275">
        <v>0</v>
      </c>
      <c r="Z65" s="275">
        <v>0</v>
      </c>
      <c r="AA65" s="276" t="s">
        <v>445</v>
      </c>
      <c r="AB65" s="275">
        <v>0</v>
      </c>
      <c r="AC65" s="275">
        <v>0</v>
      </c>
      <c r="AD65" s="275">
        <v>0</v>
      </c>
      <c r="AE65" s="275">
        <v>0</v>
      </c>
      <c r="AF65" s="275">
        <v>0</v>
      </c>
      <c r="AG65" s="275">
        <v>0</v>
      </c>
      <c r="AH65" s="275">
        <v>0</v>
      </c>
      <c r="AI65" s="306">
        <v>0</v>
      </c>
      <c r="AJ65" s="308">
        <v>2.1689694224235563</v>
      </c>
      <c r="AK65" s="308">
        <v>2.0284703025531932</v>
      </c>
      <c r="AL65" s="308">
        <v>2.3094685422939194</v>
      </c>
      <c r="AM65" s="241" t="s">
        <v>316</v>
      </c>
      <c r="AQ65">
        <v>62</v>
      </c>
    </row>
    <row r="66" spans="2:43" ht="15" customHeight="1" x14ac:dyDescent="0.25">
      <c r="B66" s="231" t="s">
        <v>925</v>
      </c>
      <c r="C66" s="247">
        <f t="shared" si="3"/>
        <v>820</v>
      </c>
      <c r="D66" s="247">
        <f t="shared" si="3"/>
        <v>0.83</v>
      </c>
      <c r="E66" s="247">
        <f t="shared" si="3"/>
        <v>12000</v>
      </c>
      <c r="F66" s="276">
        <v>820</v>
      </c>
      <c r="G66" s="276">
        <v>0.83</v>
      </c>
      <c r="H66" s="276">
        <v>12000</v>
      </c>
      <c r="I66" s="276">
        <v>820</v>
      </c>
      <c r="J66" s="276">
        <v>0.83</v>
      </c>
      <c r="K66" s="276">
        <v>12000</v>
      </c>
      <c r="L66" s="276">
        <v>820</v>
      </c>
      <c r="M66" s="276">
        <v>0.83</v>
      </c>
      <c r="N66" s="276">
        <v>12000</v>
      </c>
      <c r="O66" s="276">
        <v>820</v>
      </c>
      <c r="P66" s="276">
        <v>0.83</v>
      </c>
      <c r="Q66" s="276">
        <v>12000</v>
      </c>
      <c r="R66" s="276">
        <v>820</v>
      </c>
      <c r="S66" s="276">
        <v>0.83</v>
      </c>
      <c r="T66" s="276">
        <v>12000</v>
      </c>
      <c r="U66" s="276">
        <v>820</v>
      </c>
      <c r="V66" s="276">
        <v>0.83</v>
      </c>
      <c r="W66" s="276">
        <v>12000</v>
      </c>
      <c r="X66" s="276">
        <v>820</v>
      </c>
      <c r="Y66" s="276">
        <v>0.83</v>
      </c>
      <c r="Z66" s="276">
        <v>12000</v>
      </c>
      <c r="AA66" s="276">
        <v>820</v>
      </c>
      <c r="AB66" s="276">
        <v>0.83</v>
      </c>
      <c r="AC66" s="276">
        <v>12000</v>
      </c>
      <c r="AD66" s="276">
        <v>820</v>
      </c>
      <c r="AE66" s="276">
        <v>0.83</v>
      </c>
      <c r="AF66" s="276">
        <v>12000</v>
      </c>
      <c r="AG66" s="276">
        <v>820</v>
      </c>
      <c r="AH66" s="276">
        <v>0.83</v>
      </c>
      <c r="AI66" s="307">
        <v>12000</v>
      </c>
      <c r="AJ66" s="276">
        <v>820</v>
      </c>
      <c r="AK66" s="276">
        <v>0.83</v>
      </c>
      <c r="AL66" s="276">
        <v>12000</v>
      </c>
      <c r="AM66" s="242" t="s">
        <v>317</v>
      </c>
      <c r="AQ66">
        <v>63</v>
      </c>
    </row>
    <row r="67" spans="2:43" ht="15" customHeight="1" x14ac:dyDescent="0.25">
      <c r="B67" s="231" t="s">
        <v>391</v>
      </c>
      <c r="C67" s="247">
        <f t="shared" si="3"/>
        <v>0.19</v>
      </c>
      <c r="D67" s="247">
        <f t="shared" si="3"/>
        <v>0.19</v>
      </c>
      <c r="E67" s="247">
        <f t="shared" si="3"/>
        <v>0.19</v>
      </c>
      <c r="F67" s="276">
        <v>0.19</v>
      </c>
      <c r="G67" s="276">
        <v>0.19</v>
      </c>
      <c r="H67" s="276">
        <v>0.19</v>
      </c>
      <c r="I67" s="276">
        <v>0</v>
      </c>
      <c r="J67" s="276">
        <v>0</v>
      </c>
      <c r="K67" s="276">
        <v>0</v>
      </c>
      <c r="L67" s="276">
        <v>0</v>
      </c>
      <c r="M67" s="276">
        <v>0</v>
      </c>
      <c r="N67" s="276">
        <v>0</v>
      </c>
      <c r="O67" s="276">
        <v>0.05</v>
      </c>
      <c r="P67" s="276">
        <v>0.05</v>
      </c>
      <c r="Q67" s="276">
        <v>0.05</v>
      </c>
      <c r="R67" s="276">
        <v>0.5</v>
      </c>
      <c r="S67" s="276">
        <v>0.5</v>
      </c>
      <c r="T67" s="276">
        <v>0.5</v>
      </c>
      <c r="U67" s="276">
        <v>0</v>
      </c>
      <c r="V67" s="276">
        <v>0</v>
      </c>
      <c r="W67" s="276">
        <v>0</v>
      </c>
      <c r="X67" s="276">
        <v>0.2</v>
      </c>
      <c r="Y67" s="276">
        <v>0.2</v>
      </c>
      <c r="Z67" s="276">
        <v>0.2</v>
      </c>
      <c r="AA67" s="276">
        <v>0.05</v>
      </c>
      <c r="AB67" s="276">
        <v>0.05</v>
      </c>
      <c r="AC67" s="276">
        <v>0.05</v>
      </c>
      <c r="AD67" s="276">
        <v>0.05</v>
      </c>
      <c r="AE67" s="276">
        <v>0.05</v>
      </c>
      <c r="AF67" s="276">
        <v>0.05</v>
      </c>
      <c r="AG67" s="276">
        <v>0.01</v>
      </c>
      <c r="AH67" s="276">
        <v>0.01</v>
      </c>
      <c r="AI67" s="307">
        <v>0.01</v>
      </c>
      <c r="AJ67" s="309">
        <v>0.3</v>
      </c>
      <c r="AK67" s="309">
        <v>0.3</v>
      </c>
      <c r="AL67" s="309">
        <v>0.3</v>
      </c>
      <c r="AM67" s="242" t="s">
        <v>390</v>
      </c>
      <c r="AQ67">
        <v>64</v>
      </c>
    </row>
    <row r="68" spans="2:43" ht="15" customHeight="1" x14ac:dyDescent="0.25">
      <c r="B68" s="231" t="s">
        <v>392</v>
      </c>
      <c r="C68" s="247">
        <f t="shared" si="3"/>
        <v>0.74519999999999997</v>
      </c>
      <c r="D68" s="247">
        <f t="shared" si="3"/>
        <v>0.74519999999999997</v>
      </c>
      <c r="E68" s="247">
        <f t="shared" si="3"/>
        <v>0.74519999999999997</v>
      </c>
      <c r="F68" s="276">
        <v>0.74519999999999997</v>
      </c>
      <c r="G68" s="276">
        <v>0.74519999999999997</v>
      </c>
      <c r="H68" s="276">
        <v>0.74519999999999997</v>
      </c>
      <c r="I68" s="276">
        <v>0.1</v>
      </c>
      <c r="J68" s="276">
        <v>0.1</v>
      </c>
      <c r="K68" s="276">
        <v>0.1</v>
      </c>
      <c r="L68" s="276">
        <v>0.87</v>
      </c>
      <c r="M68" s="276">
        <v>0.87</v>
      </c>
      <c r="N68" s="276">
        <v>0.87</v>
      </c>
      <c r="O68" s="276">
        <v>0.28499999999999998</v>
      </c>
      <c r="P68" s="276">
        <v>0.28499999999999998</v>
      </c>
      <c r="Q68" s="276">
        <v>0.28499999999999998</v>
      </c>
      <c r="R68" s="276">
        <v>0.5</v>
      </c>
      <c r="S68" s="276">
        <v>0.5</v>
      </c>
      <c r="T68" s="276">
        <v>0.5</v>
      </c>
      <c r="U68" s="276">
        <v>0.63</v>
      </c>
      <c r="V68" s="276">
        <v>0.63</v>
      </c>
      <c r="W68" s="276">
        <v>0.63</v>
      </c>
      <c r="X68" s="276">
        <v>0.16</v>
      </c>
      <c r="Y68" s="276">
        <v>0.16</v>
      </c>
      <c r="Z68" s="276">
        <v>0.16</v>
      </c>
      <c r="AA68" s="276">
        <v>0.47499999999999998</v>
      </c>
      <c r="AB68" s="276">
        <v>0.47499999999999998</v>
      </c>
      <c r="AC68" s="276">
        <v>0.47499999999999998</v>
      </c>
      <c r="AD68" s="276">
        <v>0.47499999999999998</v>
      </c>
      <c r="AE68" s="276">
        <v>0.47499999999999998</v>
      </c>
      <c r="AF68" s="276">
        <v>0.47499999999999998</v>
      </c>
      <c r="AG68" s="276">
        <v>0</v>
      </c>
      <c r="AH68" s="276">
        <v>0</v>
      </c>
      <c r="AI68" s="307">
        <v>0</v>
      </c>
      <c r="AJ68" s="309">
        <v>0.3377</v>
      </c>
      <c r="AK68" s="309">
        <v>0.3377</v>
      </c>
      <c r="AL68" s="309">
        <v>0.3377</v>
      </c>
      <c r="AM68" s="242" t="s">
        <v>390</v>
      </c>
      <c r="AQ68">
        <v>65</v>
      </c>
    </row>
    <row r="69" spans="2:43" ht="15" customHeight="1" x14ac:dyDescent="0.25">
      <c r="B69" s="231" t="s">
        <v>393</v>
      </c>
      <c r="C69" s="247">
        <f t="shared" si="3"/>
        <v>6.4799999999999996E-2</v>
      </c>
      <c r="D69" s="247">
        <f t="shared" si="3"/>
        <v>6.4799999999999996E-2</v>
      </c>
      <c r="E69" s="247">
        <f t="shared" si="3"/>
        <v>6.4799999999999996E-2</v>
      </c>
      <c r="F69" s="276">
        <v>6.4799999999999996E-2</v>
      </c>
      <c r="G69" s="276">
        <v>6.4799999999999996E-2</v>
      </c>
      <c r="H69" s="276">
        <v>6.4799999999999996E-2</v>
      </c>
      <c r="I69" s="276">
        <v>0.7</v>
      </c>
      <c r="J69" s="276">
        <v>0.7</v>
      </c>
      <c r="K69" s="276">
        <v>0.7</v>
      </c>
      <c r="L69" s="276">
        <v>0.13</v>
      </c>
      <c r="M69" s="276">
        <v>0.13</v>
      </c>
      <c r="N69" s="276">
        <v>0.13</v>
      </c>
      <c r="O69" s="276">
        <v>0.66500000000000004</v>
      </c>
      <c r="P69" s="276">
        <v>0.66500000000000004</v>
      </c>
      <c r="Q69" s="276">
        <v>0.66500000000000004</v>
      </c>
      <c r="R69" s="276">
        <v>0</v>
      </c>
      <c r="S69" s="276">
        <v>0</v>
      </c>
      <c r="T69" s="276">
        <v>0</v>
      </c>
      <c r="U69" s="276">
        <v>0.37</v>
      </c>
      <c r="V69" s="276">
        <v>0.37</v>
      </c>
      <c r="W69" s="276">
        <v>0.37</v>
      </c>
      <c r="X69" s="276">
        <v>0.34</v>
      </c>
      <c r="Y69" s="276">
        <v>0.34</v>
      </c>
      <c r="Z69" s="276">
        <v>0.34</v>
      </c>
      <c r="AA69" s="276">
        <v>0.44500000000000001</v>
      </c>
      <c r="AB69" s="276">
        <v>0.44500000000000001</v>
      </c>
      <c r="AC69" s="276">
        <v>0.44500000000000001</v>
      </c>
      <c r="AD69" s="276">
        <v>0.44500000000000001</v>
      </c>
      <c r="AE69" s="276">
        <v>0.44500000000000001</v>
      </c>
      <c r="AF69" s="276">
        <v>0.44500000000000001</v>
      </c>
      <c r="AG69" s="276">
        <v>0.44</v>
      </c>
      <c r="AH69" s="276">
        <v>0.44</v>
      </c>
      <c r="AI69" s="307">
        <v>0.44</v>
      </c>
      <c r="AJ69" s="309">
        <v>0.27689999999999998</v>
      </c>
      <c r="AK69" s="309">
        <v>0.27689999999999998</v>
      </c>
      <c r="AL69" s="309">
        <v>0.27689999999999998</v>
      </c>
      <c r="AM69" s="242" t="s">
        <v>390</v>
      </c>
      <c r="AQ69">
        <v>66</v>
      </c>
    </row>
    <row r="70" spans="2:43" ht="15" customHeight="1" x14ac:dyDescent="0.25">
      <c r="B70" s="231" t="s">
        <v>394</v>
      </c>
      <c r="C70" s="247">
        <f t="shared" si="3"/>
        <v>0</v>
      </c>
      <c r="D70" s="247">
        <f t="shared" si="3"/>
        <v>0</v>
      </c>
      <c r="E70" s="247">
        <f t="shared" si="3"/>
        <v>0</v>
      </c>
      <c r="F70" s="276">
        <v>0</v>
      </c>
      <c r="G70" s="276">
        <v>0</v>
      </c>
      <c r="H70" s="276">
        <v>0</v>
      </c>
      <c r="I70" s="276">
        <v>0.2</v>
      </c>
      <c r="J70" s="276">
        <v>0.2</v>
      </c>
      <c r="K70" s="276">
        <v>0.2</v>
      </c>
      <c r="L70" s="276">
        <v>0</v>
      </c>
      <c r="M70" s="276">
        <v>0</v>
      </c>
      <c r="N70" s="276">
        <v>0</v>
      </c>
      <c r="O70" s="276">
        <v>0</v>
      </c>
      <c r="P70" s="276">
        <v>0</v>
      </c>
      <c r="Q70" s="276">
        <v>0</v>
      </c>
      <c r="R70" s="276">
        <v>0</v>
      </c>
      <c r="S70" s="276">
        <v>0</v>
      </c>
      <c r="T70" s="276">
        <v>0</v>
      </c>
      <c r="U70" s="276">
        <v>0</v>
      </c>
      <c r="V70" s="276">
        <v>0</v>
      </c>
      <c r="W70" s="276">
        <v>0</v>
      </c>
      <c r="X70" s="276">
        <v>0.3</v>
      </c>
      <c r="Y70" s="276">
        <v>0.3</v>
      </c>
      <c r="Z70" s="276">
        <v>0.3</v>
      </c>
      <c r="AA70" s="276">
        <v>0.03</v>
      </c>
      <c r="AB70" s="276">
        <v>0.03</v>
      </c>
      <c r="AC70" s="276">
        <v>0.03</v>
      </c>
      <c r="AD70" s="276">
        <v>0.03</v>
      </c>
      <c r="AE70" s="276">
        <v>0.03</v>
      </c>
      <c r="AF70" s="276">
        <v>0.03</v>
      </c>
      <c r="AG70" s="276">
        <v>0.55000000000000004</v>
      </c>
      <c r="AH70" s="276">
        <v>0.55000000000000004</v>
      </c>
      <c r="AI70" s="307">
        <v>0.55000000000000004</v>
      </c>
      <c r="AJ70" s="309">
        <v>8.5400000000000004E-2</v>
      </c>
      <c r="AK70" s="309">
        <v>8.5400000000000004E-2</v>
      </c>
      <c r="AL70" s="309">
        <v>8.5400000000000004E-2</v>
      </c>
      <c r="AM70" s="242" t="s">
        <v>390</v>
      </c>
      <c r="AQ70">
        <v>67</v>
      </c>
    </row>
    <row r="71" spans="2:43" ht="15" customHeight="1" x14ac:dyDescent="0.25">
      <c r="B71" s="231" t="s">
        <v>926</v>
      </c>
      <c r="C71" s="247">
        <f t="shared" si="3"/>
        <v>16002.699210281417</v>
      </c>
      <c r="D71" s="247">
        <f t="shared" si="3"/>
        <v>15991.070471983918</v>
      </c>
      <c r="E71" s="247">
        <f t="shared" si="3"/>
        <v>16014.327948578915</v>
      </c>
      <c r="F71" s="310">
        <v>16002.699210281417</v>
      </c>
      <c r="G71" s="310">
        <v>15991.070471983918</v>
      </c>
      <c r="H71" s="310">
        <v>16014.327948578915</v>
      </c>
      <c r="I71" s="310">
        <v>564932.34391300264</v>
      </c>
      <c r="J71" s="310">
        <v>563611.7280596589</v>
      </c>
      <c r="K71" s="310">
        <v>566252.95976634638</v>
      </c>
      <c r="L71" s="310">
        <v>188.91730662488811</v>
      </c>
      <c r="M71" s="310">
        <v>186.95000372854699</v>
      </c>
      <c r="N71" s="310">
        <v>190.88460952122924</v>
      </c>
      <c r="O71" s="310">
        <v>6169.3885322957149</v>
      </c>
      <c r="P71" s="310">
        <v>6143.5146143151596</v>
      </c>
      <c r="Q71" s="310">
        <v>6195.2624502762701</v>
      </c>
      <c r="R71" s="310">
        <v>1147.8806053319402</v>
      </c>
      <c r="S71" s="310">
        <v>1140.2885512970836</v>
      </c>
      <c r="T71" s="310">
        <v>1155.4726593667967</v>
      </c>
      <c r="U71" s="310">
        <v>192975.6509901598</v>
      </c>
      <c r="V71" s="310">
        <v>192472.07442309213</v>
      </c>
      <c r="W71" s="310">
        <v>193479.22755722748</v>
      </c>
      <c r="X71" s="310">
        <v>177106.87545437636</v>
      </c>
      <c r="Y71" s="310">
        <v>176843.45764255078</v>
      </c>
      <c r="Z71" s="310">
        <v>177370.29326620194</v>
      </c>
      <c r="AA71" s="310">
        <v>454.1096570887272</v>
      </c>
      <c r="AB71" s="310">
        <v>453.42290984915161</v>
      </c>
      <c r="AC71" s="310">
        <v>454.7964043283028</v>
      </c>
      <c r="AD71" s="310">
        <v>9853.1003733528541</v>
      </c>
      <c r="AE71" s="310">
        <v>9844.6475819277493</v>
      </c>
      <c r="AF71" s="310">
        <v>9861.553164777959</v>
      </c>
      <c r="AG71" s="310">
        <v>1668359.9041766892</v>
      </c>
      <c r="AH71" s="310">
        <v>1666770.6010427705</v>
      </c>
      <c r="AI71" s="310">
        <v>1669949.2073106079</v>
      </c>
      <c r="AJ71" s="310">
        <v>85372.249726171241</v>
      </c>
      <c r="AK71" s="310">
        <v>84534.71897877552</v>
      </c>
      <c r="AL71" s="310">
        <v>86209.780473566963</v>
      </c>
      <c r="AM71" s="242" t="s">
        <v>927</v>
      </c>
      <c r="AQ71">
        <v>68</v>
      </c>
    </row>
    <row r="72" spans="2:43" ht="15" customHeight="1" x14ac:dyDescent="0.25">
      <c r="B72" s="231"/>
      <c r="C72" s="246"/>
      <c r="D72" s="266"/>
      <c r="E72" s="266"/>
      <c r="F72" s="235"/>
      <c r="G72" s="232"/>
      <c r="H72" s="233"/>
      <c r="I72" s="233"/>
      <c r="J72" s="233"/>
      <c r="K72" s="233"/>
      <c r="L72" s="233"/>
      <c r="M72" s="233"/>
      <c r="N72" s="233"/>
      <c r="O72" s="81"/>
      <c r="P72" s="81"/>
      <c r="Q72" s="81"/>
      <c r="R72" s="81"/>
      <c r="S72" s="81"/>
      <c r="T72" s="81"/>
      <c r="U72" s="81"/>
      <c r="V72" s="81"/>
      <c r="W72" s="81"/>
      <c r="X72" s="81"/>
      <c r="Y72" s="81"/>
      <c r="Z72" s="81"/>
      <c r="AA72" s="233"/>
      <c r="AB72" s="233"/>
      <c r="AC72" s="233"/>
      <c r="AD72" s="233"/>
      <c r="AE72" s="233"/>
      <c r="AF72" s="233"/>
      <c r="AG72" s="233"/>
      <c r="AH72" s="233"/>
      <c r="AI72" s="233"/>
      <c r="AJ72" s="304"/>
      <c r="AK72" s="304"/>
      <c r="AL72" s="304"/>
      <c r="AM72" s="242"/>
    </row>
    <row r="73" spans="2:43" ht="15" customHeight="1" x14ac:dyDescent="0.25">
      <c r="B73" s="231"/>
      <c r="C73" s="246"/>
      <c r="D73" s="266"/>
      <c r="E73" s="266"/>
      <c r="F73" s="235"/>
      <c r="G73" s="232"/>
      <c r="H73" s="233"/>
      <c r="I73" s="233"/>
      <c r="J73" s="233"/>
      <c r="K73" s="233"/>
      <c r="L73" s="233"/>
      <c r="M73" s="233"/>
      <c r="N73" s="233"/>
      <c r="O73" s="81"/>
      <c r="P73" s="81"/>
      <c r="Q73" s="81"/>
      <c r="R73" s="81"/>
      <c r="S73" s="81"/>
      <c r="T73" s="81"/>
      <c r="U73" s="81"/>
      <c r="V73" s="81"/>
      <c r="W73" s="81"/>
      <c r="X73" s="233"/>
      <c r="Y73" s="233"/>
      <c r="Z73" s="233"/>
      <c r="AA73" s="233"/>
      <c r="AB73" s="233"/>
      <c r="AC73" s="233"/>
      <c r="AD73" s="233"/>
      <c r="AE73" s="233"/>
      <c r="AF73" s="233"/>
      <c r="AG73" s="233"/>
      <c r="AH73" s="233"/>
      <c r="AI73" s="233"/>
      <c r="AJ73" s="304"/>
      <c r="AK73" s="304"/>
      <c r="AL73" s="304"/>
      <c r="AM73" s="242"/>
    </row>
    <row r="74" spans="2:43" ht="15" customHeight="1" x14ac:dyDescent="0.25">
      <c r="B74" s="231"/>
      <c r="C74" s="246"/>
      <c r="D74" s="266"/>
      <c r="E74" s="266"/>
      <c r="F74" s="235"/>
      <c r="G74" s="232"/>
      <c r="H74" s="233"/>
      <c r="I74" s="233"/>
      <c r="J74" s="233"/>
      <c r="K74" s="233"/>
      <c r="L74" s="233"/>
      <c r="M74" s="233"/>
      <c r="N74" s="233"/>
      <c r="O74" s="81"/>
      <c r="P74" s="81"/>
      <c r="Q74" s="81"/>
      <c r="R74" s="81"/>
      <c r="S74" s="81"/>
      <c r="T74" s="81"/>
      <c r="U74" s="81"/>
      <c r="V74" s="81"/>
      <c r="W74" s="81"/>
      <c r="X74" s="233"/>
      <c r="Y74" s="233"/>
      <c r="Z74" s="233"/>
      <c r="AA74" s="233"/>
      <c r="AB74" s="233"/>
      <c r="AC74" s="233"/>
      <c r="AD74" s="233"/>
      <c r="AE74" s="233"/>
      <c r="AF74" s="233"/>
      <c r="AG74" s="233"/>
      <c r="AH74" s="233"/>
      <c r="AI74" s="233"/>
      <c r="AJ74" s="304"/>
      <c r="AK74" s="304"/>
      <c r="AL74" s="304"/>
      <c r="AM74" s="242"/>
    </row>
    <row r="75" spans="2:43" ht="15" customHeight="1" x14ac:dyDescent="0.25">
      <c r="B75" s="231"/>
      <c r="C75" s="246"/>
      <c r="D75" s="266"/>
      <c r="E75" s="266"/>
      <c r="F75" s="235"/>
      <c r="G75" s="232"/>
      <c r="H75" s="233"/>
      <c r="I75" s="233"/>
      <c r="J75" s="233"/>
      <c r="K75" s="233"/>
      <c r="L75" s="233"/>
      <c r="M75" s="233"/>
      <c r="N75" s="233"/>
      <c r="O75" s="81"/>
      <c r="P75" s="81"/>
      <c r="Q75" s="81"/>
      <c r="R75" s="81"/>
      <c r="S75" s="81"/>
      <c r="T75" s="81"/>
      <c r="U75" s="81"/>
      <c r="V75" s="81"/>
      <c r="W75" s="81"/>
      <c r="X75" s="233"/>
      <c r="Y75" s="233"/>
      <c r="Z75" s="233"/>
      <c r="AA75" s="233"/>
      <c r="AB75" s="233"/>
      <c r="AC75" s="233"/>
      <c r="AD75" s="233"/>
      <c r="AE75" s="233"/>
      <c r="AF75" s="233"/>
      <c r="AG75" s="233"/>
      <c r="AH75" s="233"/>
      <c r="AI75" s="233"/>
      <c r="AJ75" s="304"/>
      <c r="AK75" s="304"/>
      <c r="AL75" s="304"/>
      <c r="AM75" s="242"/>
    </row>
    <row r="76" spans="2:43" ht="15" customHeight="1" x14ac:dyDescent="0.25">
      <c r="B76" s="231"/>
      <c r="C76" s="246"/>
      <c r="D76" s="266"/>
      <c r="E76" s="266"/>
      <c r="F76" s="235"/>
      <c r="G76" s="232"/>
      <c r="H76" s="233"/>
      <c r="I76" s="233"/>
      <c r="J76" s="233"/>
      <c r="K76" s="233"/>
      <c r="L76" s="233"/>
      <c r="M76" s="233"/>
      <c r="N76" s="233"/>
      <c r="O76" s="81"/>
      <c r="P76" s="81"/>
      <c r="Q76" s="81"/>
      <c r="R76" s="81"/>
      <c r="S76" s="81"/>
      <c r="T76" s="81"/>
      <c r="U76" s="81"/>
      <c r="V76" s="81"/>
      <c r="W76" s="81"/>
      <c r="X76" s="233"/>
      <c r="Y76" s="233"/>
      <c r="Z76" s="233"/>
      <c r="AA76" s="233"/>
      <c r="AB76" s="233"/>
      <c r="AC76" s="233"/>
      <c r="AD76" s="233"/>
      <c r="AE76" s="233"/>
      <c r="AF76" s="233"/>
      <c r="AG76" s="233"/>
      <c r="AH76" s="233"/>
      <c r="AI76" s="233"/>
      <c r="AJ76" s="304"/>
      <c r="AK76" s="304"/>
      <c r="AL76" s="304"/>
      <c r="AM76" s="242"/>
    </row>
    <row r="77" spans="2:43" ht="15" customHeight="1" x14ac:dyDescent="0.25">
      <c r="B77" s="231"/>
      <c r="C77" s="246"/>
      <c r="D77" s="266"/>
      <c r="E77" s="266"/>
      <c r="F77" s="235"/>
      <c r="G77" s="232"/>
      <c r="H77" s="233"/>
      <c r="I77" s="233"/>
      <c r="J77" s="233"/>
      <c r="K77" s="233"/>
      <c r="L77" s="233"/>
      <c r="M77" s="233"/>
      <c r="N77" s="233"/>
      <c r="O77" s="81"/>
      <c r="P77" s="81"/>
      <c r="Q77" s="81"/>
      <c r="R77" s="81"/>
      <c r="S77" s="81"/>
      <c r="T77" s="81"/>
      <c r="U77" s="81"/>
      <c r="V77" s="81"/>
      <c r="W77" s="81"/>
      <c r="X77" s="233"/>
      <c r="Y77" s="233"/>
      <c r="Z77" s="233"/>
      <c r="AA77" s="233"/>
      <c r="AB77" s="233"/>
      <c r="AC77" s="233"/>
      <c r="AD77" s="233"/>
      <c r="AE77" s="233"/>
      <c r="AF77" s="233"/>
      <c r="AG77" s="233"/>
      <c r="AH77" s="233"/>
      <c r="AI77" s="233"/>
      <c r="AJ77" s="304"/>
      <c r="AK77" s="304"/>
      <c r="AL77" s="304"/>
      <c r="AM77" s="242"/>
    </row>
    <row r="78" spans="2:43" ht="15" customHeight="1" x14ac:dyDescent="0.25">
      <c r="B78" s="231"/>
      <c r="C78" s="246"/>
      <c r="D78" s="266"/>
      <c r="E78" s="266"/>
      <c r="F78" s="235"/>
      <c r="G78" s="232"/>
      <c r="H78" s="233"/>
      <c r="I78" s="233"/>
      <c r="J78" s="233"/>
      <c r="K78" s="233"/>
      <c r="L78" s="233"/>
      <c r="M78" s="233"/>
      <c r="N78" s="233"/>
      <c r="O78" s="81"/>
      <c r="P78" s="81"/>
      <c r="Q78" s="81"/>
      <c r="R78" s="81"/>
      <c r="S78" s="81"/>
      <c r="T78" s="81"/>
      <c r="U78" s="81"/>
      <c r="V78" s="81"/>
      <c r="W78" s="81"/>
      <c r="X78" s="233"/>
      <c r="Y78" s="233"/>
      <c r="Z78" s="233"/>
      <c r="AA78" s="233"/>
      <c r="AB78" s="233"/>
      <c r="AC78" s="233"/>
      <c r="AD78" s="233"/>
      <c r="AE78" s="233"/>
      <c r="AF78" s="233"/>
      <c r="AG78" s="233"/>
      <c r="AH78" s="233"/>
      <c r="AI78" s="233"/>
      <c r="AJ78" s="304"/>
      <c r="AK78" s="304"/>
      <c r="AL78" s="304"/>
      <c r="AM78" s="242"/>
    </row>
    <row r="79" spans="2:43" ht="15" customHeight="1" x14ac:dyDescent="0.25">
      <c r="B79" s="231"/>
      <c r="C79" s="246"/>
      <c r="D79" s="266"/>
      <c r="E79" s="266"/>
      <c r="F79" s="235"/>
      <c r="G79" s="232"/>
      <c r="H79" s="233"/>
      <c r="I79" s="233"/>
      <c r="J79" s="233"/>
      <c r="K79" s="233"/>
      <c r="L79" s="233"/>
      <c r="M79" s="233"/>
      <c r="N79" s="233"/>
      <c r="O79" s="81"/>
      <c r="P79" s="81"/>
      <c r="Q79" s="81"/>
      <c r="R79" s="81"/>
      <c r="S79" s="81"/>
      <c r="T79" s="81"/>
      <c r="U79" s="81"/>
      <c r="V79" s="81"/>
      <c r="W79" s="81"/>
      <c r="X79" s="233"/>
      <c r="Y79" s="233"/>
      <c r="Z79" s="233"/>
      <c r="AA79" s="233"/>
      <c r="AB79" s="233"/>
      <c r="AC79" s="233"/>
      <c r="AD79" s="233"/>
      <c r="AE79" s="233"/>
      <c r="AF79" s="233"/>
      <c r="AG79" s="233"/>
      <c r="AH79" s="233"/>
      <c r="AI79" s="233"/>
      <c r="AJ79" s="304"/>
      <c r="AK79" s="304"/>
      <c r="AL79" s="304"/>
      <c r="AM79" s="242"/>
    </row>
    <row r="80" spans="2:43" ht="15" customHeight="1" x14ac:dyDescent="0.25">
      <c r="B80" s="231"/>
      <c r="C80" s="246"/>
      <c r="D80" s="266"/>
      <c r="E80" s="266"/>
      <c r="F80" s="235"/>
      <c r="G80" s="232"/>
      <c r="H80" s="233"/>
      <c r="I80" s="233"/>
      <c r="J80" s="233"/>
      <c r="K80" s="233"/>
      <c r="L80" s="233"/>
      <c r="M80" s="233"/>
      <c r="N80" s="233"/>
      <c r="O80" s="81"/>
      <c r="P80" s="81"/>
      <c r="Q80" s="81"/>
      <c r="R80" s="81"/>
      <c r="S80" s="81"/>
      <c r="T80" s="81"/>
      <c r="U80" s="81"/>
      <c r="V80" s="81"/>
      <c r="W80" s="81"/>
      <c r="X80" s="233"/>
      <c r="Y80" s="233"/>
      <c r="Z80" s="233"/>
      <c r="AA80" s="233"/>
      <c r="AB80" s="233"/>
      <c r="AC80" s="233"/>
      <c r="AD80" s="233"/>
      <c r="AE80" s="233"/>
      <c r="AF80" s="233"/>
      <c r="AG80" s="233"/>
      <c r="AH80" s="233"/>
      <c r="AI80" s="233"/>
      <c r="AJ80" s="304"/>
      <c r="AK80" s="304"/>
      <c r="AL80" s="304"/>
      <c r="AM80" s="242"/>
    </row>
    <row r="81" spans="2:39" ht="15" customHeight="1" x14ac:dyDescent="0.25">
      <c r="B81" s="231"/>
      <c r="C81" s="246"/>
      <c r="D81" s="266"/>
      <c r="E81" s="266"/>
      <c r="F81" s="235"/>
      <c r="G81" s="232"/>
      <c r="H81" s="233"/>
      <c r="I81" s="233"/>
      <c r="J81" s="233"/>
      <c r="K81" s="233"/>
      <c r="L81" s="233"/>
      <c r="M81" s="233"/>
      <c r="N81" s="233"/>
      <c r="O81" s="81"/>
      <c r="P81" s="81"/>
      <c r="Q81" s="81"/>
      <c r="R81" s="81"/>
      <c r="S81" s="81"/>
      <c r="T81" s="81"/>
      <c r="U81" s="81"/>
      <c r="V81" s="81"/>
      <c r="W81" s="81"/>
      <c r="X81" s="233"/>
      <c r="Y81" s="233"/>
      <c r="Z81" s="233"/>
      <c r="AA81" s="233"/>
      <c r="AB81" s="233"/>
      <c r="AC81" s="233"/>
      <c r="AD81" s="233"/>
      <c r="AE81" s="233"/>
      <c r="AF81" s="233"/>
      <c r="AG81" s="233"/>
      <c r="AH81" s="233"/>
      <c r="AI81" s="233"/>
      <c r="AJ81" s="304"/>
      <c r="AK81" s="304"/>
      <c r="AL81" s="304"/>
      <c r="AM81" s="242"/>
    </row>
    <row r="82" spans="2:39" ht="15" customHeight="1" x14ac:dyDescent="0.25">
      <c r="B82" s="231"/>
      <c r="C82" s="246"/>
      <c r="D82" s="266"/>
      <c r="E82" s="266"/>
      <c r="F82" s="235"/>
      <c r="G82" s="232"/>
      <c r="H82" s="233"/>
      <c r="I82" s="233"/>
      <c r="J82" s="233"/>
      <c r="K82" s="233"/>
      <c r="L82" s="233"/>
      <c r="M82" s="233"/>
      <c r="N82" s="233"/>
      <c r="O82" s="81"/>
      <c r="P82" s="81"/>
      <c r="Q82" s="81"/>
      <c r="R82" s="81"/>
      <c r="S82" s="81"/>
      <c r="T82" s="81"/>
      <c r="U82" s="81"/>
      <c r="V82" s="81"/>
      <c r="W82" s="81"/>
      <c r="X82" s="233"/>
      <c r="Y82" s="233"/>
      <c r="Z82" s="233"/>
      <c r="AA82" s="233"/>
      <c r="AB82" s="233"/>
      <c r="AC82" s="233"/>
      <c r="AD82" s="233"/>
      <c r="AE82" s="233"/>
      <c r="AF82" s="233"/>
      <c r="AG82" s="233"/>
      <c r="AH82" s="233"/>
      <c r="AI82" s="233"/>
      <c r="AJ82" s="304"/>
      <c r="AK82" s="304"/>
      <c r="AL82" s="304"/>
      <c r="AM82" s="242"/>
    </row>
    <row r="83" spans="2:39" ht="15" customHeight="1" x14ac:dyDescent="0.25">
      <c r="B83" s="231"/>
      <c r="C83" s="246"/>
      <c r="D83" s="266"/>
      <c r="E83" s="266"/>
      <c r="F83" s="235"/>
      <c r="G83" s="232"/>
      <c r="H83" s="233"/>
      <c r="I83" s="233"/>
      <c r="J83" s="233"/>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304"/>
      <c r="AK83" s="304"/>
      <c r="AL83" s="304"/>
      <c r="AM83" s="234"/>
    </row>
    <row r="84" spans="2:39" ht="15" customHeight="1" thickBot="1" x14ac:dyDescent="0.3">
      <c r="B84" s="82"/>
      <c r="C84" s="245"/>
      <c r="D84" s="267"/>
      <c r="E84" s="267"/>
      <c r="F84" s="83"/>
      <c r="G84" s="84"/>
      <c r="H84" s="225"/>
      <c r="I84" s="225"/>
      <c r="J84" s="225"/>
      <c r="K84" s="225"/>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305"/>
      <c r="AK84" s="305"/>
      <c r="AL84" s="305"/>
      <c r="AM84" s="85"/>
    </row>
    <row r="85" spans="2:39" ht="15" customHeight="1" x14ac:dyDescent="0.25"/>
    <row r="86" spans="2:39" ht="15" customHeight="1" x14ac:dyDescent="0.25"/>
    <row r="87" spans="2:39" ht="15" customHeight="1" x14ac:dyDescent="0.25"/>
    <row r="88" spans="2:39" ht="15" customHeight="1" x14ac:dyDescent="0.25"/>
    <row r="89" spans="2:39" ht="15" customHeight="1" x14ac:dyDescent="0.25"/>
    <row r="90" spans="2:39" ht="18.75" x14ac:dyDescent="0.3">
      <c r="B90" s="86" t="s">
        <v>112</v>
      </c>
    </row>
    <row r="91" spans="2:39" x14ac:dyDescent="0.25">
      <c r="B91" s="87" t="s">
        <v>110</v>
      </c>
      <c r="C91" s="240" t="s">
        <v>9</v>
      </c>
      <c r="D91" s="240"/>
      <c r="E91" s="240"/>
      <c r="F91" s="240"/>
      <c r="G91" s="240"/>
      <c r="H91" s="240"/>
      <c r="I91" s="240"/>
      <c r="J91" s="226"/>
      <c r="K91" s="226"/>
      <c r="L91" s="226"/>
      <c r="M91" s="226"/>
      <c r="N91" s="226"/>
      <c r="O91" s="226"/>
      <c r="P91" s="226"/>
      <c r="Q91" s="226"/>
      <c r="R91" s="226"/>
      <c r="S91" s="226"/>
      <c r="T91" s="226"/>
      <c r="U91" s="226"/>
      <c r="V91" s="226"/>
      <c r="W91" s="226"/>
      <c r="X91" s="226"/>
      <c r="Y91" s="226"/>
      <c r="Z91" s="226"/>
      <c r="AA91" s="226"/>
      <c r="AB91" s="226"/>
      <c r="AC91" s="226"/>
      <c r="AD91" s="226"/>
      <c r="AE91" s="226"/>
      <c r="AF91" s="226"/>
      <c r="AG91" s="226"/>
      <c r="AH91" s="226"/>
      <c r="AI91" s="226"/>
      <c r="AJ91" s="226"/>
      <c r="AK91" s="226"/>
      <c r="AL91" s="226"/>
    </row>
    <row r="92" spans="2:39" ht="30" customHeight="1" x14ac:dyDescent="0.25">
      <c r="B92" s="256" t="s">
        <v>407</v>
      </c>
      <c r="C92" s="257" t="s">
        <v>408</v>
      </c>
      <c r="D92" s="257"/>
      <c r="E92" s="257"/>
      <c r="F92" s="257"/>
      <c r="G92" s="257"/>
      <c r="H92" s="257"/>
      <c r="I92" s="257"/>
      <c r="J92" s="227"/>
      <c r="K92" s="227"/>
      <c r="L92" s="227"/>
      <c r="M92" s="227"/>
      <c r="N92" s="227"/>
      <c r="O92" s="227"/>
      <c r="P92" s="227"/>
      <c r="Q92" s="227"/>
      <c r="R92" s="227"/>
      <c r="S92" s="227"/>
      <c r="T92" s="227"/>
      <c r="U92" s="227"/>
      <c r="V92" s="227"/>
      <c r="W92" s="227"/>
      <c r="X92" s="227"/>
      <c r="Y92" s="227"/>
      <c r="Z92" s="227"/>
      <c r="AA92" s="227"/>
      <c r="AB92" s="227"/>
      <c r="AC92" s="227"/>
      <c r="AD92" s="227"/>
      <c r="AE92" s="227"/>
      <c r="AF92" s="227"/>
      <c r="AG92" s="227"/>
      <c r="AH92" s="227"/>
      <c r="AI92" s="227"/>
      <c r="AJ92" s="227"/>
      <c r="AK92" s="227"/>
      <c r="AL92" s="227"/>
    </row>
    <row r="93" spans="2:39" ht="30" customHeight="1" x14ac:dyDescent="0.25">
      <c r="B93" s="88" t="s">
        <v>409</v>
      </c>
      <c r="C93" s="257" t="s">
        <v>410</v>
      </c>
      <c r="D93" s="257"/>
      <c r="E93" s="257"/>
      <c r="F93" s="257"/>
      <c r="G93" s="257"/>
      <c r="H93" s="257"/>
      <c r="I93" s="257"/>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c r="AH93" s="228"/>
      <c r="AI93" s="228"/>
      <c r="AJ93" s="228"/>
      <c r="AK93" s="228"/>
      <c r="AL93" s="228"/>
    </row>
    <row r="94" spans="2:39" ht="30" customHeight="1" x14ac:dyDescent="0.25">
      <c r="B94" s="89" t="s">
        <v>411</v>
      </c>
      <c r="C94" s="259" t="s">
        <v>412</v>
      </c>
      <c r="D94" s="258"/>
      <c r="E94" s="258"/>
      <c r="F94" s="258"/>
      <c r="G94" s="258"/>
      <c r="H94" s="258"/>
      <c r="I94" s="258"/>
      <c r="J94" s="228"/>
      <c r="K94" s="228"/>
      <c r="L94" s="228"/>
      <c r="M94" s="228"/>
      <c r="N94" s="228"/>
      <c r="O94" s="228"/>
      <c r="P94" s="228"/>
      <c r="Q94" s="228"/>
      <c r="R94" s="228"/>
      <c r="S94" s="228"/>
      <c r="T94" s="228"/>
      <c r="U94" s="228"/>
      <c r="V94" s="228"/>
      <c r="W94" s="228"/>
      <c r="X94" s="228"/>
      <c r="Y94" s="228"/>
      <c r="Z94" s="228"/>
      <c r="AA94" s="228"/>
      <c r="AB94" s="228"/>
      <c r="AC94" s="228"/>
      <c r="AD94" s="228"/>
      <c r="AE94" s="228"/>
      <c r="AF94" s="228"/>
      <c r="AG94" s="228"/>
      <c r="AH94" s="228"/>
      <c r="AI94" s="228"/>
      <c r="AJ94" s="228"/>
      <c r="AK94" s="228"/>
      <c r="AL94" s="228"/>
    </row>
    <row r="95" spans="2:39" ht="25.5" customHeight="1" x14ac:dyDescent="0.25">
      <c r="B95" s="88" t="s">
        <v>413</v>
      </c>
      <c r="C95" s="259" t="s">
        <v>414</v>
      </c>
      <c r="D95" s="260"/>
      <c r="E95" s="260"/>
      <c r="F95" s="260"/>
      <c r="G95" s="260"/>
      <c r="H95" s="260"/>
      <c r="I95" s="260"/>
    </row>
    <row r="96" spans="2:39" ht="30" customHeight="1" x14ac:dyDescent="0.25">
      <c r="B96" s="263" t="s">
        <v>415</v>
      </c>
      <c r="C96" s="259" t="s">
        <v>416</v>
      </c>
      <c r="D96" s="260"/>
      <c r="E96" s="260"/>
      <c r="F96" s="260"/>
      <c r="G96" s="260"/>
      <c r="H96" s="260"/>
      <c r="I96" s="260"/>
    </row>
    <row r="97" spans="2:9" ht="27.75" customHeight="1" x14ac:dyDescent="0.25">
      <c r="B97" s="261" t="s">
        <v>418</v>
      </c>
      <c r="C97" s="262" t="s">
        <v>417</v>
      </c>
      <c r="D97" s="190"/>
      <c r="E97" s="190"/>
      <c r="F97" s="190"/>
      <c r="G97" s="190"/>
      <c r="H97" s="190"/>
      <c r="I97" s="190"/>
    </row>
    <row r="98" spans="2:9" ht="27" customHeight="1" x14ac:dyDescent="0.25">
      <c r="B98" s="263" t="s">
        <v>419</v>
      </c>
      <c r="C98" s="259" t="s">
        <v>420</v>
      </c>
      <c r="D98" s="260"/>
      <c r="E98" s="260"/>
      <c r="F98" s="260"/>
      <c r="G98" s="260"/>
      <c r="H98" s="260"/>
      <c r="I98" s="260"/>
    </row>
    <row r="99" spans="2:9" ht="30" customHeight="1" x14ac:dyDescent="0.25">
      <c r="B99" s="263" t="s">
        <v>425</v>
      </c>
      <c r="C99" s="259" t="s">
        <v>421</v>
      </c>
      <c r="D99" s="260"/>
      <c r="E99" s="260"/>
      <c r="F99" s="260"/>
      <c r="G99" s="260"/>
      <c r="H99" s="260"/>
      <c r="I99" s="260"/>
    </row>
    <row r="100" spans="2:9" ht="31.5" customHeight="1" x14ac:dyDescent="0.25">
      <c r="B100" s="263" t="s">
        <v>426</v>
      </c>
      <c r="C100" s="259" t="s">
        <v>422</v>
      </c>
      <c r="D100" s="260"/>
      <c r="E100" s="260"/>
      <c r="F100" s="260"/>
      <c r="G100" s="260"/>
      <c r="H100" s="260"/>
      <c r="I100" s="260"/>
    </row>
    <row r="101" spans="2:9" ht="30" customHeight="1" x14ac:dyDescent="0.25">
      <c r="B101" s="263" t="s">
        <v>427</v>
      </c>
      <c r="C101" s="259" t="s">
        <v>423</v>
      </c>
      <c r="D101" s="260"/>
      <c r="E101" s="260"/>
      <c r="F101" s="260"/>
      <c r="G101" s="260"/>
      <c r="H101" s="260"/>
      <c r="I101" s="260"/>
    </row>
    <row r="102" spans="2:9" ht="30" customHeight="1" x14ac:dyDescent="0.25">
      <c r="B102" s="263" t="s">
        <v>428</v>
      </c>
      <c r="C102" s="264" t="s">
        <v>424</v>
      </c>
      <c r="D102" s="260"/>
      <c r="E102" s="260"/>
      <c r="F102" s="260"/>
      <c r="G102" s="260"/>
      <c r="H102" s="260"/>
      <c r="I102" s="260"/>
    </row>
  </sheetData>
  <mergeCells count="6">
    <mergeCell ref="A1:AN1"/>
    <mergeCell ref="B3:B6"/>
    <mergeCell ref="AM3:AM6"/>
    <mergeCell ref="F5:AI5"/>
    <mergeCell ref="F3:AI3"/>
    <mergeCell ref="C5:E5"/>
  </mergeCells>
  <dataValidations count="1">
    <dataValidation type="list" allowBlank="1" showInputMessage="1" showErrorMessage="1" sqref="C4">
      <formula1>$AS$7:$AS$17</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J60"/>
  <sheetViews>
    <sheetView tabSelected="1" topLeftCell="O1" workbookViewId="0">
      <selection activeCell="T20" sqref="T20"/>
    </sheetView>
  </sheetViews>
  <sheetFormatPr defaultColWidth="36.85546875" defaultRowHeight="12.75" customHeight="1" x14ac:dyDescent="0.25"/>
  <cols>
    <col min="1" max="1" width="18.5703125" style="145" customWidth="1"/>
    <col min="2" max="9" width="31.42578125" style="144" customWidth="1"/>
    <col min="10" max="26" width="36.85546875" style="144" customWidth="1"/>
    <col min="27" max="27" width="37" style="144" customWidth="1"/>
    <col min="28" max="34" width="36.85546875" style="144" customWidth="1"/>
    <col min="35" max="43" width="36.85546875" style="145" customWidth="1"/>
    <col min="44" max="44" width="37.140625" style="145" customWidth="1"/>
    <col min="45" max="46" width="36.85546875" style="145" customWidth="1"/>
    <col min="47" max="47" width="36.5703125" style="145" customWidth="1"/>
    <col min="48" max="49" width="36.85546875" style="145" customWidth="1"/>
    <col min="50" max="50" width="36.5703125" style="145" customWidth="1"/>
    <col min="51" max="51" width="37" style="145" customWidth="1"/>
    <col min="52" max="70" width="36.85546875" style="145" customWidth="1"/>
    <col min="71" max="71" width="37" style="145" customWidth="1"/>
    <col min="72" max="89" width="36.85546875" style="145" customWidth="1"/>
    <col min="90" max="90" width="36.5703125" style="145" customWidth="1"/>
    <col min="91" max="103" width="36.85546875" style="145" customWidth="1"/>
    <col min="104" max="104" width="36.5703125" style="145" customWidth="1"/>
    <col min="105" max="107" width="36.85546875" style="145" customWidth="1"/>
    <col min="108" max="108" width="36.5703125" style="145" customWidth="1"/>
    <col min="109" max="116" width="36.85546875" style="145" customWidth="1"/>
    <col min="117" max="117" width="36.5703125" style="145" customWidth="1"/>
    <col min="118" max="255" width="36.85546875" style="145"/>
    <col min="256" max="256" width="18.5703125" style="145" customWidth="1"/>
    <col min="257" max="265" width="31.42578125" style="145" customWidth="1"/>
    <col min="266" max="282" width="36.85546875" style="145" customWidth="1"/>
    <col min="283" max="283" width="37" style="145" customWidth="1"/>
    <col min="284" max="299" width="36.85546875" style="145" customWidth="1"/>
    <col min="300" max="300" width="37.140625" style="145" customWidth="1"/>
    <col min="301" max="302" width="36.85546875" style="145" customWidth="1"/>
    <col min="303" max="303" width="36.5703125" style="145" customWidth="1"/>
    <col min="304" max="305" width="36.85546875" style="145" customWidth="1"/>
    <col min="306" max="306" width="36.5703125" style="145" customWidth="1"/>
    <col min="307" max="307" width="37" style="145" customWidth="1"/>
    <col min="308" max="326" width="36.85546875" style="145" customWidth="1"/>
    <col min="327" max="327" width="37" style="145" customWidth="1"/>
    <col min="328" max="345" width="36.85546875" style="145" customWidth="1"/>
    <col min="346" max="346" width="36.5703125" style="145" customWidth="1"/>
    <col min="347" max="359" width="36.85546875" style="145" customWidth="1"/>
    <col min="360" max="360" width="36.5703125" style="145" customWidth="1"/>
    <col min="361" max="363" width="36.85546875" style="145" customWidth="1"/>
    <col min="364" max="364" width="36.5703125" style="145" customWidth="1"/>
    <col min="365" max="372" width="36.85546875" style="145" customWidth="1"/>
    <col min="373" max="373" width="36.5703125" style="145" customWidth="1"/>
    <col min="374" max="511" width="36.85546875" style="145"/>
    <col min="512" max="512" width="18.5703125" style="145" customWidth="1"/>
    <col min="513" max="521" width="31.42578125" style="145" customWidth="1"/>
    <col min="522" max="538" width="36.85546875" style="145" customWidth="1"/>
    <col min="539" max="539" width="37" style="145" customWidth="1"/>
    <col min="540" max="555" width="36.85546875" style="145" customWidth="1"/>
    <col min="556" max="556" width="37.140625" style="145" customWidth="1"/>
    <col min="557" max="558" width="36.85546875" style="145" customWidth="1"/>
    <col min="559" max="559" width="36.5703125" style="145" customWidth="1"/>
    <col min="560" max="561" width="36.85546875" style="145" customWidth="1"/>
    <col min="562" max="562" width="36.5703125" style="145" customWidth="1"/>
    <col min="563" max="563" width="37" style="145" customWidth="1"/>
    <col min="564" max="582" width="36.85546875" style="145" customWidth="1"/>
    <col min="583" max="583" width="37" style="145" customWidth="1"/>
    <col min="584" max="601" width="36.85546875" style="145" customWidth="1"/>
    <col min="602" max="602" width="36.5703125" style="145" customWidth="1"/>
    <col min="603" max="615" width="36.85546875" style="145" customWidth="1"/>
    <col min="616" max="616" width="36.5703125" style="145" customWidth="1"/>
    <col min="617" max="619" width="36.85546875" style="145" customWidth="1"/>
    <col min="620" max="620" width="36.5703125" style="145" customWidth="1"/>
    <col min="621" max="628" width="36.85546875" style="145" customWidth="1"/>
    <col min="629" max="629" width="36.5703125" style="145" customWidth="1"/>
    <col min="630" max="767" width="36.85546875" style="145"/>
    <col min="768" max="768" width="18.5703125" style="145" customWidth="1"/>
    <col min="769" max="777" width="31.42578125" style="145" customWidth="1"/>
    <col min="778" max="794" width="36.85546875" style="145" customWidth="1"/>
    <col min="795" max="795" width="37" style="145" customWidth="1"/>
    <col min="796" max="811" width="36.85546875" style="145" customWidth="1"/>
    <col min="812" max="812" width="37.140625" style="145" customWidth="1"/>
    <col min="813" max="814" width="36.85546875" style="145" customWidth="1"/>
    <col min="815" max="815" width="36.5703125" style="145" customWidth="1"/>
    <col min="816" max="817" width="36.85546875" style="145" customWidth="1"/>
    <col min="818" max="818" width="36.5703125" style="145" customWidth="1"/>
    <col min="819" max="819" width="37" style="145" customWidth="1"/>
    <col min="820" max="838" width="36.85546875" style="145" customWidth="1"/>
    <col min="839" max="839" width="37" style="145" customWidth="1"/>
    <col min="840" max="857" width="36.85546875" style="145" customWidth="1"/>
    <col min="858" max="858" width="36.5703125" style="145" customWidth="1"/>
    <col min="859" max="871" width="36.85546875" style="145" customWidth="1"/>
    <col min="872" max="872" width="36.5703125" style="145" customWidth="1"/>
    <col min="873" max="875" width="36.85546875" style="145" customWidth="1"/>
    <col min="876" max="876" width="36.5703125" style="145" customWidth="1"/>
    <col min="877" max="884" width="36.85546875" style="145" customWidth="1"/>
    <col min="885" max="885" width="36.5703125" style="145" customWidth="1"/>
    <col min="886" max="1023" width="36.85546875" style="145"/>
    <col min="1024" max="1024" width="18.5703125" style="145" customWidth="1"/>
    <col min="1025" max="1033" width="31.42578125" style="145" customWidth="1"/>
    <col min="1034" max="1050" width="36.85546875" style="145" customWidth="1"/>
    <col min="1051" max="1051" width="37" style="145" customWidth="1"/>
    <col min="1052" max="1067" width="36.85546875" style="145" customWidth="1"/>
    <col min="1068" max="1068" width="37.140625" style="145" customWidth="1"/>
    <col min="1069" max="1070" width="36.85546875" style="145" customWidth="1"/>
    <col min="1071" max="1071" width="36.5703125" style="145" customWidth="1"/>
    <col min="1072" max="1073" width="36.85546875" style="145" customWidth="1"/>
    <col min="1074" max="1074" width="36.5703125" style="145" customWidth="1"/>
    <col min="1075" max="1075" width="37" style="145" customWidth="1"/>
    <col min="1076" max="1094" width="36.85546875" style="145" customWidth="1"/>
    <col min="1095" max="1095" width="37" style="145" customWidth="1"/>
    <col min="1096" max="1113" width="36.85546875" style="145" customWidth="1"/>
    <col min="1114" max="1114" width="36.5703125" style="145" customWidth="1"/>
    <col min="1115" max="1127" width="36.85546875" style="145" customWidth="1"/>
    <col min="1128" max="1128" width="36.5703125" style="145" customWidth="1"/>
    <col min="1129" max="1131" width="36.85546875" style="145" customWidth="1"/>
    <col min="1132" max="1132" width="36.5703125" style="145" customWidth="1"/>
    <col min="1133" max="1140" width="36.85546875" style="145" customWidth="1"/>
    <col min="1141" max="1141" width="36.5703125" style="145" customWidth="1"/>
    <col min="1142" max="1279" width="36.85546875" style="145"/>
    <col min="1280" max="1280" width="18.5703125" style="145" customWidth="1"/>
    <col min="1281" max="1289" width="31.42578125" style="145" customWidth="1"/>
    <col min="1290" max="1306" width="36.85546875" style="145" customWidth="1"/>
    <col min="1307" max="1307" width="37" style="145" customWidth="1"/>
    <col min="1308" max="1323" width="36.85546875" style="145" customWidth="1"/>
    <col min="1324" max="1324" width="37.140625" style="145" customWidth="1"/>
    <col min="1325" max="1326" width="36.85546875" style="145" customWidth="1"/>
    <col min="1327" max="1327" width="36.5703125" style="145" customWidth="1"/>
    <col min="1328" max="1329" width="36.85546875" style="145" customWidth="1"/>
    <col min="1330" max="1330" width="36.5703125" style="145" customWidth="1"/>
    <col min="1331" max="1331" width="37" style="145" customWidth="1"/>
    <col min="1332" max="1350" width="36.85546875" style="145" customWidth="1"/>
    <col min="1351" max="1351" width="37" style="145" customWidth="1"/>
    <col min="1352" max="1369" width="36.85546875" style="145" customWidth="1"/>
    <col min="1370" max="1370" width="36.5703125" style="145" customWidth="1"/>
    <col min="1371" max="1383" width="36.85546875" style="145" customWidth="1"/>
    <col min="1384" max="1384" width="36.5703125" style="145" customWidth="1"/>
    <col min="1385" max="1387" width="36.85546875" style="145" customWidth="1"/>
    <col min="1388" max="1388" width="36.5703125" style="145" customWidth="1"/>
    <col min="1389" max="1396" width="36.85546875" style="145" customWidth="1"/>
    <col min="1397" max="1397" width="36.5703125" style="145" customWidth="1"/>
    <col min="1398" max="1535" width="36.85546875" style="145"/>
    <col min="1536" max="1536" width="18.5703125" style="145" customWidth="1"/>
    <col min="1537" max="1545" width="31.42578125" style="145" customWidth="1"/>
    <col min="1546" max="1562" width="36.85546875" style="145" customWidth="1"/>
    <col min="1563" max="1563" width="37" style="145" customWidth="1"/>
    <col min="1564" max="1579" width="36.85546875" style="145" customWidth="1"/>
    <col min="1580" max="1580" width="37.140625" style="145" customWidth="1"/>
    <col min="1581" max="1582" width="36.85546875" style="145" customWidth="1"/>
    <col min="1583" max="1583" width="36.5703125" style="145" customWidth="1"/>
    <col min="1584" max="1585" width="36.85546875" style="145" customWidth="1"/>
    <col min="1586" max="1586" width="36.5703125" style="145" customWidth="1"/>
    <col min="1587" max="1587" width="37" style="145" customWidth="1"/>
    <col min="1588" max="1606" width="36.85546875" style="145" customWidth="1"/>
    <col min="1607" max="1607" width="37" style="145" customWidth="1"/>
    <col min="1608" max="1625" width="36.85546875" style="145" customWidth="1"/>
    <col min="1626" max="1626" width="36.5703125" style="145" customWidth="1"/>
    <col min="1627" max="1639" width="36.85546875" style="145" customWidth="1"/>
    <col min="1640" max="1640" width="36.5703125" style="145" customWidth="1"/>
    <col min="1641" max="1643" width="36.85546875" style="145" customWidth="1"/>
    <col min="1644" max="1644" width="36.5703125" style="145" customWidth="1"/>
    <col min="1645" max="1652" width="36.85546875" style="145" customWidth="1"/>
    <col min="1653" max="1653" width="36.5703125" style="145" customWidth="1"/>
    <col min="1654" max="1791" width="36.85546875" style="145"/>
    <col min="1792" max="1792" width="18.5703125" style="145" customWidth="1"/>
    <col min="1793" max="1801" width="31.42578125" style="145" customWidth="1"/>
    <col min="1802" max="1818" width="36.85546875" style="145" customWidth="1"/>
    <col min="1819" max="1819" width="37" style="145" customWidth="1"/>
    <col min="1820" max="1835" width="36.85546875" style="145" customWidth="1"/>
    <col min="1836" max="1836" width="37.140625" style="145" customWidth="1"/>
    <col min="1837" max="1838" width="36.85546875" style="145" customWidth="1"/>
    <col min="1839" max="1839" width="36.5703125" style="145" customWidth="1"/>
    <col min="1840" max="1841" width="36.85546875" style="145" customWidth="1"/>
    <col min="1842" max="1842" width="36.5703125" style="145" customWidth="1"/>
    <col min="1843" max="1843" width="37" style="145" customWidth="1"/>
    <col min="1844" max="1862" width="36.85546875" style="145" customWidth="1"/>
    <col min="1863" max="1863" width="37" style="145" customWidth="1"/>
    <col min="1864" max="1881" width="36.85546875" style="145" customWidth="1"/>
    <col min="1882" max="1882" width="36.5703125" style="145" customWidth="1"/>
    <col min="1883" max="1895" width="36.85546875" style="145" customWidth="1"/>
    <col min="1896" max="1896" width="36.5703125" style="145" customWidth="1"/>
    <col min="1897" max="1899" width="36.85546875" style="145" customWidth="1"/>
    <col min="1900" max="1900" width="36.5703125" style="145" customWidth="1"/>
    <col min="1901" max="1908" width="36.85546875" style="145" customWidth="1"/>
    <col min="1909" max="1909" width="36.5703125" style="145" customWidth="1"/>
    <col min="1910" max="2047" width="36.85546875" style="145"/>
    <col min="2048" max="2048" width="18.5703125" style="145" customWidth="1"/>
    <col min="2049" max="2057" width="31.42578125" style="145" customWidth="1"/>
    <col min="2058" max="2074" width="36.85546875" style="145" customWidth="1"/>
    <col min="2075" max="2075" width="37" style="145" customWidth="1"/>
    <col min="2076" max="2091" width="36.85546875" style="145" customWidth="1"/>
    <col min="2092" max="2092" width="37.140625" style="145" customWidth="1"/>
    <col min="2093" max="2094" width="36.85546875" style="145" customWidth="1"/>
    <col min="2095" max="2095" width="36.5703125" style="145" customWidth="1"/>
    <col min="2096" max="2097" width="36.85546875" style="145" customWidth="1"/>
    <col min="2098" max="2098" width="36.5703125" style="145" customWidth="1"/>
    <col min="2099" max="2099" width="37" style="145" customWidth="1"/>
    <col min="2100" max="2118" width="36.85546875" style="145" customWidth="1"/>
    <col min="2119" max="2119" width="37" style="145" customWidth="1"/>
    <col min="2120" max="2137" width="36.85546875" style="145" customWidth="1"/>
    <col min="2138" max="2138" width="36.5703125" style="145" customWidth="1"/>
    <col min="2139" max="2151" width="36.85546875" style="145" customWidth="1"/>
    <col min="2152" max="2152" width="36.5703125" style="145" customWidth="1"/>
    <col min="2153" max="2155" width="36.85546875" style="145" customWidth="1"/>
    <col min="2156" max="2156" width="36.5703125" style="145" customWidth="1"/>
    <col min="2157" max="2164" width="36.85546875" style="145" customWidth="1"/>
    <col min="2165" max="2165" width="36.5703125" style="145" customWidth="1"/>
    <col min="2166" max="2303" width="36.85546875" style="145"/>
    <col min="2304" max="2304" width="18.5703125" style="145" customWidth="1"/>
    <col min="2305" max="2313" width="31.42578125" style="145" customWidth="1"/>
    <col min="2314" max="2330" width="36.85546875" style="145" customWidth="1"/>
    <col min="2331" max="2331" width="37" style="145" customWidth="1"/>
    <col min="2332" max="2347" width="36.85546875" style="145" customWidth="1"/>
    <col min="2348" max="2348" width="37.140625" style="145" customWidth="1"/>
    <col min="2349" max="2350" width="36.85546875" style="145" customWidth="1"/>
    <col min="2351" max="2351" width="36.5703125" style="145" customWidth="1"/>
    <col min="2352" max="2353" width="36.85546875" style="145" customWidth="1"/>
    <col min="2354" max="2354" width="36.5703125" style="145" customWidth="1"/>
    <col min="2355" max="2355" width="37" style="145" customWidth="1"/>
    <col min="2356" max="2374" width="36.85546875" style="145" customWidth="1"/>
    <col min="2375" max="2375" width="37" style="145" customWidth="1"/>
    <col min="2376" max="2393" width="36.85546875" style="145" customWidth="1"/>
    <col min="2394" max="2394" width="36.5703125" style="145" customWidth="1"/>
    <col min="2395" max="2407" width="36.85546875" style="145" customWidth="1"/>
    <col min="2408" max="2408" width="36.5703125" style="145" customWidth="1"/>
    <col min="2409" max="2411" width="36.85546875" style="145" customWidth="1"/>
    <col min="2412" max="2412" width="36.5703125" style="145" customWidth="1"/>
    <col min="2413" max="2420" width="36.85546875" style="145" customWidth="1"/>
    <col min="2421" max="2421" width="36.5703125" style="145" customWidth="1"/>
    <col min="2422" max="2559" width="36.85546875" style="145"/>
    <col min="2560" max="2560" width="18.5703125" style="145" customWidth="1"/>
    <col min="2561" max="2569" width="31.42578125" style="145" customWidth="1"/>
    <col min="2570" max="2586" width="36.85546875" style="145" customWidth="1"/>
    <col min="2587" max="2587" width="37" style="145" customWidth="1"/>
    <col min="2588" max="2603" width="36.85546875" style="145" customWidth="1"/>
    <col min="2604" max="2604" width="37.140625" style="145" customWidth="1"/>
    <col min="2605" max="2606" width="36.85546875" style="145" customWidth="1"/>
    <col min="2607" max="2607" width="36.5703125" style="145" customWidth="1"/>
    <col min="2608" max="2609" width="36.85546875" style="145" customWidth="1"/>
    <col min="2610" max="2610" width="36.5703125" style="145" customWidth="1"/>
    <col min="2611" max="2611" width="37" style="145" customWidth="1"/>
    <col min="2612" max="2630" width="36.85546875" style="145" customWidth="1"/>
    <col min="2631" max="2631" width="37" style="145" customWidth="1"/>
    <col min="2632" max="2649" width="36.85546875" style="145" customWidth="1"/>
    <col min="2650" max="2650" width="36.5703125" style="145" customWidth="1"/>
    <col min="2651" max="2663" width="36.85546875" style="145" customWidth="1"/>
    <col min="2664" max="2664" width="36.5703125" style="145" customWidth="1"/>
    <col min="2665" max="2667" width="36.85546875" style="145" customWidth="1"/>
    <col min="2668" max="2668" width="36.5703125" style="145" customWidth="1"/>
    <col min="2669" max="2676" width="36.85546875" style="145" customWidth="1"/>
    <col min="2677" max="2677" width="36.5703125" style="145" customWidth="1"/>
    <col min="2678" max="2815" width="36.85546875" style="145"/>
    <col min="2816" max="2816" width="18.5703125" style="145" customWidth="1"/>
    <col min="2817" max="2825" width="31.42578125" style="145" customWidth="1"/>
    <col min="2826" max="2842" width="36.85546875" style="145" customWidth="1"/>
    <col min="2843" max="2843" width="37" style="145" customWidth="1"/>
    <col min="2844" max="2859" width="36.85546875" style="145" customWidth="1"/>
    <col min="2860" max="2860" width="37.140625" style="145" customWidth="1"/>
    <col min="2861" max="2862" width="36.85546875" style="145" customWidth="1"/>
    <col min="2863" max="2863" width="36.5703125" style="145" customWidth="1"/>
    <col min="2864" max="2865" width="36.85546875" style="145" customWidth="1"/>
    <col min="2866" max="2866" width="36.5703125" style="145" customWidth="1"/>
    <col min="2867" max="2867" width="37" style="145" customWidth="1"/>
    <col min="2868" max="2886" width="36.85546875" style="145" customWidth="1"/>
    <col min="2887" max="2887" width="37" style="145" customWidth="1"/>
    <col min="2888" max="2905" width="36.85546875" style="145" customWidth="1"/>
    <col min="2906" max="2906" width="36.5703125" style="145" customWidth="1"/>
    <col min="2907" max="2919" width="36.85546875" style="145" customWidth="1"/>
    <col min="2920" max="2920" width="36.5703125" style="145" customWidth="1"/>
    <col min="2921" max="2923" width="36.85546875" style="145" customWidth="1"/>
    <col min="2924" max="2924" width="36.5703125" style="145" customWidth="1"/>
    <col min="2925" max="2932" width="36.85546875" style="145" customWidth="1"/>
    <col min="2933" max="2933" width="36.5703125" style="145" customWidth="1"/>
    <col min="2934" max="3071" width="36.85546875" style="145"/>
    <col min="3072" max="3072" width="18.5703125" style="145" customWidth="1"/>
    <col min="3073" max="3081" width="31.42578125" style="145" customWidth="1"/>
    <col min="3082" max="3098" width="36.85546875" style="145" customWidth="1"/>
    <col min="3099" max="3099" width="37" style="145" customWidth="1"/>
    <col min="3100" max="3115" width="36.85546875" style="145" customWidth="1"/>
    <col min="3116" max="3116" width="37.140625" style="145" customWidth="1"/>
    <col min="3117" max="3118" width="36.85546875" style="145" customWidth="1"/>
    <col min="3119" max="3119" width="36.5703125" style="145" customWidth="1"/>
    <col min="3120" max="3121" width="36.85546875" style="145" customWidth="1"/>
    <col min="3122" max="3122" width="36.5703125" style="145" customWidth="1"/>
    <col min="3123" max="3123" width="37" style="145" customWidth="1"/>
    <col min="3124" max="3142" width="36.85546875" style="145" customWidth="1"/>
    <col min="3143" max="3143" width="37" style="145" customWidth="1"/>
    <col min="3144" max="3161" width="36.85546875" style="145" customWidth="1"/>
    <col min="3162" max="3162" width="36.5703125" style="145" customWidth="1"/>
    <col min="3163" max="3175" width="36.85546875" style="145" customWidth="1"/>
    <col min="3176" max="3176" width="36.5703125" style="145" customWidth="1"/>
    <col min="3177" max="3179" width="36.85546875" style="145" customWidth="1"/>
    <col min="3180" max="3180" width="36.5703125" style="145" customWidth="1"/>
    <col min="3181" max="3188" width="36.85546875" style="145" customWidth="1"/>
    <col min="3189" max="3189" width="36.5703125" style="145" customWidth="1"/>
    <col min="3190" max="3327" width="36.85546875" style="145"/>
    <col min="3328" max="3328" width="18.5703125" style="145" customWidth="1"/>
    <col min="3329" max="3337" width="31.42578125" style="145" customWidth="1"/>
    <col min="3338" max="3354" width="36.85546875" style="145" customWidth="1"/>
    <col min="3355" max="3355" width="37" style="145" customWidth="1"/>
    <col min="3356" max="3371" width="36.85546875" style="145" customWidth="1"/>
    <col min="3372" max="3372" width="37.140625" style="145" customWidth="1"/>
    <col min="3373" max="3374" width="36.85546875" style="145" customWidth="1"/>
    <col min="3375" max="3375" width="36.5703125" style="145" customWidth="1"/>
    <col min="3376" max="3377" width="36.85546875" style="145" customWidth="1"/>
    <col min="3378" max="3378" width="36.5703125" style="145" customWidth="1"/>
    <col min="3379" max="3379" width="37" style="145" customWidth="1"/>
    <col min="3380" max="3398" width="36.85546875" style="145" customWidth="1"/>
    <col min="3399" max="3399" width="37" style="145" customWidth="1"/>
    <col min="3400" max="3417" width="36.85546875" style="145" customWidth="1"/>
    <col min="3418" max="3418" width="36.5703125" style="145" customWidth="1"/>
    <col min="3419" max="3431" width="36.85546875" style="145" customWidth="1"/>
    <col min="3432" max="3432" width="36.5703125" style="145" customWidth="1"/>
    <col min="3433" max="3435" width="36.85546875" style="145" customWidth="1"/>
    <col min="3436" max="3436" width="36.5703125" style="145" customWidth="1"/>
    <col min="3437" max="3444" width="36.85546875" style="145" customWidth="1"/>
    <col min="3445" max="3445" width="36.5703125" style="145" customWidth="1"/>
    <col min="3446" max="3583" width="36.85546875" style="145"/>
    <col min="3584" max="3584" width="18.5703125" style="145" customWidth="1"/>
    <col min="3585" max="3593" width="31.42578125" style="145" customWidth="1"/>
    <col min="3594" max="3610" width="36.85546875" style="145" customWidth="1"/>
    <col min="3611" max="3611" width="37" style="145" customWidth="1"/>
    <col min="3612" max="3627" width="36.85546875" style="145" customWidth="1"/>
    <col min="3628" max="3628" width="37.140625" style="145" customWidth="1"/>
    <col min="3629" max="3630" width="36.85546875" style="145" customWidth="1"/>
    <col min="3631" max="3631" width="36.5703125" style="145" customWidth="1"/>
    <col min="3632" max="3633" width="36.85546875" style="145" customWidth="1"/>
    <col min="3634" max="3634" width="36.5703125" style="145" customWidth="1"/>
    <col min="3635" max="3635" width="37" style="145" customWidth="1"/>
    <col min="3636" max="3654" width="36.85546875" style="145" customWidth="1"/>
    <col min="3655" max="3655" width="37" style="145" customWidth="1"/>
    <col min="3656" max="3673" width="36.85546875" style="145" customWidth="1"/>
    <col min="3674" max="3674" width="36.5703125" style="145" customWidth="1"/>
    <col min="3675" max="3687" width="36.85546875" style="145" customWidth="1"/>
    <col min="3688" max="3688" width="36.5703125" style="145" customWidth="1"/>
    <col min="3689" max="3691" width="36.85546875" style="145" customWidth="1"/>
    <col min="3692" max="3692" width="36.5703125" style="145" customWidth="1"/>
    <col min="3693" max="3700" width="36.85546875" style="145" customWidth="1"/>
    <col min="3701" max="3701" width="36.5703125" style="145" customWidth="1"/>
    <col min="3702" max="3839" width="36.85546875" style="145"/>
    <col min="3840" max="3840" width="18.5703125" style="145" customWidth="1"/>
    <col min="3841" max="3849" width="31.42578125" style="145" customWidth="1"/>
    <col min="3850" max="3866" width="36.85546875" style="145" customWidth="1"/>
    <col min="3867" max="3867" width="37" style="145" customWidth="1"/>
    <col min="3868" max="3883" width="36.85546875" style="145" customWidth="1"/>
    <col min="3884" max="3884" width="37.140625" style="145" customWidth="1"/>
    <col min="3885" max="3886" width="36.85546875" style="145" customWidth="1"/>
    <col min="3887" max="3887" width="36.5703125" style="145" customWidth="1"/>
    <col min="3888" max="3889" width="36.85546875" style="145" customWidth="1"/>
    <col min="3890" max="3890" width="36.5703125" style="145" customWidth="1"/>
    <col min="3891" max="3891" width="37" style="145" customWidth="1"/>
    <col min="3892" max="3910" width="36.85546875" style="145" customWidth="1"/>
    <col min="3911" max="3911" width="37" style="145" customWidth="1"/>
    <col min="3912" max="3929" width="36.85546875" style="145" customWidth="1"/>
    <col min="3930" max="3930" width="36.5703125" style="145" customWidth="1"/>
    <col min="3931" max="3943" width="36.85546875" style="145" customWidth="1"/>
    <col min="3944" max="3944" width="36.5703125" style="145" customWidth="1"/>
    <col min="3945" max="3947" width="36.85546875" style="145" customWidth="1"/>
    <col min="3948" max="3948" width="36.5703125" style="145" customWidth="1"/>
    <col min="3949" max="3956" width="36.85546875" style="145" customWidth="1"/>
    <col min="3957" max="3957" width="36.5703125" style="145" customWidth="1"/>
    <col min="3958" max="4095" width="36.85546875" style="145"/>
    <col min="4096" max="4096" width="18.5703125" style="145" customWidth="1"/>
    <col min="4097" max="4105" width="31.42578125" style="145" customWidth="1"/>
    <col min="4106" max="4122" width="36.85546875" style="145" customWidth="1"/>
    <col min="4123" max="4123" width="37" style="145" customWidth="1"/>
    <col min="4124" max="4139" width="36.85546875" style="145" customWidth="1"/>
    <col min="4140" max="4140" width="37.140625" style="145" customWidth="1"/>
    <col min="4141" max="4142" width="36.85546875" style="145" customWidth="1"/>
    <col min="4143" max="4143" width="36.5703125" style="145" customWidth="1"/>
    <col min="4144" max="4145" width="36.85546875" style="145" customWidth="1"/>
    <col min="4146" max="4146" width="36.5703125" style="145" customWidth="1"/>
    <col min="4147" max="4147" width="37" style="145" customWidth="1"/>
    <col min="4148" max="4166" width="36.85546875" style="145" customWidth="1"/>
    <col min="4167" max="4167" width="37" style="145" customWidth="1"/>
    <col min="4168" max="4185" width="36.85546875" style="145" customWidth="1"/>
    <col min="4186" max="4186" width="36.5703125" style="145" customWidth="1"/>
    <col min="4187" max="4199" width="36.85546875" style="145" customWidth="1"/>
    <col min="4200" max="4200" width="36.5703125" style="145" customWidth="1"/>
    <col min="4201" max="4203" width="36.85546875" style="145" customWidth="1"/>
    <col min="4204" max="4204" width="36.5703125" style="145" customWidth="1"/>
    <col min="4205" max="4212" width="36.85546875" style="145" customWidth="1"/>
    <col min="4213" max="4213" width="36.5703125" style="145" customWidth="1"/>
    <col min="4214" max="4351" width="36.85546875" style="145"/>
    <col min="4352" max="4352" width="18.5703125" style="145" customWidth="1"/>
    <col min="4353" max="4361" width="31.42578125" style="145" customWidth="1"/>
    <col min="4362" max="4378" width="36.85546875" style="145" customWidth="1"/>
    <col min="4379" max="4379" width="37" style="145" customWidth="1"/>
    <col min="4380" max="4395" width="36.85546875" style="145" customWidth="1"/>
    <col min="4396" max="4396" width="37.140625" style="145" customWidth="1"/>
    <col min="4397" max="4398" width="36.85546875" style="145" customWidth="1"/>
    <col min="4399" max="4399" width="36.5703125" style="145" customWidth="1"/>
    <col min="4400" max="4401" width="36.85546875" style="145" customWidth="1"/>
    <col min="4402" max="4402" width="36.5703125" style="145" customWidth="1"/>
    <col min="4403" max="4403" width="37" style="145" customWidth="1"/>
    <col min="4404" max="4422" width="36.85546875" style="145" customWidth="1"/>
    <col min="4423" max="4423" width="37" style="145" customWidth="1"/>
    <col min="4424" max="4441" width="36.85546875" style="145" customWidth="1"/>
    <col min="4442" max="4442" width="36.5703125" style="145" customWidth="1"/>
    <col min="4443" max="4455" width="36.85546875" style="145" customWidth="1"/>
    <col min="4456" max="4456" width="36.5703125" style="145" customWidth="1"/>
    <col min="4457" max="4459" width="36.85546875" style="145" customWidth="1"/>
    <col min="4460" max="4460" width="36.5703125" style="145" customWidth="1"/>
    <col min="4461" max="4468" width="36.85546875" style="145" customWidth="1"/>
    <col min="4469" max="4469" width="36.5703125" style="145" customWidth="1"/>
    <col min="4470" max="4607" width="36.85546875" style="145"/>
    <col min="4608" max="4608" width="18.5703125" style="145" customWidth="1"/>
    <col min="4609" max="4617" width="31.42578125" style="145" customWidth="1"/>
    <col min="4618" max="4634" width="36.85546875" style="145" customWidth="1"/>
    <col min="4635" max="4635" width="37" style="145" customWidth="1"/>
    <col min="4636" max="4651" width="36.85546875" style="145" customWidth="1"/>
    <col min="4652" max="4652" width="37.140625" style="145" customWidth="1"/>
    <col min="4653" max="4654" width="36.85546875" style="145" customWidth="1"/>
    <col min="4655" max="4655" width="36.5703125" style="145" customWidth="1"/>
    <col min="4656" max="4657" width="36.85546875" style="145" customWidth="1"/>
    <col min="4658" max="4658" width="36.5703125" style="145" customWidth="1"/>
    <col min="4659" max="4659" width="37" style="145" customWidth="1"/>
    <col min="4660" max="4678" width="36.85546875" style="145" customWidth="1"/>
    <col min="4679" max="4679" width="37" style="145" customWidth="1"/>
    <col min="4680" max="4697" width="36.85546875" style="145" customWidth="1"/>
    <col min="4698" max="4698" width="36.5703125" style="145" customWidth="1"/>
    <col min="4699" max="4711" width="36.85546875" style="145" customWidth="1"/>
    <col min="4712" max="4712" width="36.5703125" style="145" customWidth="1"/>
    <col min="4713" max="4715" width="36.85546875" style="145" customWidth="1"/>
    <col min="4716" max="4716" width="36.5703125" style="145" customWidth="1"/>
    <col min="4717" max="4724" width="36.85546875" style="145" customWidth="1"/>
    <col min="4725" max="4725" width="36.5703125" style="145" customWidth="1"/>
    <col min="4726" max="4863" width="36.85546875" style="145"/>
    <col min="4864" max="4864" width="18.5703125" style="145" customWidth="1"/>
    <col min="4865" max="4873" width="31.42578125" style="145" customWidth="1"/>
    <col min="4874" max="4890" width="36.85546875" style="145" customWidth="1"/>
    <col min="4891" max="4891" width="37" style="145" customWidth="1"/>
    <col min="4892" max="4907" width="36.85546875" style="145" customWidth="1"/>
    <col min="4908" max="4908" width="37.140625" style="145" customWidth="1"/>
    <col min="4909" max="4910" width="36.85546875" style="145" customWidth="1"/>
    <col min="4911" max="4911" width="36.5703125" style="145" customWidth="1"/>
    <col min="4912" max="4913" width="36.85546875" style="145" customWidth="1"/>
    <col min="4914" max="4914" width="36.5703125" style="145" customWidth="1"/>
    <col min="4915" max="4915" width="37" style="145" customWidth="1"/>
    <col min="4916" max="4934" width="36.85546875" style="145" customWidth="1"/>
    <col min="4935" max="4935" width="37" style="145" customWidth="1"/>
    <col min="4936" max="4953" width="36.85546875" style="145" customWidth="1"/>
    <col min="4954" max="4954" width="36.5703125" style="145" customWidth="1"/>
    <col min="4955" max="4967" width="36.85546875" style="145" customWidth="1"/>
    <col min="4968" max="4968" width="36.5703125" style="145" customWidth="1"/>
    <col min="4969" max="4971" width="36.85546875" style="145" customWidth="1"/>
    <col min="4972" max="4972" width="36.5703125" style="145" customWidth="1"/>
    <col min="4973" max="4980" width="36.85546875" style="145" customWidth="1"/>
    <col min="4981" max="4981" width="36.5703125" style="145" customWidth="1"/>
    <col min="4982" max="5119" width="36.85546875" style="145"/>
    <col min="5120" max="5120" width="18.5703125" style="145" customWidth="1"/>
    <col min="5121" max="5129" width="31.42578125" style="145" customWidth="1"/>
    <col min="5130" max="5146" width="36.85546875" style="145" customWidth="1"/>
    <col min="5147" max="5147" width="37" style="145" customWidth="1"/>
    <col min="5148" max="5163" width="36.85546875" style="145" customWidth="1"/>
    <col min="5164" max="5164" width="37.140625" style="145" customWidth="1"/>
    <col min="5165" max="5166" width="36.85546875" style="145" customWidth="1"/>
    <col min="5167" max="5167" width="36.5703125" style="145" customWidth="1"/>
    <col min="5168" max="5169" width="36.85546875" style="145" customWidth="1"/>
    <col min="5170" max="5170" width="36.5703125" style="145" customWidth="1"/>
    <col min="5171" max="5171" width="37" style="145" customWidth="1"/>
    <col min="5172" max="5190" width="36.85546875" style="145" customWidth="1"/>
    <col min="5191" max="5191" width="37" style="145" customWidth="1"/>
    <col min="5192" max="5209" width="36.85546875" style="145" customWidth="1"/>
    <col min="5210" max="5210" width="36.5703125" style="145" customWidth="1"/>
    <col min="5211" max="5223" width="36.85546875" style="145" customWidth="1"/>
    <col min="5224" max="5224" width="36.5703125" style="145" customWidth="1"/>
    <col min="5225" max="5227" width="36.85546875" style="145" customWidth="1"/>
    <col min="5228" max="5228" width="36.5703125" style="145" customWidth="1"/>
    <col min="5229" max="5236" width="36.85546875" style="145" customWidth="1"/>
    <col min="5237" max="5237" width="36.5703125" style="145" customWidth="1"/>
    <col min="5238" max="5375" width="36.85546875" style="145"/>
    <col min="5376" max="5376" width="18.5703125" style="145" customWidth="1"/>
    <col min="5377" max="5385" width="31.42578125" style="145" customWidth="1"/>
    <col min="5386" max="5402" width="36.85546875" style="145" customWidth="1"/>
    <col min="5403" max="5403" width="37" style="145" customWidth="1"/>
    <col min="5404" max="5419" width="36.85546875" style="145" customWidth="1"/>
    <col min="5420" max="5420" width="37.140625" style="145" customWidth="1"/>
    <col min="5421" max="5422" width="36.85546875" style="145" customWidth="1"/>
    <col min="5423" max="5423" width="36.5703125" style="145" customWidth="1"/>
    <col min="5424" max="5425" width="36.85546875" style="145" customWidth="1"/>
    <col min="5426" max="5426" width="36.5703125" style="145" customWidth="1"/>
    <col min="5427" max="5427" width="37" style="145" customWidth="1"/>
    <col min="5428" max="5446" width="36.85546875" style="145" customWidth="1"/>
    <col min="5447" max="5447" width="37" style="145" customWidth="1"/>
    <col min="5448" max="5465" width="36.85546875" style="145" customWidth="1"/>
    <col min="5466" max="5466" width="36.5703125" style="145" customWidth="1"/>
    <col min="5467" max="5479" width="36.85546875" style="145" customWidth="1"/>
    <col min="5480" max="5480" width="36.5703125" style="145" customWidth="1"/>
    <col min="5481" max="5483" width="36.85546875" style="145" customWidth="1"/>
    <col min="5484" max="5484" width="36.5703125" style="145" customWidth="1"/>
    <col min="5485" max="5492" width="36.85546875" style="145" customWidth="1"/>
    <col min="5493" max="5493" width="36.5703125" style="145" customWidth="1"/>
    <col min="5494" max="5631" width="36.85546875" style="145"/>
    <col min="5632" max="5632" width="18.5703125" style="145" customWidth="1"/>
    <col min="5633" max="5641" width="31.42578125" style="145" customWidth="1"/>
    <col min="5642" max="5658" width="36.85546875" style="145" customWidth="1"/>
    <col min="5659" max="5659" width="37" style="145" customWidth="1"/>
    <col min="5660" max="5675" width="36.85546875" style="145" customWidth="1"/>
    <col min="5676" max="5676" width="37.140625" style="145" customWidth="1"/>
    <col min="5677" max="5678" width="36.85546875" style="145" customWidth="1"/>
    <col min="5679" max="5679" width="36.5703125" style="145" customWidth="1"/>
    <col min="5680" max="5681" width="36.85546875" style="145" customWidth="1"/>
    <col min="5682" max="5682" width="36.5703125" style="145" customWidth="1"/>
    <col min="5683" max="5683" width="37" style="145" customWidth="1"/>
    <col min="5684" max="5702" width="36.85546875" style="145" customWidth="1"/>
    <col min="5703" max="5703" width="37" style="145" customWidth="1"/>
    <col min="5704" max="5721" width="36.85546875" style="145" customWidth="1"/>
    <col min="5722" max="5722" width="36.5703125" style="145" customWidth="1"/>
    <col min="5723" max="5735" width="36.85546875" style="145" customWidth="1"/>
    <col min="5736" max="5736" width="36.5703125" style="145" customWidth="1"/>
    <col min="5737" max="5739" width="36.85546875" style="145" customWidth="1"/>
    <col min="5740" max="5740" width="36.5703125" style="145" customWidth="1"/>
    <col min="5741" max="5748" width="36.85546875" style="145" customWidth="1"/>
    <col min="5749" max="5749" width="36.5703125" style="145" customWidth="1"/>
    <col min="5750" max="5887" width="36.85546875" style="145"/>
    <col min="5888" max="5888" width="18.5703125" style="145" customWidth="1"/>
    <col min="5889" max="5897" width="31.42578125" style="145" customWidth="1"/>
    <col min="5898" max="5914" width="36.85546875" style="145" customWidth="1"/>
    <col min="5915" max="5915" width="37" style="145" customWidth="1"/>
    <col min="5916" max="5931" width="36.85546875" style="145" customWidth="1"/>
    <col min="5932" max="5932" width="37.140625" style="145" customWidth="1"/>
    <col min="5933" max="5934" width="36.85546875" style="145" customWidth="1"/>
    <col min="5935" max="5935" width="36.5703125" style="145" customWidth="1"/>
    <col min="5936" max="5937" width="36.85546875" style="145" customWidth="1"/>
    <col min="5938" max="5938" width="36.5703125" style="145" customWidth="1"/>
    <col min="5939" max="5939" width="37" style="145" customWidth="1"/>
    <col min="5940" max="5958" width="36.85546875" style="145" customWidth="1"/>
    <col min="5959" max="5959" width="37" style="145" customWidth="1"/>
    <col min="5960" max="5977" width="36.85546875" style="145" customWidth="1"/>
    <col min="5978" max="5978" width="36.5703125" style="145" customWidth="1"/>
    <col min="5979" max="5991" width="36.85546875" style="145" customWidth="1"/>
    <col min="5992" max="5992" width="36.5703125" style="145" customWidth="1"/>
    <col min="5993" max="5995" width="36.85546875" style="145" customWidth="1"/>
    <col min="5996" max="5996" width="36.5703125" style="145" customWidth="1"/>
    <col min="5997" max="6004" width="36.85546875" style="145" customWidth="1"/>
    <col min="6005" max="6005" width="36.5703125" style="145" customWidth="1"/>
    <col min="6006" max="6143" width="36.85546875" style="145"/>
    <col min="6144" max="6144" width="18.5703125" style="145" customWidth="1"/>
    <col min="6145" max="6153" width="31.42578125" style="145" customWidth="1"/>
    <col min="6154" max="6170" width="36.85546875" style="145" customWidth="1"/>
    <col min="6171" max="6171" width="37" style="145" customWidth="1"/>
    <col min="6172" max="6187" width="36.85546875" style="145" customWidth="1"/>
    <col min="6188" max="6188" width="37.140625" style="145" customWidth="1"/>
    <col min="6189" max="6190" width="36.85546875" style="145" customWidth="1"/>
    <col min="6191" max="6191" width="36.5703125" style="145" customWidth="1"/>
    <col min="6192" max="6193" width="36.85546875" style="145" customWidth="1"/>
    <col min="6194" max="6194" width="36.5703125" style="145" customWidth="1"/>
    <col min="6195" max="6195" width="37" style="145" customWidth="1"/>
    <col min="6196" max="6214" width="36.85546875" style="145" customWidth="1"/>
    <col min="6215" max="6215" width="37" style="145" customWidth="1"/>
    <col min="6216" max="6233" width="36.85546875" style="145" customWidth="1"/>
    <col min="6234" max="6234" width="36.5703125" style="145" customWidth="1"/>
    <col min="6235" max="6247" width="36.85546875" style="145" customWidth="1"/>
    <col min="6248" max="6248" width="36.5703125" style="145" customWidth="1"/>
    <col min="6249" max="6251" width="36.85546875" style="145" customWidth="1"/>
    <col min="6252" max="6252" width="36.5703125" style="145" customWidth="1"/>
    <col min="6253" max="6260" width="36.85546875" style="145" customWidth="1"/>
    <col min="6261" max="6261" width="36.5703125" style="145" customWidth="1"/>
    <col min="6262" max="6399" width="36.85546875" style="145"/>
    <col min="6400" max="6400" width="18.5703125" style="145" customWidth="1"/>
    <col min="6401" max="6409" width="31.42578125" style="145" customWidth="1"/>
    <col min="6410" max="6426" width="36.85546875" style="145" customWidth="1"/>
    <col min="6427" max="6427" width="37" style="145" customWidth="1"/>
    <col min="6428" max="6443" width="36.85546875" style="145" customWidth="1"/>
    <col min="6444" max="6444" width="37.140625" style="145" customWidth="1"/>
    <col min="6445" max="6446" width="36.85546875" style="145" customWidth="1"/>
    <col min="6447" max="6447" width="36.5703125" style="145" customWidth="1"/>
    <col min="6448" max="6449" width="36.85546875" style="145" customWidth="1"/>
    <col min="6450" max="6450" width="36.5703125" style="145" customWidth="1"/>
    <col min="6451" max="6451" width="37" style="145" customWidth="1"/>
    <col min="6452" max="6470" width="36.85546875" style="145" customWidth="1"/>
    <col min="6471" max="6471" width="37" style="145" customWidth="1"/>
    <col min="6472" max="6489" width="36.85546875" style="145" customWidth="1"/>
    <col min="6490" max="6490" width="36.5703125" style="145" customWidth="1"/>
    <col min="6491" max="6503" width="36.85546875" style="145" customWidth="1"/>
    <col min="6504" max="6504" width="36.5703125" style="145" customWidth="1"/>
    <col min="6505" max="6507" width="36.85546875" style="145" customWidth="1"/>
    <col min="6508" max="6508" width="36.5703125" style="145" customWidth="1"/>
    <col min="6509" max="6516" width="36.85546875" style="145" customWidth="1"/>
    <col min="6517" max="6517" width="36.5703125" style="145" customWidth="1"/>
    <col min="6518" max="6655" width="36.85546875" style="145"/>
    <col min="6656" max="6656" width="18.5703125" style="145" customWidth="1"/>
    <col min="6657" max="6665" width="31.42578125" style="145" customWidth="1"/>
    <col min="6666" max="6682" width="36.85546875" style="145" customWidth="1"/>
    <col min="6683" max="6683" width="37" style="145" customWidth="1"/>
    <col min="6684" max="6699" width="36.85546875" style="145" customWidth="1"/>
    <col min="6700" max="6700" width="37.140625" style="145" customWidth="1"/>
    <col min="6701" max="6702" width="36.85546875" style="145" customWidth="1"/>
    <col min="6703" max="6703" width="36.5703125" style="145" customWidth="1"/>
    <col min="6704" max="6705" width="36.85546875" style="145" customWidth="1"/>
    <col min="6706" max="6706" width="36.5703125" style="145" customWidth="1"/>
    <col min="6707" max="6707" width="37" style="145" customWidth="1"/>
    <col min="6708" max="6726" width="36.85546875" style="145" customWidth="1"/>
    <col min="6727" max="6727" width="37" style="145" customWidth="1"/>
    <col min="6728" max="6745" width="36.85546875" style="145" customWidth="1"/>
    <col min="6746" max="6746" width="36.5703125" style="145" customWidth="1"/>
    <col min="6747" max="6759" width="36.85546875" style="145" customWidth="1"/>
    <col min="6760" max="6760" width="36.5703125" style="145" customWidth="1"/>
    <col min="6761" max="6763" width="36.85546875" style="145" customWidth="1"/>
    <col min="6764" max="6764" width="36.5703125" style="145" customWidth="1"/>
    <col min="6765" max="6772" width="36.85546875" style="145" customWidth="1"/>
    <col min="6773" max="6773" width="36.5703125" style="145" customWidth="1"/>
    <col min="6774" max="6911" width="36.85546875" style="145"/>
    <col min="6912" max="6912" width="18.5703125" style="145" customWidth="1"/>
    <col min="6913" max="6921" width="31.42578125" style="145" customWidth="1"/>
    <col min="6922" max="6938" width="36.85546875" style="145" customWidth="1"/>
    <col min="6939" max="6939" width="37" style="145" customWidth="1"/>
    <col min="6940" max="6955" width="36.85546875" style="145" customWidth="1"/>
    <col min="6956" max="6956" width="37.140625" style="145" customWidth="1"/>
    <col min="6957" max="6958" width="36.85546875" style="145" customWidth="1"/>
    <col min="6959" max="6959" width="36.5703125" style="145" customWidth="1"/>
    <col min="6960" max="6961" width="36.85546875" style="145" customWidth="1"/>
    <col min="6962" max="6962" width="36.5703125" style="145" customWidth="1"/>
    <col min="6963" max="6963" width="37" style="145" customWidth="1"/>
    <col min="6964" max="6982" width="36.85546875" style="145" customWidth="1"/>
    <col min="6983" max="6983" width="37" style="145" customWidth="1"/>
    <col min="6984" max="7001" width="36.85546875" style="145" customWidth="1"/>
    <col min="7002" max="7002" width="36.5703125" style="145" customWidth="1"/>
    <col min="7003" max="7015" width="36.85546875" style="145" customWidth="1"/>
    <col min="7016" max="7016" width="36.5703125" style="145" customWidth="1"/>
    <col min="7017" max="7019" width="36.85546875" style="145" customWidth="1"/>
    <col min="7020" max="7020" width="36.5703125" style="145" customWidth="1"/>
    <col min="7021" max="7028" width="36.85546875" style="145" customWidth="1"/>
    <col min="7029" max="7029" width="36.5703125" style="145" customWidth="1"/>
    <col min="7030" max="7167" width="36.85546875" style="145"/>
    <col min="7168" max="7168" width="18.5703125" style="145" customWidth="1"/>
    <col min="7169" max="7177" width="31.42578125" style="145" customWidth="1"/>
    <col min="7178" max="7194" width="36.85546875" style="145" customWidth="1"/>
    <col min="7195" max="7195" width="37" style="145" customWidth="1"/>
    <col min="7196" max="7211" width="36.85546875" style="145" customWidth="1"/>
    <col min="7212" max="7212" width="37.140625" style="145" customWidth="1"/>
    <col min="7213" max="7214" width="36.85546875" style="145" customWidth="1"/>
    <col min="7215" max="7215" width="36.5703125" style="145" customWidth="1"/>
    <col min="7216" max="7217" width="36.85546875" style="145" customWidth="1"/>
    <col min="7218" max="7218" width="36.5703125" style="145" customWidth="1"/>
    <col min="7219" max="7219" width="37" style="145" customWidth="1"/>
    <col min="7220" max="7238" width="36.85546875" style="145" customWidth="1"/>
    <col min="7239" max="7239" width="37" style="145" customWidth="1"/>
    <col min="7240" max="7257" width="36.85546875" style="145" customWidth="1"/>
    <col min="7258" max="7258" width="36.5703125" style="145" customWidth="1"/>
    <col min="7259" max="7271" width="36.85546875" style="145" customWidth="1"/>
    <col min="7272" max="7272" width="36.5703125" style="145" customWidth="1"/>
    <col min="7273" max="7275" width="36.85546875" style="145" customWidth="1"/>
    <col min="7276" max="7276" width="36.5703125" style="145" customWidth="1"/>
    <col min="7277" max="7284" width="36.85546875" style="145" customWidth="1"/>
    <col min="7285" max="7285" width="36.5703125" style="145" customWidth="1"/>
    <col min="7286" max="7423" width="36.85546875" style="145"/>
    <col min="7424" max="7424" width="18.5703125" style="145" customWidth="1"/>
    <col min="7425" max="7433" width="31.42578125" style="145" customWidth="1"/>
    <col min="7434" max="7450" width="36.85546875" style="145" customWidth="1"/>
    <col min="7451" max="7451" width="37" style="145" customWidth="1"/>
    <col min="7452" max="7467" width="36.85546875" style="145" customWidth="1"/>
    <col min="7468" max="7468" width="37.140625" style="145" customWidth="1"/>
    <col min="7469" max="7470" width="36.85546875" style="145" customWidth="1"/>
    <col min="7471" max="7471" width="36.5703125" style="145" customWidth="1"/>
    <col min="7472" max="7473" width="36.85546875" style="145" customWidth="1"/>
    <col min="7474" max="7474" width="36.5703125" style="145" customWidth="1"/>
    <col min="7475" max="7475" width="37" style="145" customWidth="1"/>
    <col min="7476" max="7494" width="36.85546875" style="145" customWidth="1"/>
    <col min="7495" max="7495" width="37" style="145" customWidth="1"/>
    <col min="7496" max="7513" width="36.85546875" style="145" customWidth="1"/>
    <col min="7514" max="7514" width="36.5703125" style="145" customWidth="1"/>
    <col min="7515" max="7527" width="36.85546875" style="145" customWidth="1"/>
    <col min="7528" max="7528" width="36.5703125" style="145" customWidth="1"/>
    <col min="7529" max="7531" width="36.85546875" style="145" customWidth="1"/>
    <col min="7532" max="7532" width="36.5703125" style="145" customWidth="1"/>
    <col min="7533" max="7540" width="36.85546875" style="145" customWidth="1"/>
    <col min="7541" max="7541" width="36.5703125" style="145" customWidth="1"/>
    <col min="7542" max="7679" width="36.85546875" style="145"/>
    <col min="7680" max="7680" width="18.5703125" style="145" customWidth="1"/>
    <col min="7681" max="7689" width="31.42578125" style="145" customWidth="1"/>
    <col min="7690" max="7706" width="36.85546875" style="145" customWidth="1"/>
    <col min="7707" max="7707" width="37" style="145" customWidth="1"/>
    <col min="7708" max="7723" width="36.85546875" style="145" customWidth="1"/>
    <col min="7724" max="7724" width="37.140625" style="145" customWidth="1"/>
    <col min="7725" max="7726" width="36.85546875" style="145" customWidth="1"/>
    <col min="7727" max="7727" width="36.5703125" style="145" customWidth="1"/>
    <col min="7728" max="7729" width="36.85546875" style="145" customWidth="1"/>
    <col min="7730" max="7730" width="36.5703125" style="145" customWidth="1"/>
    <col min="7731" max="7731" width="37" style="145" customWidth="1"/>
    <col min="7732" max="7750" width="36.85546875" style="145" customWidth="1"/>
    <col min="7751" max="7751" width="37" style="145" customWidth="1"/>
    <col min="7752" max="7769" width="36.85546875" style="145" customWidth="1"/>
    <col min="7770" max="7770" width="36.5703125" style="145" customWidth="1"/>
    <col min="7771" max="7783" width="36.85546875" style="145" customWidth="1"/>
    <col min="7784" max="7784" width="36.5703125" style="145" customWidth="1"/>
    <col min="7785" max="7787" width="36.85546875" style="145" customWidth="1"/>
    <col min="7788" max="7788" width="36.5703125" style="145" customWidth="1"/>
    <col min="7789" max="7796" width="36.85546875" style="145" customWidth="1"/>
    <col min="7797" max="7797" width="36.5703125" style="145" customWidth="1"/>
    <col min="7798" max="7935" width="36.85546875" style="145"/>
    <col min="7936" max="7936" width="18.5703125" style="145" customWidth="1"/>
    <col min="7937" max="7945" width="31.42578125" style="145" customWidth="1"/>
    <col min="7946" max="7962" width="36.85546875" style="145" customWidth="1"/>
    <col min="7963" max="7963" width="37" style="145" customWidth="1"/>
    <col min="7964" max="7979" width="36.85546875" style="145" customWidth="1"/>
    <col min="7980" max="7980" width="37.140625" style="145" customWidth="1"/>
    <col min="7981" max="7982" width="36.85546875" style="145" customWidth="1"/>
    <col min="7983" max="7983" width="36.5703125" style="145" customWidth="1"/>
    <col min="7984" max="7985" width="36.85546875" style="145" customWidth="1"/>
    <col min="7986" max="7986" width="36.5703125" style="145" customWidth="1"/>
    <col min="7987" max="7987" width="37" style="145" customWidth="1"/>
    <col min="7988" max="8006" width="36.85546875" style="145" customWidth="1"/>
    <col min="8007" max="8007" width="37" style="145" customWidth="1"/>
    <col min="8008" max="8025" width="36.85546875" style="145" customWidth="1"/>
    <col min="8026" max="8026" width="36.5703125" style="145" customWidth="1"/>
    <col min="8027" max="8039" width="36.85546875" style="145" customWidth="1"/>
    <col min="8040" max="8040" width="36.5703125" style="145" customWidth="1"/>
    <col min="8041" max="8043" width="36.85546875" style="145" customWidth="1"/>
    <col min="8044" max="8044" width="36.5703125" style="145" customWidth="1"/>
    <col min="8045" max="8052" width="36.85546875" style="145" customWidth="1"/>
    <col min="8053" max="8053" width="36.5703125" style="145" customWidth="1"/>
    <col min="8054" max="8191" width="36.85546875" style="145"/>
    <col min="8192" max="8192" width="18.5703125" style="145" customWidth="1"/>
    <col min="8193" max="8201" width="31.42578125" style="145" customWidth="1"/>
    <col min="8202" max="8218" width="36.85546875" style="145" customWidth="1"/>
    <col min="8219" max="8219" width="37" style="145" customWidth="1"/>
    <col min="8220" max="8235" width="36.85546875" style="145" customWidth="1"/>
    <col min="8236" max="8236" width="37.140625" style="145" customWidth="1"/>
    <col min="8237" max="8238" width="36.85546875" style="145" customWidth="1"/>
    <col min="8239" max="8239" width="36.5703125" style="145" customWidth="1"/>
    <col min="8240" max="8241" width="36.85546875" style="145" customWidth="1"/>
    <col min="8242" max="8242" width="36.5703125" style="145" customWidth="1"/>
    <col min="8243" max="8243" width="37" style="145" customWidth="1"/>
    <col min="8244" max="8262" width="36.85546875" style="145" customWidth="1"/>
    <col min="8263" max="8263" width="37" style="145" customWidth="1"/>
    <col min="8264" max="8281" width="36.85546875" style="145" customWidth="1"/>
    <col min="8282" max="8282" width="36.5703125" style="145" customWidth="1"/>
    <col min="8283" max="8295" width="36.85546875" style="145" customWidth="1"/>
    <col min="8296" max="8296" width="36.5703125" style="145" customWidth="1"/>
    <col min="8297" max="8299" width="36.85546875" style="145" customWidth="1"/>
    <col min="8300" max="8300" width="36.5703125" style="145" customWidth="1"/>
    <col min="8301" max="8308" width="36.85546875" style="145" customWidth="1"/>
    <col min="8309" max="8309" width="36.5703125" style="145" customWidth="1"/>
    <col min="8310" max="8447" width="36.85546875" style="145"/>
    <col min="8448" max="8448" width="18.5703125" style="145" customWidth="1"/>
    <col min="8449" max="8457" width="31.42578125" style="145" customWidth="1"/>
    <col min="8458" max="8474" width="36.85546875" style="145" customWidth="1"/>
    <col min="8475" max="8475" width="37" style="145" customWidth="1"/>
    <col min="8476" max="8491" width="36.85546875" style="145" customWidth="1"/>
    <col min="8492" max="8492" width="37.140625" style="145" customWidth="1"/>
    <col min="8493" max="8494" width="36.85546875" style="145" customWidth="1"/>
    <col min="8495" max="8495" width="36.5703125" style="145" customWidth="1"/>
    <col min="8496" max="8497" width="36.85546875" style="145" customWidth="1"/>
    <col min="8498" max="8498" width="36.5703125" style="145" customWidth="1"/>
    <col min="8499" max="8499" width="37" style="145" customWidth="1"/>
    <col min="8500" max="8518" width="36.85546875" style="145" customWidth="1"/>
    <col min="8519" max="8519" width="37" style="145" customWidth="1"/>
    <col min="8520" max="8537" width="36.85546875" style="145" customWidth="1"/>
    <col min="8538" max="8538" width="36.5703125" style="145" customWidth="1"/>
    <col min="8539" max="8551" width="36.85546875" style="145" customWidth="1"/>
    <col min="8552" max="8552" width="36.5703125" style="145" customWidth="1"/>
    <col min="8553" max="8555" width="36.85546875" style="145" customWidth="1"/>
    <col min="8556" max="8556" width="36.5703125" style="145" customWidth="1"/>
    <col min="8557" max="8564" width="36.85546875" style="145" customWidth="1"/>
    <col min="8565" max="8565" width="36.5703125" style="145" customWidth="1"/>
    <col min="8566" max="8703" width="36.85546875" style="145"/>
    <col min="8704" max="8704" width="18.5703125" style="145" customWidth="1"/>
    <col min="8705" max="8713" width="31.42578125" style="145" customWidth="1"/>
    <col min="8714" max="8730" width="36.85546875" style="145" customWidth="1"/>
    <col min="8731" max="8731" width="37" style="145" customWidth="1"/>
    <col min="8732" max="8747" width="36.85546875" style="145" customWidth="1"/>
    <col min="8748" max="8748" width="37.140625" style="145" customWidth="1"/>
    <col min="8749" max="8750" width="36.85546875" style="145" customWidth="1"/>
    <col min="8751" max="8751" width="36.5703125" style="145" customWidth="1"/>
    <col min="8752" max="8753" width="36.85546875" style="145" customWidth="1"/>
    <col min="8754" max="8754" width="36.5703125" style="145" customWidth="1"/>
    <col min="8755" max="8755" width="37" style="145" customWidth="1"/>
    <col min="8756" max="8774" width="36.85546875" style="145" customWidth="1"/>
    <col min="8775" max="8775" width="37" style="145" customWidth="1"/>
    <col min="8776" max="8793" width="36.85546875" style="145" customWidth="1"/>
    <col min="8794" max="8794" width="36.5703125" style="145" customWidth="1"/>
    <col min="8795" max="8807" width="36.85546875" style="145" customWidth="1"/>
    <col min="8808" max="8808" width="36.5703125" style="145" customWidth="1"/>
    <col min="8809" max="8811" width="36.85546875" style="145" customWidth="1"/>
    <col min="8812" max="8812" width="36.5703125" style="145" customWidth="1"/>
    <col min="8813" max="8820" width="36.85546875" style="145" customWidth="1"/>
    <col min="8821" max="8821" width="36.5703125" style="145" customWidth="1"/>
    <col min="8822" max="8959" width="36.85546875" style="145"/>
    <col min="8960" max="8960" width="18.5703125" style="145" customWidth="1"/>
    <col min="8961" max="8969" width="31.42578125" style="145" customWidth="1"/>
    <col min="8970" max="8986" width="36.85546875" style="145" customWidth="1"/>
    <col min="8987" max="8987" width="37" style="145" customWidth="1"/>
    <col min="8988" max="9003" width="36.85546875" style="145" customWidth="1"/>
    <col min="9004" max="9004" width="37.140625" style="145" customWidth="1"/>
    <col min="9005" max="9006" width="36.85546875" style="145" customWidth="1"/>
    <col min="9007" max="9007" width="36.5703125" style="145" customWidth="1"/>
    <col min="9008" max="9009" width="36.85546875" style="145" customWidth="1"/>
    <col min="9010" max="9010" width="36.5703125" style="145" customWidth="1"/>
    <col min="9011" max="9011" width="37" style="145" customWidth="1"/>
    <col min="9012" max="9030" width="36.85546875" style="145" customWidth="1"/>
    <col min="9031" max="9031" width="37" style="145" customWidth="1"/>
    <col min="9032" max="9049" width="36.85546875" style="145" customWidth="1"/>
    <col min="9050" max="9050" width="36.5703125" style="145" customWidth="1"/>
    <col min="9051" max="9063" width="36.85546875" style="145" customWidth="1"/>
    <col min="9064" max="9064" width="36.5703125" style="145" customWidth="1"/>
    <col min="9065" max="9067" width="36.85546875" style="145" customWidth="1"/>
    <col min="9068" max="9068" width="36.5703125" style="145" customWidth="1"/>
    <col min="9069" max="9076" width="36.85546875" style="145" customWidth="1"/>
    <col min="9077" max="9077" width="36.5703125" style="145" customWidth="1"/>
    <col min="9078" max="9215" width="36.85546875" style="145"/>
    <col min="9216" max="9216" width="18.5703125" style="145" customWidth="1"/>
    <col min="9217" max="9225" width="31.42578125" style="145" customWidth="1"/>
    <col min="9226" max="9242" width="36.85546875" style="145" customWidth="1"/>
    <col min="9243" max="9243" width="37" style="145" customWidth="1"/>
    <col min="9244" max="9259" width="36.85546875" style="145" customWidth="1"/>
    <col min="9260" max="9260" width="37.140625" style="145" customWidth="1"/>
    <col min="9261" max="9262" width="36.85546875" style="145" customWidth="1"/>
    <col min="9263" max="9263" width="36.5703125" style="145" customWidth="1"/>
    <col min="9264" max="9265" width="36.85546875" style="145" customWidth="1"/>
    <col min="9266" max="9266" width="36.5703125" style="145" customWidth="1"/>
    <col min="9267" max="9267" width="37" style="145" customWidth="1"/>
    <col min="9268" max="9286" width="36.85546875" style="145" customWidth="1"/>
    <col min="9287" max="9287" width="37" style="145" customWidth="1"/>
    <col min="9288" max="9305" width="36.85546875" style="145" customWidth="1"/>
    <col min="9306" max="9306" width="36.5703125" style="145" customWidth="1"/>
    <col min="9307" max="9319" width="36.85546875" style="145" customWidth="1"/>
    <col min="9320" max="9320" width="36.5703125" style="145" customWidth="1"/>
    <col min="9321" max="9323" width="36.85546875" style="145" customWidth="1"/>
    <col min="9324" max="9324" width="36.5703125" style="145" customWidth="1"/>
    <col min="9325" max="9332" width="36.85546875" style="145" customWidth="1"/>
    <col min="9333" max="9333" width="36.5703125" style="145" customWidth="1"/>
    <col min="9334" max="9471" width="36.85546875" style="145"/>
    <col min="9472" max="9472" width="18.5703125" style="145" customWidth="1"/>
    <col min="9473" max="9481" width="31.42578125" style="145" customWidth="1"/>
    <col min="9482" max="9498" width="36.85546875" style="145" customWidth="1"/>
    <col min="9499" max="9499" width="37" style="145" customWidth="1"/>
    <col min="9500" max="9515" width="36.85546875" style="145" customWidth="1"/>
    <col min="9516" max="9516" width="37.140625" style="145" customWidth="1"/>
    <col min="9517" max="9518" width="36.85546875" style="145" customWidth="1"/>
    <col min="9519" max="9519" width="36.5703125" style="145" customWidth="1"/>
    <col min="9520" max="9521" width="36.85546875" style="145" customWidth="1"/>
    <col min="9522" max="9522" width="36.5703125" style="145" customWidth="1"/>
    <col min="9523" max="9523" width="37" style="145" customWidth="1"/>
    <col min="9524" max="9542" width="36.85546875" style="145" customWidth="1"/>
    <col min="9543" max="9543" width="37" style="145" customWidth="1"/>
    <col min="9544" max="9561" width="36.85546875" style="145" customWidth="1"/>
    <col min="9562" max="9562" width="36.5703125" style="145" customWidth="1"/>
    <col min="9563" max="9575" width="36.85546875" style="145" customWidth="1"/>
    <col min="9576" max="9576" width="36.5703125" style="145" customWidth="1"/>
    <col min="9577" max="9579" width="36.85546875" style="145" customWidth="1"/>
    <col min="9580" max="9580" width="36.5703125" style="145" customWidth="1"/>
    <col min="9581" max="9588" width="36.85546875" style="145" customWidth="1"/>
    <col min="9589" max="9589" width="36.5703125" style="145" customWidth="1"/>
    <col min="9590" max="9727" width="36.85546875" style="145"/>
    <col min="9728" max="9728" width="18.5703125" style="145" customWidth="1"/>
    <col min="9729" max="9737" width="31.42578125" style="145" customWidth="1"/>
    <col min="9738" max="9754" width="36.85546875" style="145" customWidth="1"/>
    <col min="9755" max="9755" width="37" style="145" customWidth="1"/>
    <col min="9756" max="9771" width="36.85546875" style="145" customWidth="1"/>
    <col min="9772" max="9772" width="37.140625" style="145" customWidth="1"/>
    <col min="9773" max="9774" width="36.85546875" style="145" customWidth="1"/>
    <col min="9775" max="9775" width="36.5703125" style="145" customWidth="1"/>
    <col min="9776" max="9777" width="36.85546875" style="145" customWidth="1"/>
    <col min="9778" max="9778" width="36.5703125" style="145" customWidth="1"/>
    <col min="9779" max="9779" width="37" style="145" customWidth="1"/>
    <col min="9780" max="9798" width="36.85546875" style="145" customWidth="1"/>
    <col min="9799" max="9799" width="37" style="145" customWidth="1"/>
    <col min="9800" max="9817" width="36.85546875" style="145" customWidth="1"/>
    <col min="9818" max="9818" width="36.5703125" style="145" customWidth="1"/>
    <col min="9819" max="9831" width="36.85546875" style="145" customWidth="1"/>
    <col min="9832" max="9832" width="36.5703125" style="145" customWidth="1"/>
    <col min="9833" max="9835" width="36.85546875" style="145" customWidth="1"/>
    <col min="9836" max="9836" width="36.5703125" style="145" customWidth="1"/>
    <col min="9837" max="9844" width="36.85546875" style="145" customWidth="1"/>
    <col min="9845" max="9845" width="36.5703125" style="145" customWidth="1"/>
    <col min="9846" max="9983" width="36.85546875" style="145"/>
    <col min="9984" max="9984" width="18.5703125" style="145" customWidth="1"/>
    <col min="9985" max="9993" width="31.42578125" style="145" customWidth="1"/>
    <col min="9994" max="10010" width="36.85546875" style="145" customWidth="1"/>
    <col min="10011" max="10011" width="37" style="145" customWidth="1"/>
    <col min="10012" max="10027" width="36.85546875" style="145" customWidth="1"/>
    <col min="10028" max="10028" width="37.140625" style="145" customWidth="1"/>
    <col min="10029" max="10030" width="36.85546875" style="145" customWidth="1"/>
    <col min="10031" max="10031" width="36.5703125" style="145" customWidth="1"/>
    <col min="10032" max="10033" width="36.85546875" style="145" customWidth="1"/>
    <col min="10034" max="10034" width="36.5703125" style="145" customWidth="1"/>
    <col min="10035" max="10035" width="37" style="145" customWidth="1"/>
    <col min="10036" max="10054" width="36.85546875" style="145" customWidth="1"/>
    <col min="10055" max="10055" width="37" style="145" customWidth="1"/>
    <col min="10056" max="10073" width="36.85546875" style="145" customWidth="1"/>
    <col min="10074" max="10074" width="36.5703125" style="145" customWidth="1"/>
    <col min="10075" max="10087" width="36.85546875" style="145" customWidth="1"/>
    <col min="10088" max="10088" width="36.5703125" style="145" customWidth="1"/>
    <col min="10089" max="10091" width="36.85546875" style="145" customWidth="1"/>
    <col min="10092" max="10092" width="36.5703125" style="145" customWidth="1"/>
    <col min="10093" max="10100" width="36.85546875" style="145" customWidth="1"/>
    <col min="10101" max="10101" width="36.5703125" style="145" customWidth="1"/>
    <col min="10102" max="10239" width="36.85546875" style="145"/>
    <col min="10240" max="10240" width="18.5703125" style="145" customWidth="1"/>
    <col min="10241" max="10249" width="31.42578125" style="145" customWidth="1"/>
    <col min="10250" max="10266" width="36.85546875" style="145" customWidth="1"/>
    <col min="10267" max="10267" width="37" style="145" customWidth="1"/>
    <col min="10268" max="10283" width="36.85546875" style="145" customWidth="1"/>
    <col min="10284" max="10284" width="37.140625" style="145" customWidth="1"/>
    <col min="10285" max="10286" width="36.85546875" style="145" customWidth="1"/>
    <col min="10287" max="10287" width="36.5703125" style="145" customWidth="1"/>
    <col min="10288" max="10289" width="36.85546875" style="145" customWidth="1"/>
    <col min="10290" max="10290" width="36.5703125" style="145" customWidth="1"/>
    <col min="10291" max="10291" width="37" style="145" customWidth="1"/>
    <col min="10292" max="10310" width="36.85546875" style="145" customWidth="1"/>
    <col min="10311" max="10311" width="37" style="145" customWidth="1"/>
    <col min="10312" max="10329" width="36.85546875" style="145" customWidth="1"/>
    <col min="10330" max="10330" width="36.5703125" style="145" customWidth="1"/>
    <col min="10331" max="10343" width="36.85546875" style="145" customWidth="1"/>
    <col min="10344" max="10344" width="36.5703125" style="145" customWidth="1"/>
    <col min="10345" max="10347" width="36.85546875" style="145" customWidth="1"/>
    <col min="10348" max="10348" width="36.5703125" style="145" customWidth="1"/>
    <col min="10349" max="10356" width="36.85546875" style="145" customWidth="1"/>
    <col min="10357" max="10357" width="36.5703125" style="145" customWidth="1"/>
    <col min="10358" max="10495" width="36.85546875" style="145"/>
    <col min="10496" max="10496" width="18.5703125" style="145" customWidth="1"/>
    <col min="10497" max="10505" width="31.42578125" style="145" customWidth="1"/>
    <col min="10506" max="10522" width="36.85546875" style="145" customWidth="1"/>
    <col min="10523" max="10523" width="37" style="145" customWidth="1"/>
    <col min="10524" max="10539" width="36.85546875" style="145" customWidth="1"/>
    <col min="10540" max="10540" width="37.140625" style="145" customWidth="1"/>
    <col min="10541" max="10542" width="36.85546875" style="145" customWidth="1"/>
    <col min="10543" max="10543" width="36.5703125" style="145" customWidth="1"/>
    <col min="10544" max="10545" width="36.85546875" style="145" customWidth="1"/>
    <col min="10546" max="10546" width="36.5703125" style="145" customWidth="1"/>
    <col min="10547" max="10547" width="37" style="145" customWidth="1"/>
    <col min="10548" max="10566" width="36.85546875" style="145" customWidth="1"/>
    <col min="10567" max="10567" width="37" style="145" customWidth="1"/>
    <col min="10568" max="10585" width="36.85546875" style="145" customWidth="1"/>
    <col min="10586" max="10586" width="36.5703125" style="145" customWidth="1"/>
    <col min="10587" max="10599" width="36.85546875" style="145" customWidth="1"/>
    <col min="10600" max="10600" width="36.5703125" style="145" customWidth="1"/>
    <col min="10601" max="10603" width="36.85546875" style="145" customWidth="1"/>
    <col min="10604" max="10604" width="36.5703125" style="145" customWidth="1"/>
    <col min="10605" max="10612" width="36.85546875" style="145" customWidth="1"/>
    <col min="10613" max="10613" width="36.5703125" style="145" customWidth="1"/>
    <col min="10614" max="10751" width="36.85546875" style="145"/>
    <col min="10752" max="10752" width="18.5703125" style="145" customWidth="1"/>
    <col min="10753" max="10761" width="31.42578125" style="145" customWidth="1"/>
    <col min="10762" max="10778" width="36.85546875" style="145" customWidth="1"/>
    <col min="10779" max="10779" width="37" style="145" customWidth="1"/>
    <col min="10780" max="10795" width="36.85546875" style="145" customWidth="1"/>
    <col min="10796" max="10796" width="37.140625" style="145" customWidth="1"/>
    <col min="10797" max="10798" width="36.85546875" style="145" customWidth="1"/>
    <col min="10799" max="10799" width="36.5703125" style="145" customWidth="1"/>
    <col min="10800" max="10801" width="36.85546875" style="145" customWidth="1"/>
    <col min="10802" max="10802" width="36.5703125" style="145" customWidth="1"/>
    <col min="10803" max="10803" width="37" style="145" customWidth="1"/>
    <col min="10804" max="10822" width="36.85546875" style="145" customWidth="1"/>
    <col min="10823" max="10823" width="37" style="145" customWidth="1"/>
    <col min="10824" max="10841" width="36.85546875" style="145" customWidth="1"/>
    <col min="10842" max="10842" width="36.5703125" style="145" customWidth="1"/>
    <col min="10843" max="10855" width="36.85546875" style="145" customWidth="1"/>
    <col min="10856" max="10856" width="36.5703125" style="145" customWidth="1"/>
    <col min="10857" max="10859" width="36.85546875" style="145" customWidth="1"/>
    <col min="10860" max="10860" width="36.5703125" style="145" customWidth="1"/>
    <col min="10861" max="10868" width="36.85546875" style="145" customWidth="1"/>
    <col min="10869" max="10869" width="36.5703125" style="145" customWidth="1"/>
    <col min="10870" max="11007" width="36.85546875" style="145"/>
    <col min="11008" max="11008" width="18.5703125" style="145" customWidth="1"/>
    <col min="11009" max="11017" width="31.42578125" style="145" customWidth="1"/>
    <col min="11018" max="11034" width="36.85546875" style="145" customWidth="1"/>
    <col min="11035" max="11035" width="37" style="145" customWidth="1"/>
    <col min="11036" max="11051" width="36.85546875" style="145" customWidth="1"/>
    <col min="11052" max="11052" width="37.140625" style="145" customWidth="1"/>
    <col min="11053" max="11054" width="36.85546875" style="145" customWidth="1"/>
    <col min="11055" max="11055" width="36.5703125" style="145" customWidth="1"/>
    <col min="11056" max="11057" width="36.85546875" style="145" customWidth="1"/>
    <col min="11058" max="11058" width="36.5703125" style="145" customWidth="1"/>
    <col min="11059" max="11059" width="37" style="145" customWidth="1"/>
    <col min="11060" max="11078" width="36.85546875" style="145" customWidth="1"/>
    <col min="11079" max="11079" width="37" style="145" customWidth="1"/>
    <col min="11080" max="11097" width="36.85546875" style="145" customWidth="1"/>
    <col min="11098" max="11098" width="36.5703125" style="145" customWidth="1"/>
    <col min="11099" max="11111" width="36.85546875" style="145" customWidth="1"/>
    <col min="11112" max="11112" width="36.5703125" style="145" customWidth="1"/>
    <col min="11113" max="11115" width="36.85546875" style="145" customWidth="1"/>
    <col min="11116" max="11116" width="36.5703125" style="145" customWidth="1"/>
    <col min="11117" max="11124" width="36.85546875" style="145" customWidth="1"/>
    <col min="11125" max="11125" width="36.5703125" style="145" customWidth="1"/>
    <col min="11126" max="11263" width="36.85546875" style="145"/>
    <col min="11264" max="11264" width="18.5703125" style="145" customWidth="1"/>
    <col min="11265" max="11273" width="31.42578125" style="145" customWidth="1"/>
    <col min="11274" max="11290" width="36.85546875" style="145" customWidth="1"/>
    <col min="11291" max="11291" width="37" style="145" customWidth="1"/>
    <col min="11292" max="11307" width="36.85546875" style="145" customWidth="1"/>
    <col min="11308" max="11308" width="37.140625" style="145" customWidth="1"/>
    <col min="11309" max="11310" width="36.85546875" style="145" customWidth="1"/>
    <col min="11311" max="11311" width="36.5703125" style="145" customWidth="1"/>
    <col min="11312" max="11313" width="36.85546875" style="145" customWidth="1"/>
    <col min="11314" max="11314" width="36.5703125" style="145" customWidth="1"/>
    <col min="11315" max="11315" width="37" style="145" customWidth="1"/>
    <col min="11316" max="11334" width="36.85546875" style="145" customWidth="1"/>
    <col min="11335" max="11335" width="37" style="145" customWidth="1"/>
    <col min="11336" max="11353" width="36.85546875" style="145" customWidth="1"/>
    <col min="11354" max="11354" width="36.5703125" style="145" customWidth="1"/>
    <col min="11355" max="11367" width="36.85546875" style="145" customWidth="1"/>
    <col min="11368" max="11368" width="36.5703125" style="145" customWidth="1"/>
    <col min="11369" max="11371" width="36.85546875" style="145" customWidth="1"/>
    <col min="11372" max="11372" width="36.5703125" style="145" customWidth="1"/>
    <col min="11373" max="11380" width="36.85546875" style="145" customWidth="1"/>
    <col min="11381" max="11381" width="36.5703125" style="145" customWidth="1"/>
    <col min="11382" max="11519" width="36.85546875" style="145"/>
    <col min="11520" max="11520" width="18.5703125" style="145" customWidth="1"/>
    <col min="11521" max="11529" width="31.42578125" style="145" customWidth="1"/>
    <col min="11530" max="11546" width="36.85546875" style="145" customWidth="1"/>
    <col min="11547" max="11547" width="37" style="145" customWidth="1"/>
    <col min="11548" max="11563" width="36.85546875" style="145" customWidth="1"/>
    <col min="11564" max="11564" width="37.140625" style="145" customWidth="1"/>
    <col min="11565" max="11566" width="36.85546875" style="145" customWidth="1"/>
    <col min="11567" max="11567" width="36.5703125" style="145" customWidth="1"/>
    <col min="11568" max="11569" width="36.85546875" style="145" customWidth="1"/>
    <col min="11570" max="11570" width="36.5703125" style="145" customWidth="1"/>
    <col min="11571" max="11571" width="37" style="145" customWidth="1"/>
    <col min="11572" max="11590" width="36.85546875" style="145" customWidth="1"/>
    <col min="11591" max="11591" width="37" style="145" customWidth="1"/>
    <col min="11592" max="11609" width="36.85546875" style="145" customWidth="1"/>
    <col min="11610" max="11610" width="36.5703125" style="145" customWidth="1"/>
    <col min="11611" max="11623" width="36.85546875" style="145" customWidth="1"/>
    <col min="11624" max="11624" width="36.5703125" style="145" customWidth="1"/>
    <col min="11625" max="11627" width="36.85546875" style="145" customWidth="1"/>
    <col min="11628" max="11628" width="36.5703125" style="145" customWidth="1"/>
    <col min="11629" max="11636" width="36.85546875" style="145" customWidth="1"/>
    <col min="11637" max="11637" width="36.5703125" style="145" customWidth="1"/>
    <col min="11638" max="11775" width="36.85546875" style="145"/>
    <col min="11776" max="11776" width="18.5703125" style="145" customWidth="1"/>
    <col min="11777" max="11785" width="31.42578125" style="145" customWidth="1"/>
    <col min="11786" max="11802" width="36.85546875" style="145" customWidth="1"/>
    <col min="11803" max="11803" width="37" style="145" customWidth="1"/>
    <col min="11804" max="11819" width="36.85546875" style="145" customWidth="1"/>
    <col min="11820" max="11820" width="37.140625" style="145" customWidth="1"/>
    <col min="11821" max="11822" width="36.85546875" style="145" customWidth="1"/>
    <col min="11823" max="11823" width="36.5703125" style="145" customWidth="1"/>
    <col min="11824" max="11825" width="36.85546875" style="145" customWidth="1"/>
    <col min="11826" max="11826" width="36.5703125" style="145" customWidth="1"/>
    <col min="11827" max="11827" width="37" style="145" customWidth="1"/>
    <col min="11828" max="11846" width="36.85546875" style="145" customWidth="1"/>
    <col min="11847" max="11847" width="37" style="145" customWidth="1"/>
    <col min="11848" max="11865" width="36.85546875" style="145" customWidth="1"/>
    <col min="11866" max="11866" width="36.5703125" style="145" customWidth="1"/>
    <col min="11867" max="11879" width="36.85546875" style="145" customWidth="1"/>
    <col min="11880" max="11880" width="36.5703125" style="145" customWidth="1"/>
    <col min="11881" max="11883" width="36.85546875" style="145" customWidth="1"/>
    <col min="11884" max="11884" width="36.5703125" style="145" customWidth="1"/>
    <col min="11885" max="11892" width="36.85546875" style="145" customWidth="1"/>
    <col min="11893" max="11893" width="36.5703125" style="145" customWidth="1"/>
    <col min="11894" max="12031" width="36.85546875" style="145"/>
    <col min="12032" max="12032" width="18.5703125" style="145" customWidth="1"/>
    <col min="12033" max="12041" width="31.42578125" style="145" customWidth="1"/>
    <col min="12042" max="12058" width="36.85546875" style="145" customWidth="1"/>
    <col min="12059" max="12059" width="37" style="145" customWidth="1"/>
    <col min="12060" max="12075" width="36.85546875" style="145" customWidth="1"/>
    <col min="12076" max="12076" width="37.140625" style="145" customWidth="1"/>
    <col min="12077" max="12078" width="36.85546875" style="145" customWidth="1"/>
    <col min="12079" max="12079" width="36.5703125" style="145" customWidth="1"/>
    <col min="12080" max="12081" width="36.85546875" style="145" customWidth="1"/>
    <col min="12082" max="12082" width="36.5703125" style="145" customWidth="1"/>
    <col min="12083" max="12083" width="37" style="145" customWidth="1"/>
    <col min="12084" max="12102" width="36.85546875" style="145" customWidth="1"/>
    <col min="12103" max="12103" width="37" style="145" customWidth="1"/>
    <col min="12104" max="12121" width="36.85546875" style="145" customWidth="1"/>
    <col min="12122" max="12122" width="36.5703125" style="145" customWidth="1"/>
    <col min="12123" max="12135" width="36.85546875" style="145" customWidth="1"/>
    <col min="12136" max="12136" width="36.5703125" style="145" customWidth="1"/>
    <col min="12137" max="12139" width="36.85546875" style="145" customWidth="1"/>
    <col min="12140" max="12140" width="36.5703125" style="145" customWidth="1"/>
    <col min="12141" max="12148" width="36.85546875" style="145" customWidth="1"/>
    <col min="12149" max="12149" width="36.5703125" style="145" customWidth="1"/>
    <col min="12150" max="12287" width="36.85546875" style="145"/>
    <col min="12288" max="12288" width="18.5703125" style="145" customWidth="1"/>
    <col min="12289" max="12297" width="31.42578125" style="145" customWidth="1"/>
    <col min="12298" max="12314" width="36.85546875" style="145" customWidth="1"/>
    <col min="12315" max="12315" width="37" style="145" customWidth="1"/>
    <col min="12316" max="12331" width="36.85546875" style="145" customWidth="1"/>
    <col min="12332" max="12332" width="37.140625" style="145" customWidth="1"/>
    <col min="12333" max="12334" width="36.85546875" style="145" customWidth="1"/>
    <col min="12335" max="12335" width="36.5703125" style="145" customWidth="1"/>
    <col min="12336" max="12337" width="36.85546875" style="145" customWidth="1"/>
    <col min="12338" max="12338" width="36.5703125" style="145" customWidth="1"/>
    <col min="12339" max="12339" width="37" style="145" customWidth="1"/>
    <col min="12340" max="12358" width="36.85546875" style="145" customWidth="1"/>
    <col min="12359" max="12359" width="37" style="145" customWidth="1"/>
    <col min="12360" max="12377" width="36.85546875" style="145" customWidth="1"/>
    <col min="12378" max="12378" width="36.5703125" style="145" customWidth="1"/>
    <col min="12379" max="12391" width="36.85546875" style="145" customWidth="1"/>
    <col min="12392" max="12392" width="36.5703125" style="145" customWidth="1"/>
    <col min="12393" max="12395" width="36.85546875" style="145" customWidth="1"/>
    <col min="12396" max="12396" width="36.5703125" style="145" customWidth="1"/>
    <col min="12397" max="12404" width="36.85546875" style="145" customWidth="1"/>
    <col min="12405" max="12405" width="36.5703125" style="145" customWidth="1"/>
    <col min="12406" max="12543" width="36.85546875" style="145"/>
    <col min="12544" max="12544" width="18.5703125" style="145" customWidth="1"/>
    <col min="12545" max="12553" width="31.42578125" style="145" customWidth="1"/>
    <col min="12554" max="12570" width="36.85546875" style="145" customWidth="1"/>
    <col min="12571" max="12571" width="37" style="145" customWidth="1"/>
    <col min="12572" max="12587" width="36.85546875" style="145" customWidth="1"/>
    <col min="12588" max="12588" width="37.140625" style="145" customWidth="1"/>
    <col min="12589" max="12590" width="36.85546875" style="145" customWidth="1"/>
    <col min="12591" max="12591" width="36.5703125" style="145" customWidth="1"/>
    <col min="12592" max="12593" width="36.85546875" style="145" customWidth="1"/>
    <col min="12594" max="12594" width="36.5703125" style="145" customWidth="1"/>
    <col min="12595" max="12595" width="37" style="145" customWidth="1"/>
    <col min="12596" max="12614" width="36.85546875" style="145" customWidth="1"/>
    <col min="12615" max="12615" width="37" style="145" customWidth="1"/>
    <col min="12616" max="12633" width="36.85546875" style="145" customWidth="1"/>
    <col min="12634" max="12634" width="36.5703125" style="145" customWidth="1"/>
    <col min="12635" max="12647" width="36.85546875" style="145" customWidth="1"/>
    <col min="12648" max="12648" width="36.5703125" style="145" customWidth="1"/>
    <col min="12649" max="12651" width="36.85546875" style="145" customWidth="1"/>
    <col min="12652" max="12652" width="36.5703125" style="145" customWidth="1"/>
    <col min="12653" max="12660" width="36.85546875" style="145" customWidth="1"/>
    <col min="12661" max="12661" width="36.5703125" style="145" customWidth="1"/>
    <col min="12662" max="12799" width="36.85546875" style="145"/>
    <col min="12800" max="12800" width="18.5703125" style="145" customWidth="1"/>
    <col min="12801" max="12809" width="31.42578125" style="145" customWidth="1"/>
    <col min="12810" max="12826" width="36.85546875" style="145" customWidth="1"/>
    <col min="12827" max="12827" width="37" style="145" customWidth="1"/>
    <col min="12828" max="12843" width="36.85546875" style="145" customWidth="1"/>
    <col min="12844" max="12844" width="37.140625" style="145" customWidth="1"/>
    <col min="12845" max="12846" width="36.85546875" style="145" customWidth="1"/>
    <col min="12847" max="12847" width="36.5703125" style="145" customWidth="1"/>
    <col min="12848" max="12849" width="36.85546875" style="145" customWidth="1"/>
    <col min="12850" max="12850" width="36.5703125" style="145" customWidth="1"/>
    <col min="12851" max="12851" width="37" style="145" customWidth="1"/>
    <col min="12852" max="12870" width="36.85546875" style="145" customWidth="1"/>
    <col min="12871" max="12871" width="37" style="145" customWidth="1"/>
    <col min="12872" max="12889" width="36.85546875" style="145" customWidth="1"/>
    <col min="12890" max="12890" width="36.5703125" style="145" customWidth="1"/>
    <col min="12891" max="12903" width="36.85546875" style="145" customWidth="1"/>
    <col min="12904" max="12904" width="36.5703125" style="145" customWidth="1"/>
    <col min="12905" max="12907" width="36.85546875" style="145" customWidth="1"/>
    <col min="12908" max="12908" width="36.5703125" style="145" customWidth="1"/>
    <col min="12909" max="12916" width="36.85546875" style="145" customWidth="1"/>
    <col min="12917" max="12917" width="36.5703125" style="145" customWidth="1"/>
    <col min="12918" max="13055" width="36.85546875" style="145"/>
    <col min="13056" max="13056" width="18.5703125" style="145" customWidth="1"/>
    <col min="13057" max="13065" width="31.42578125" style="145" customWidth="1"/>
    <col min="13066" max="13082" width="36.85546875" style="145" customWidth="1"/>
    <col min="13083" max="13083" width="37" style="145" customWidth="1"/>
    <col min="13084" max="13099" width="36.85546875" style="145" customWidth="1"/>
    <col min="13100" max="13100" width="37.140625" style="145" customWidth="1"/>
    <col min="13101" max="13102" width="36.85546875" style="145" customWidth="1"/>
    <col min="13103" max="13103" width="36.5703125" style="145" customWidth="1"/>
    <col min="13104" max="13105" width="36.85546875" style="145" customWidth="1"/>
    <col min="13106" max="13106" width="36.5703125" style="145" customWidth="1"/>
    <col min="13107" max="13107" width="37" style="145" customWidth="1"/>
    <col min="13108" max="13126" width="36.85546875" style="145" customWidth="1"/>
    <col min="13127" max="13127" width="37" style="145" customWidth="1"/>
    <col min="13128" max="13145" width="36.85546875" style="145" customWidth="1"/>
    <col min="13146" max="13146" width="36.5703125" style="145" customWidth="1"/>
    <col min="13147" max="13159" width="36.85546875" style="145" customWidth="1"/>
    <col min="13160" max="13160" width="36.5703125" style="145" customWidth="1"/>
    <col min="13161" max="13163" width="36.85546875" style="145" customWidth="1"/>
    <col min="13164" max="13164" width="36.5703125" style="145" customWidth="1"/>
    <col min="13165" max="13172" width="36.85546875" style="145" customWidth="1"/>
    <col min="13173" max="13173" width="36.5703125" style="145" customWidth="1"/>
    <col min="13174" max="13311" width="36.85546875" style="145"/>
    <col min="13312" max="13312" width="18.5703125" style="145" customWidth="1"/>
    <col min="13313" max="13321" width="31.42578125" style="145" customWidth="1"/>
    <col min="13322" max="13338" width="36.85546875" style="145" customWidth="1"/>
    <col min="13339" max="13339" width="37" style="145" customWidth="1"/>
    <col min="13340" max="13355" width="36.85546875" style="145" customWidth="1"/>
    <col min="13356" max="13356" width="37.140625" style="145" customWidth="1"/>
    <col min="13357" max="13358" width="36.85546875" style="145" customWidth="1"/>
    <col min="13359" max="13359" width="36.5703125" style="145" customWidth="1"/>
    <col min="13360" max="13361" width="36.85546875" style="145" customWidth="1"/>
    <col min="13362" max="13362" width="36.5703125" style="145" customWidth="1"/>
    <col min="13363" max="13363" width="37" style="145" customWidth="1"/>
    <col min="13364" max="13382" width="36.85546875" style="145" customWidth="1"/>
    <col min="13383" max="13383" width="37" style="145" customWidth="1"/>
    <col min="13384" max="13401" width="36.85546875" style="145" customWidth="1"/>
    <col min="13402" max="13402" width="36.5703125" style="145" customWidth="1"/>
    <col min="13403" max="13415" width="36.85546875" style="145" customWidth="1"/>
    <col min="13416" max="13416" width="36.5703125" style="145" customWidth="1"/>
    <col min="13417" max="13419" width="36.85546875" style="145" customWidth="1"/>
    <col min="13420" max="13420" width="36.5703125" style="145" customWidth="1"/>
    <col min="13421" max="13428" width="36.85546875" style="145" customWidth="1"/>
    <col min="13429" max="13429" width="36.5703125" style="145" customWidth="1"/>
    <col min="13430" max="13567" width="36.85546875" style="145"/>
    <col min="13568" max="13568" width="18.5703125" style="145" customWidth="1"/>
    <col min="13569" max="13577" width="31.42578125" style="145" customWidth="1"/>
    <col min="13578" max="13594" width="36.85546875" style="145" customWidth="1"/>
    <col min="13595" max="13595" width="37" style="145" customWidth="1"/>
    <col min="13596" max="13611" width="36.85546875" style="145" customWidth="1"/>
    <col min="13612" max="13612" width="37.140625" style="145" customWidth="1"/>
    <col min="13613" max="13614" width="36.85546875" style="145" customWidth="1"/>
    <col min="13615" max="13615" width="36.5703125" style="145" customWidth="1"/>
    <col min="13616" max="13617" width="36.85546875" style="145" customWidth="1"/>
    <col min="13618" max="13618" width="36.5703125" style="145" customWidth="1"/>
    <col min="13619" max="13619" width="37" style="145" customWidth="1"/>
    <col min="13620" max="13638" width="36.85546875" style="145" customWidth="1"/>
    <col min="13639" max="13639" width="37" style="145" customWidth="1"/>
    <col min="13640" max="13657" width="36.85546875" style="145" customWidth="1"/>
    <col min="13658" max="13658" width="36.5703125" style="145" customWidth="1"/>
    <col min="13659" max="13671" width="36.85546875" style="145" customWidth="1"/>
    <col min="13672" max="13672" width="36.5703125" style="145" customWidth="1"/>
    <col min="13673" max="13675" width="36.85546875" style="145" customWidth="1"/>
    <col min="13676" max="13676" width="36.5703125" style="145" customWidth="1"/>
    <col min="13677" max="13684" width="36.85546875" style="145" customWidth="1"/>
    <col min="13685" max="13685" width="36.5703125" style="145" customWidth="1"/>
    <col min="13686" max="13823" width="36.85546875" style="145"/>
    <col min="13824" max="13824" width="18.5703125" style="145" customWidth="1"/>
    <col min="13825" max="13833" width="31.42578125" style="145" customWidth="1"/>
    <col min="13834" max="13850" width="36.85546875" style="145" customWidth="1"/>
    <col min="13851" max="13851" width="37" style="145" customWidth="1"/>
    <col min="13852" max="13867" width="36.85546875" style="145" customWidth="1"/>
    <col min="13868" max="13868" width="37.140625" style="145" customWidth="1"/>
    <col min="13869" max="13870" width="36.85546875" style="145" customWidth="1"/>
    <col min="13871" max="13871" width="36.5703125" style="145" customWidth="1"/>
    <col min="13872" max="13873" width="36.85546875" style="145" customWidth="1"/>
    <col min="13874" max="13874" width="36.5703125" style="145" customWidth="1"/>
    <col min="13875" max="13875" width="37" style="145" customWidth="1"/>
    <col min="13876" max="13894" width="36.85546875" style="145" customWidth="1"/>
    <col min="13895" max="13895" width="37" style="145" customWidth="1"/>
    <col min="13896" max="13913" width="36.85546875" style="145" customWidth="1"/>
    <col min="13914" max="13914" width="36.5703125" style="145" customWidth="1"/>
    <col min="13915" max="13927" width="36.85546875" style="145" customWidth="1"/>
    <col min="13928" max="13928" width="36.5703125" style="145" customWidth="1"/>
    <col min="13929" max="13931" width="36.85546875" style="145" customWidth="1"/>
    <col min="13932" max="13932" width="36.5703125" style="145" customWidth="1"/>
    <col min="13933" max="13940" width="36.85546875" style="145" customWidth="1"/>
    <col min="13941" max="13941" width="36.5703125" style="145" customWidth="1"/>
    <col min="13942" max="14079" width="36.85546875" style="145"/>
    <col min="14080" max="14080" width="18.5703125" style="145" customWidth="1"/>
    <col min="14081" max="14089" width="31.42578125" style="145" customWidth="1"/>
    <col min="14090" max="14106" width="36.85546875" style="145" customWidth="1"/>
    <col min="14107" max="14107" width="37" style="145" customWidth="1"/>
    <col min="14108" max="14123" width="36.85546875" style="145" customWidth="1"/>
    <col min="14124" max="14124" width="37.140625" style="145" customWidth="1"/>
    <col min="14125" max="14126" width="36.85546875" style="145" customWidth="1"/>
    <col min="14127" max="14127" width="36.5703125" style="145" customWidth="1"/>
    <col min="14128" max="14129" width="36.85546875" style="145" customWidth="1"/>
    <col min="14130" max="14130" width="36.5703125" style="145" customWidth="1"/>
    <col min="14131" max="14131" width="37" style="145" customWidth="1"/>
    <col min="14132" max="14150" width="36.85546875" style="145" customWidth="1"/>
    <col min="14151" max="14151" width="37" style="145" customWidth="1"/>
    <col min="14152" max="14169" width="36.85546875" style="145" customWidth="1"/>
    <col min="14170" max="14170" width="36.5703125" style="145" customWidth="1"/>
    <col min="14171" max="14183" width="36.85546875" style="145" customWidth="1"/>
    <col min="14184" max="14184" width="36.5703125" style="145" customWidth="1"/>
    <col min="14185" max="14187" width="36.85546875" style="145" customWidth="1"/>
    <col min="14188" max="14188" width="36.5703125" style="145" customWidth="1"/>
    <col min="14189" max="14196" width="36.85546875" style="145" customWidth="1"/>
    <col min="14197" max="14197" width="36.5703125" style="145" customWidth="1"/>
    <col min="14198" max="14335" width="36.85546875" style="145"/>
    <col min="14336" max="14336" width="18.5703125" style="145" customWidth="1"/>
    <col min="14337" max="14345" width="31.42578125" style="145" customWidth="1"/>
    <col min="14346" max="14362" width="36.85546875" style="145" customWidth="1"/>
    <col min="14363" max="14363" width="37" style="145" customWidth="1"/>
    <col min="14364" max="14379" width="36.85546875" style="145" customWidth="1"/>
    <col min="14380" max="14380" width="37.140625" style="145" customWidth="1"/>
    <col min="14381" max="14382" width="36.85546875" style="145" customWidth="1"/>
    <col min="14383" max="14383" width="36.5703125" style="145" customWidth="1"/>
    <col min="14384" max="14385" width="36.85546875" style="145" customWidth="1"/>
    <col min="14386" max="14386" width="36.5703125" style="145" customWidth="1"/>
    <col min="14387" max="14387" width="37" style="145" customWidth="1"/>
    <col min="14388" max="14406" width="36.85546875" style="145" customWidth="1"/>
    <col min="14407" max="14407" width="37" style="145" customWidth="1"/>
    <col min="14408" max="14425" width="36.85546875" style="145" customWidth="1"/>
    <col min="14426" max="14426" width="36.5703125" style="145" customWidth="1"/>
    <col min="14427" max="14439" width="36.85546875" style="145" customWidth="1"/>
    <col min="14440" max="14440" width="36.5703125" style="145" customWidth="1"/>
    <col min="14441" max="14443" width="36.85546875" style="145" customWidth="1"/>
    <col min="14444" max="14444" width="36.5703125" style="145" customWidth="1"/>
    <col min="14445" max="14452" width="36.85546875" style="145" customWidth="1"/>
    <col min="14453" max="14453" width="36.5703125" style="145" customWidth="1"/>
    <col min="14454" max="14591" width="36.85546875" style="145"/>
    <col min="14592" max="14592" width="18.5703125" style="145" customWidth="1"/>
    <col min="14593" max="14601" width="31.42578125" style="145" customWidth="1"/>
    <col min="14602" max="14618" width="36.85546875" style="145" customWidth="1"/>
    <col min="14619" max="14619" width="37" style="145" customWidth="1"/>
    <col min="14620" max="14635" width="36.85546875" style="145" customWidth="1"/>
    <col min="14636" max="14636" width="37.140625" style="145" customWidth="1"/>
    <col min="14637" max="14638" width="36.85546875" style="145" customWidth="1"/>
    <col min="14639" max="14639" width="36.5703125" style="145" customWidth="1"/>
    <col min="14640" max="14641" width="36.85546875" style="145" customWidth="1"/>
    <col min="14642" max="14642" width="36.5703125" style="145" customWidth="1"/>
    <col min="14643" max="14643" width="37" style="145" customWidth="1"/>
    <col min="14644" max="14662" width="36.85546875" style="145" customWidth="1"/>
    <col min="14663" max="14663" width="37" style="145" customWidth="1"/>
    <col min="14664" max="14681" width="36.85546875" style="145" customWidth="1"/>
    <col min="14682" max="14682" width="36.5703125" style="145" customWidth="1"/>
    <col min="14683" max="14695" width="36.85546875" style="145" customWidth="1"/>
    <col min="14696" max="14696" width="36.5703125" style="145" customWidth="1"/>
    <col min="14697" max="14699" width="36.85546875" style="145" customWidth="1"/>
    <col min="14700" max="14700" width="36.5703125" style="145" customWidth="1"/>
    <col min="14701" max="14708" width="36.85546875" style="145" customWidth="1"/>
    <col min="14709" max="14709" width="36.5703125" style="145" customWidth="1"/>
    <col min="14710" max="14847" width="36.85546875" style="145"/>
    <col min="14848" max="14848" width="18.5703125" style="145" customWidth="1"/>
    <col min="14849" max="14857" width="31.42578125" style="145" customWidth="1"/>
    <col min="14858" max="14874" width="36.85546875" style="145" customWidth="1"/>
    <col min="14875" max="14875" width="37" style="145" customWidth="1"/>
    <col min="14876" max="14891" width="36.85546875" style="145" customWidth="1"/>
    <col min="14892" max="14892" width="37.140625" style="145" customWidth="1"/>
    <col min="14893" max="14894" width="36.85546875" style="145" customWidth="1"/>
    <col min="14895" max="14895" width="36.5703125" style="145" customWidth="1"/>
    <col min="14896" max="14897" width="36.85546875" style="145" customWidth="1"/>
    <col min="14898" max="14898" width="36.5703125" style="145" customWidth="1"/>
    <col min="14899" max="14899" width="37" style="145" customWidth="1"/>
    <col min="14900" max="14918" width="36.85546875" style="145" customWidth="1"/>
    <col min="14919" max="14919" width="37" style="145" customWidth="1"/>
    <col min="14920" max="14937" width="36.85546875" style="145" customWidth="1"/>
    <col min="14938" max="14938" width="36.5703125" style="145" customWidth="1"/>
    <col min="14939" max="14951" width="36.85546875" style="145" customWidth="1"/>
    <col min="14952" max="14952" width="36.5703125" style="145" customWidth="1"/>
    <col min="14953" max="14955" width="36.85546875" style="145" customWidth="1"/>
    <col min="14956" max="14956" width="36.5703125" style="145" customWidth="1"/>
    <col min="14957" max="14964" width="36.85546875" style="145" customWidth="1"/>
    <col min="14965" max="14965" width="36.5703125" style="145" customWidth="1"/>
    <col min="14966" max="15103" width="36.85546875" style="145"/>
    <col min="15104" max="15104" width="18.5703125" style="145" customWidth="1"/>
    <col min="15105" max="15113" width="31.42578125" style="145" customWidth="1"/>
    <col min="15114" max="15130" width="36.85546875" style="145" customWidth="1"/>
    <col min="15131" max="15131" width="37" style="145" customWidth="1"/>
    <col min="15132" max="15147" width="36.85546875" style="145" customWidth="1"/>
    <col min="15148" max="15148" width="37.140625" style="145" customWidth="1"/>
    <col min="15149" max="15150" width="36.85546875" style="145" customWidth="1"/>
    <col min="15151" max="15151" width="36.5703125" style="145" customWidth="1"/>
    <col min="15152" max="15153" width="36.85546875" style="145" customWidth="1"/>
    <col min="15154" max="15154" width="36.5703125" style="145" customWidth="1"/>
    <col min="15155" max="15155" width="37" style="145" customWidth="1"/>
    <col min="15156" max="15174" width="36.85546875" style="145" customWidth="1"/>
    <col min="15175" max="15175" width="37" style="145" customWidth="1"/>
    <col min="15176" max="15193" width="36.85546875" style="145" customWidth="1"/>
    <col min="15194" max="15194" width="36.5703125" style="145" customWidth="1"/>
    <col min="15195" max="15207" width="36.85546875" style="145" customWidth="1"/>
    <col min="15208" max="15208" width="36.5703125" style="145" customWidth="1"/>
    <col min="15209" max="15211" width="36.85546875" style="145" customWidth="1"/>
    <col min="15212" max="15212" width="36.5703125" style="145" customWidth="1"/>
    <col min="15213" max="15220" width="36.85546875" style="145" customWidth="1"/>
    <col min="15221" max="15221" width="36.5703125" style="145" customWidth="1"/>
    <col min="15222" max="15359" width="36.85546875" style="145"/>
    <col min="15360" max="15360" width="18.5703125" style="145" customWidth="1"/>
    <col min="15361" max="15369" width="31.42578125" style="145" customWidth="1"/>
    <col min="15370" max="15386" width="36.85546875" style="145" customWidth="1"/>
    <col min="15387" max="15387" width="37" style="145" customWidth="1"/>
    <col min="15388" max="15403" width="36.85546875" style="145" customWidth="1"/>
    <col min="15404" max="15404" width="37.140625" style="145" customWidth="1"/>
    <col min="15405" max="15406" width="36.85546875" style="145" customWidth="1"/>
    <col min="15407" max="15407" width="36.5703125" style="145" customWidth="1"/>
    <col min="15408" max="15409" width="36.85546875" style="145" customWidth="1"/>
    <col min="15410" max="15410" width="36.5703125" style="145" customWidth="1"/>
    <col min="15411" max="15411" width="37" style="145" customWidth="1"/>
    <col min="15412" max="15430" width="36.85546875" style="145" customWidth="1"/>
    <col min="15431" max="15431" width="37" style="145" customWidth="1"/>
    <col min="15432" max="15449" width="36.85546875" style="145" customWidth="1"/>
    <col min="15450" max="15450" width="36.5703125" style="145" customWidth="1"/>
    <col min="15451" max="15463" width="36.85546875" style="145" customWidth="1"/>
    <col min="15464" max="15464" width="36.5703125" style="145" customWidth="1"/>
    <col min="15465" max="15467" width="36.85546875" style="145" customWidth="1"/>
    <col min="15468" max="15468" width="36.5703125" style="145" customWidth="1"/>
    <col min="15469" max="15476" width="36.85546875" style="145" customWidth="1"/>
    <col min="15477" max="15477" width="36.5703125" style="145" customWidth="1"/>
    <col min="15478" max="15615" width="36.85546875" style="145"/>
    <col min="15616" max="15616" width="18.5703125" style="145" customWidth="1"/>
    <col min="15617" max="15625" width="31.42578125" style="145" customWidth="1"/>
    <col min="15626" max="15642" width="36.85546875" style="145" customWidth="1"/>
    <col min="15643" max="15643" width="37" style="145" customWidth="1"/>
    <col min="15644" max="15659" width="36.85546875" style="145" customWidth="1"/>
    <col min="15660" max="15660" width="37.140625" style="145" customWidth="1"/>
    <col min="15661" max="15662" width="36.85546875" style="145" customWidth="1"/>
    <col min="15663" max="15663" width="36.5703125" style="145" customWidth="1"/>
    <col min="15664" max="15665" width="36.85546875" style="145" customWidth="1"/>
    <col min="15666" max="15666" width="36.5703125" style="145" customWidth="1"/>
    <col min="15667" max="15667" width="37" style="145" customWidth="1"/>
    <col min="15668" max="15686" width="36.85546875" style="145" customWidth="1"/>
    <col min="15687" max="15687" width="37" style="145" customWidth="1"/>
    <col min="15688" max="15705" width="36.85546875" style="145" customWidth="1"/>
    <col min="15706" max="15706" width="36.5703125" style="145" customWidth="1"/>
    <col min="15707" max="15719" width="36.85546875" style="145" customWidth="1"/>
    <col min="15720" max="15720" width="36.5703125" style="145" customWidth="1"/>
    <col min="15721" max="15723" width="36.85546875" style="145" customWidth="1"/>
    <col min="15724" max="15724" width="36.5703125" style="145" customWidth="1"/>
    <col min="15725" max="15732" width="36.85546875" style="145" customWidth="1"/>
    <col min="15733" max="15733" width="36.5703125" style="145" customWidth="1"/>
    <col min="15734" max="15871" width="36.85546875" style="145"/>
    <col min="15872" max="15872" width="18.5703125" style="145" customWidth="1"/>
    <col min="15873" max="15881" width="31.42578125" style="145" customWidth="1"/>
    <col min="15882" max="15898" width="36.85546875" style="145" customWidth="1"/>
    <col min="15899" max="15899" width="37" style="145" customWidth="1"/>
    <col min="15900" max="15915" width="36.85546875" style="145" customWidth="1"/>
    <col min="15916" max="15916" width="37.140625" style="145" customWidth="1"/>
    <col min="15917" max="15918" width="36.85546875" style="145" customWidth="1"/>
    <col min="15919" max="15919" width="36.5703125" style="145" customWidth="1"/>
    <col min="15920" max="15921" width="36.85546875" style="145" customWidth="1"/>
    <col min="15922" max="15922" width="36.5703125" style="145" customWidth="1"/>
    <col min="15923" max="15923" width="37" style="145" customWidth="1"/>
    <col min="15924" max="15942" width="36.85546875" style="145" customWidth="1"/>
    <col min="15943" max="15943" width="37" style="145" customWidth="1"/>
    <col min="15944" max="15961" width="36.85546875" style="145" customWidth="1"/>
    <col min="15962" max="15962" width="36.5703125" style="145" customWidth="1"/>
    <col min="15963" max="15975" width="36.85546875" style="145" customWidth="1"/>
    <col min="15976" max="15976" width="36.5703125" style="145" customWidth="1"/>
    <col min="15977" max="15979" width="36.85546875" style="145" customWidth="1"/>
    <col min="15980" max="15980" width="36.5703125" style="145" customWidth="1"/>
    <col min="15981" max="15988" width="36.85546875" style="145" customWidth="1"/>
    <col min="15989" max="15989" width="36.5703125" style="145" customWidth="1"/>
    <col min="15990" max="16127" width="36.85546875" style="145"/>
    <col min="16128" max="16128" width="18.5703125" style="145" customWidth="1"/>
    <col min="16129" max="16137" width="31.42578125" style="145" customWidth="1"/>
    <col min="16138" max="16154" width="36.85546875" style="145" customWidth="1"/>
    <col min="16155" max="16155" width="37" style="145" customWidth="1"/>
    <col min="16156" max="16171" width="36.85546875" style="145" customWidth="1"/>
    <col min="16172" max="16172" width="37.140625" style="145" customWidth="1"/>
    <col min="16173" max="16174" width="36.85546875" style="145" customWidth="1"/>
    <col min="16175" max="16175" width="36.5703125" style="145" customWidth="1"/>
    <col min="16176" max="16177" width="36.85546875" style="145" customWidth="1"/>
    <col min="16178" max="16178" width="36.5703125" style="145" customWidth="1"/>
    <col min="16179" max="16179" width="37" style="145" customWidth="1"/>
    <col min="16180" max="16198" width="36.85546875" style="145" customWidth="1"/>
    <col min="16199" max="16199" width="37" style="145" customWidth="1"/>
    <col min="16200" max="16217" width="36.85546875" style="145" customWidth="1"/>
    <col min="16218" max="16218" width="36.5703125" style="145" customWidth="1"/>
    <col min="16219" max="16231" width="36.85546875" style="145" customWidth="1"/>
    <col min="16232" max="16232" width="36.5703125" style="145" customWidth="1"/>
    <col min="16233" max="16235" width="36.85546875" style="145" customWidth="1"/>
    <col min="16236" max="16236" width="36.5703125" style="145" customWidth="1"/>
    <col min="16237" max="16244" width="36.85546875" style="145" customWidth="1"/>
    <col min="16245" max="16245" width="36.5703125" style="145" customWidth="1"/>
    <col min="16246" max="16384" width="36.85546875" style="145"/>
  </cols>
  <sheetData>
    <row r="1" spans="1:244" s="94" customFormat="1" ht="12.75" customHeight="1" x14ac:dyDescent="0.25">
      <c r="A1" s="90" t="s">
        <v>113</v>
      </c>
      <c r="B1" s="91"/>
      <c r="C1" s="92"/>
      <c r="D1" s="92"/>
      <c r="E1" s="92"/>
      <c r="F1" s="92"/>
      <c r="G1" s="92"/>
      <c r="H1" s="92"/>
      <c r="I1" s="92"/>
      <c r="J1" s="93"/>
      <c r="K1" s="93"/>
      <c r="L1" s="93"/>
      <c r="M1" s="93"/>
      <c r="N1" s="93"/>
      <c r="O1" s="93"/>
      <c r="P1" s="93"/>
      <c r="Q1" s="93"/>
      <c r="R1" s="93"/>
      <c r="S1" s="93"/>
      <c r="T1" s="93"/>
      <c r="U1" s="93"/>
      <c r="V1" s="93"/>
      <c r="W1" s="93"/>
      <c r="X1" s="93"/>
      <c r="Y1" s="93"/>
      <c r="Z1" s="93"/>
      <c r="AA1" s="93"/>
      <c r="AB1" s="93"/>
      <c r="AC1" s="93"/>
      <c r="AD1" s="93"/>
      <c r="AE1" s="93"/>
      <c r="AF1" s="93"/>
      <c r="AG1" s="93"/>
      <c r="AH1" s="93"/>
    </row>
    <row r="2" spans="1:244" s="98" customFormat="1" ht="12.75" customHeight="1" x14ac:dyDescent="0.25">
      <c r="A2" s="95" t="s">
        <v>114</v>
      </c>
      <c r="B2" s="96">
        <v>1</v>
      </c>
      <c r="C2" s="96">
        <v>2</v>
      </c>
      <c r="D2" s="96">
        <v>3</v>
      </c>
      <c r="E2" s="96" t="s">
        <v>508</v>
      </c>
      <c r="F2" s="96" t="s">
        <v>509</v>
      </c>
      <c r="G2" s="96" t="s">
        <v>510</v>
      </c>
      <c r="H2" s="96" t="s">
        <v>511</v>
      </c>
      <c r="I2" s="96" t="s">
        <v>512</v>
      </c>
      <c r="J2" s="96" t="s">
        <v>513</v>
      </c>
      <c r="K2" s="96" t="s">
        <v>514</v>
      </c>
      <c r="L2" s="96" t="s">
        <v>515</v>
      </c>
      <c r="M2" s="96" t="s">
        <v>516</v>
      </c>
      <c r="N2" s="96" t="s">
        <v>517</v>
      </c>
      <c r="O2" s="96" t="s">
        <v>518</v>
      </c>
      <c r="P2" s="96">
        <v>5</v>
      </c>
      <c r="Q2" s="96">
        <v>6</v>
      </c>
      <c r="R2" s="96">
        <v>7</v>
      </c>
      <c r="S2" s="96">
        <v>8</v>
      </c>
      <c r="T2" s="96">
        <v>9</v>
      </c>
      <c r="U2" s="96"/>
      <c r="V2" s="96"/>
      <c r="W2" s="96"/>
      <c r="X2" s="96"/>
      <c r="Y2" s="96"/>
      <c r="Z2" s="96"/>
      <c r="AA2" s="96"/>
      <c r="AB2" s="96"/>
      <c r="AC2" s="96"/>
      <c r="AD2" s="96"/>
      <c r="AE2" s="96"/>
      <c r="AF2" s="96"/>
      <c r="AG2" s="96"/>
      <c r="AH2" s="96"/>
      <c r="AI2" s="97"/>
      <c r="AJ2" s="97" t="str">
        <f t="shared" ref="AJ2:CU2" si="0">IF(AJ3="","",AI2+1)</f>
        <v/>
      </c>
      <c r="AK2" s="97" t="str">
        <f t="shared" si="0"/>
        <v/>
      </c>
      <c r="AL2" s="97" t="str">
        <f t="shared" si="0"/>
        <v/>
      </c>
      <c r="AM2" s="97" t="str">
        <f t="shared" si="0"/>
        <v/>
      </c>
      <c r="AN2" s="97" t="str">
        <f t="shared" si="0"/>
        <v/>
      </c>
      <c r="AO2" s="97" t="str">
        <f t="shared" si="0"/>
        <v/>
      </c>
      <c r="AP2" s="97" t="str">
        <f t="shared" si="0"/>
        <v/>
      </c>
      <c r="AQ2" s="97" t="str">
        <f t="shared" si="0"/>
        <v/>
      </c>
      <c r="AR2" s="97" t="str">
        <f t="shared" si="0"/>
        <v/>
      </c>
      <c r="AS2" s="97" t="str">
        <f t="shared" si="0"/>
        <v/>
      </c>
      <c r="AT2" s="97" t="str">
        <f t="shared" si="0"/>
        <v/>
      </c>
      <c r="AU2" s="97" t="str">
        <f t="shared" si="0"/>
        <v/>
      </c>
      <c r="AV2" s="97" t="str">
        <f t="shared" si="0"/>
        <v/>
      </c>
      <c r="AW2" s="97" t="str">
        <f t="shared" si="0"/>
        <v/>
      </c>
      <c r="AX2" s="97" t="str">
        <f t="shared" si="0"/>
        <v/>
      </c>
      <c r="AY2" s="97" t="str">
        <f t="shared" si="0"/>
        <v/>
      </c>
      <c r="AZ2" s="97" t="str">
        <f t="shared" si="0"/>
        <v/>
      </c>
      <c r="BA2" s="97" t="str">
        <f t="shared" si="0"/>
        <v/>
      </c>
      <c r="BB2" s="97" t="str">
        <f t="shared" si="0"/>
        <v/>
      </c>
      <c r="BC2" s="97" t="str">
        <f t="shared" si="0"/>
        <v/>
      </c>
      <c r="BD2" s="97" t="str">
        <f t="shared" si="0"/>
        <v/>
      </c>
      <c r="BE2" s="97" t="str">
        <f t="shared" si="0"/>
        <v/>
      </c>
      <c r="BF2" s="97" t="str">
        <f t="shared" si="0"/>
        <v/>
      </c>
      <c r="BG2" s="97" t="str">
        <f t="shared" si="0"/>
        <v/>
      </c>
      <c r="BH2" s="97" t="str">
        <f t="shared" si="0"/>
        <v/>
      </c>
      <c r="BI2" s="97" t="str">
        <f t="shared" si="0"/>
        <v/>
      </c>
      <c r="BJ2" s="97" t="str">
        <f t="shared" si="0"/>
        <v/>
      </c>
      <c r="BK2" s="97" t="str">
        <f t="shared" si="0"/>
        <v/>
      </c>
      <c r="BL2" s="97" t="str">
        <f t="shared" si="0"/>
        <v/>
      </c>
      <c r="BM2" s="97" t="str">
        <f t="shared" si="0"/>
        <v/>
      </c>
      <c r="BN2" s="97" t="str">
        <f t="shared" si="0"/>
        <v/>
      </c>
      <c r="BO2" s="97" t="str">
        <f t="shared" si="0"/>
        <v/>
      </c>
      <c r="BP2" s="97" t="str">
        <f t="shared" si="0"/>
        <v/>
      </c>
      <c r="BQ2" s="97" t="str">
        <f t="shared" si="0"/>
        <v/>
      </c>
      <c r="BR2" s="97" t="str">
        <f t="shared" si="0"/>
        <v/>
      </c>
      <c r="BS2" s="97" t="str">
        <f t="shared" si="0"/>
        <v/>
      </c>
      <c r="BT2" s="97" t="str">
        <f t="shared" si="0"/>
        <v/>
      </c>
      <c r="BU2" s="97" t="str">
        <f t="shared" si="0"/>
        <v/>
      </c>
      <c r="BV2" s="97" t="str">
        <f t="shared" si="0"/>
        <v/>
      </c>
      <c r="BW2" s="97" t="str">
        <f t="shared" si="0"/>
        <v/>
      </c>
      <c r="BX2" s="97" t="str">
        <f t="shared" si="0"/>
        <v/>
      </c>
      <c r="BY2" s="97" t="str">
        <f t="shared" si="0"/>
        <v/>
      </c>
      <c r="BZ2" s="97" t="str">
        <f t="shared" si="0"/>
        <v/>
      </c>
      <c r="CA2" s="97" t="str">
        <f t="shared" si="0"/>
        <v/>
      </c>
      <c r="CB2" s="97" t="str">
        <f t="shared" si="0"/>
        <v/>
      </c>
      <c r="CC2" s="97" t="str">
        <f t="shared" si="0"/>
        <v/>
      </c>
      <c r="CD2" s="97" t="str">
        <f t="shared" si="0"/>
        <v/>
      </c>
      <c r="CE2" s="97" t="str">
        <f t="shared" si="0"/>
        <v/>
      </c>
      <c r="CF2" s="97" t="str">
        <f t="shared" si="0"/>
        <v/>
      </c>
      <c r="CG2" s="97" t="str">
        <f t="shared" si="0"/>
        <v/>
      </c>
      <c r="CH2" s="97" t="str">
        <f t="shared" si="0"/>
        <v/>
      </c>
      <c r="CI2" s="97" t="str">
        <f t="shared" si="0"/>
        <v/>
      </c>
      <c r="CJ2" s="97" t="str">
        <f t="shared" si="0"/>
        <v/>
      </c>
      <c r="CK2" s="97" t="str">
        <f t="shared" si="0"/>
        <v/>
      </c>
      <c r="CL2" s="97" t="str">
        <f t="shared" si="0"/>
        <v/>
      </c>
      <c r="CM2" s="97" t="str">
        <f t="shared" si="0"/>
        <v/>
      </c>
      <c r="CN2" s="97" t="str">
        <f t="shared" si="0"/>
        <v/>
      </c>
      <c r="CO2" s="97" t="str">
        <f t="shared" si="0"/>
        <v/>
      </c>
      <c r="CP2" s="97" t="str">
        <f t="shared" si="0"/>
        <v/>
      </c>
      <c r="CQ2" s="97" t="str">
        <f t="shared" si="0"/>
        <v/>
      </c>
      <c r="CR2" s="97" t="str">
        <f t="shared" si="0"/>
        <v/>
      </c>
      <c r="CS2" s="97" t="str">
        <f t="shared" si="0"/>
        <v/>
      </c>
      <c r="CT2" s="97" t="str">
        <f t="shared" si="0"/>
        <v/>
      </c>
      <c r="CU2" s="97" t="str">
        <f t="shared" si="0"/>
        <v/>
      </c>
      <c r="CV2" s="97" t="str">
        <f t="shared" ref="CV2:FG2" si="1">IF(CV3="","",CU2+1)</f>
        <v/>
      </c>
      <c r="CW2" s="97" t="str">
        <f t="shared" si="1"/>
        <v/>
      </c>
      <c r="CX2" s="97" t="str">
        <f t="shared" si="1"/>
        <v/>
      </c>
      <c r="CY2" s="97" t="str">
        <f t="shared" si="1"/>
        <v/>
      </c>
      <c r="CZ2" s="97" t="str">
        <f t="shared" si="1"/>
        <v/>
      </c>
      <c r="DA2" s="97" t="str">
        <f t="shared" si="1"/>
        <v/>
      </c>
      <c r="DB2" s="97" t="str">
        <f t="shared" si="1"/>
        <v/>
      </c>
      <c r="DC2" s="97" t="str">
        <f t="shared" si="1"/>
        <v/>
      </c>
      <c r="DD2" s="97" t="str">
        <f t="shared" si="1"/>
        <v/>
      </c>
      <c r="DE2" s="97" t="str">
        <f t="shared" si="1"/>
        <v/>
      </c>
      <c r="DF2" s="97" t="str">
        <f t="shared" si="1"/>
        <v/>
      </c>
      <c r="DG2" s="97" t="str">
        <f t="shared" si="1"/>
        <v/>
      </c>
      <c r="DH2" s="97" t="str">
        <f t="shared" si="1"/>
        <v/>
      </c>
      <c r="DI2" s="97" t="str">
        <f t="shared" si="1"/>
        <v/>
      </c>
      <c r="DJ2" s="97" t="str">
        <f t="shared" si="1"/>
        <v/>
      </c>
      <c r="DK2" s="97" t="str">
        <f t="shared" si="1"/>
        <v/>
      </c>
      <c r="DL2" s="97" t="str">
        <f t="shared" si="1"/>
        <v/>
      </c>
      <c r="DM2" s="97" t="str">
        <f t="shared" si="1"/>
        <v/>
      </c>
      <c r="DN2" s="97" t="str">
        <f t="shared" si="1"/>
        <v/>
      </c>
      <c r="DO2" s="97" t="str">
        <f t="shared" si="1"/>
        <v/>
      </c>
      <c r="DP2" s="97" t="str">
        <f t="shared" si="1"/>
        <v/>
      </c>
      <c r="DQ2" s="97" t="str">
        <f t="shared" si="1"/>
        <v/>
      </c>
      <c r="DR2" s="97" t="str">
        <f t="shared" si="1"/>
        <v/>
      </c>
      <c r="DS2" s="97" t="str">
        <f t="shared" si="1"/>
        <v/>
      </c>
      <c r="DT2" s="97" t="str">
        <f t="shared" si="1"/>
        <v/>
      </c>
      <c r="DU2" s="97" t="str">
        <f t="shared" si="1"/>
        <v/>
      </c>
      <c r="DV2" s="97" t="str">
        <f t="shared" si="1"/>
        <v/>
      </c>
      <c r="DW2" s="97" t="str">
        <f t="shared" si="1"/>
        <v/>
      </c>
      <c r="DX2" s="97" t="str">
        <f t="shared" si="1"/>
        <v/>
      </c>
      <c r="DY2" s="97" t="str">
        <f t="shared" si="1"/>
        <v/>
      </c>
      <c r="DZ2" s="97" t="str">
        <f t="shared" si="1"/>
        <v/>
      </c>
      <c r="EA2" s="97" t="str">
        <f t="shared" si="1"/>
        <v/>
      </c>
      <c r="EB2" s="97" t="str">
        <f t="shared" si="1"/>
        <v/>
      </c>
      <c r="EC2" s="97" t="str">
        <f t="shared" si="1"/>
        <v/>
      </c>
      <c r="ED2" s="97" t="str">
        <f t="shared" si="1"/>
        <v/>
      </c>
      <c r="EE2" s="97" t="str">
        <f t="shared" si="1"/>
        <v/>
      </c>
      <c r="EF2" s="97" t="str">
        <f t="shared" si="1"/>
        <v/>
      </c>
      <c r="EG2" s="97" t="str">
        <f t="shared" si="1"/>
        <v/>
      </c>
      <c r="EH2" s="97" t="str">
        <f t="shared" si="1"/>
        <v/>
      </c>
      <c r="EI2" s="97" t="str">
        <f t="shared" si="1"/>
        <v/>
      </c>
      <c r="EJ2" s="97" t="str">
        <f t="shared" si="1"/>
        <v/>
      </c>
      <c r="EK2" s="97" t="str">
        <f t="shared" si="1"/>
        <v/>
      </c>
      <c r="EL2" s="97" t="str">
        <f t="shared" si="1"/>
        <v/>
      </c>
      <c r="EM2" s="97" t="str">
        <f t="shared" si="1"/>
        <v/>
      </c>
      <c r="EN2" s="97" t="str">
        <f t="shared" si="1"/>
        <v/>
      </c>
      <c r="EO2" s="97" t="str">
        <f t="shared" si="1"/>
        <v/>
      </c>
      <c r="EP2" s="97" t="str">
        <f t="shared" si="1"/>
        <v/>
      </c>
      <c r="EQ2" s="97" t="str">
        <f t="shared" si="1"/>
        <v/>
      </c>
      <c r="ER2" s="97" t="str">
        <f t="shared" si="1"/>
        <v/>
      </c>
      <c r="ES2" s="97" t="str">
        <f t="shared" si="1"/>
        <v/>
      </c>
      <c r="ET2" s="97" t="str">
        <f t="shared" si="1"/>
        <v/>
      </c>
      <c r="EU2" s="97" t="str">
        <f t="shared" si="1"/>
        <v/>
      </c>
      <c r="EV2" s="97" t="str">
        <f t="shared" si="1"/>
        <v/>
      </c>
      <c r="EW2" s="97" t="str">
        <f t="shared" si="1"/>
        <v/>
      </c>
      <c r="EX2" s="97" t="str">
        <f t="shared" si="1"/>
        <v/>
      </c>
      <c r="EY2" s="97" t="str">
        <f t="shared" si="1"/>
        <v/>
      </c>
      <c r="EZ2" s="97" t="str">
        <f t="shared" si="1"/>
        <v/>
      </c>
      <c r="FA2" s="97" t="str">
        <f t="shared" si="1"/>
        <v/>
      </c>
      <c r="FB2" s="97" t="str">
        <f t="shared" si="1"/>
        <v/>
      </c>
      <c r="FC2" s="97" t="str">
        <f t="shared" si="1"/>
        <v/>
      </c>
      <c r="FD2" s="97" t="str">
        <f t="shared" si="1"/>
        <v/>
      </c>
      <c r="FE2" s="97" t="str">
        <f t="shared" si="1"/>
        <v/>
      </c>
      <c r="FF2" s="97" t="str">
        <f t="shared" si="1"/>
        <v/>
      </c>
      <c r="FG2" s="97" t="str">
        <f t="shared" si="1"/>
        <v/>
      </c>
      <c r="FH2" s="97" t="str">
        <f t="shared" ref="FH2:HS2" si="2">IF(FH3="","",FG2+1)</f>
        <v/>
      </c>
      <c r="FI2" s="97" t="str">
        <f t="shared" si="2"/>
        <v/>
      </c>
      <c r="FJ2" s="97" t="str">
        <f t="shared" si="2"/>
        <v/>
      </c>
      <c r="FK2" s="97" t="str">
        <f t="shared" si="2"/>
        <v/>
      </c>
      <c r="FL2" s="97" t="str">
        <f t="shared" si="2"/>
        <v/>
      </c>
      <c r="FM2" s="97" t="str">
        <f t="shared" si="2"/>
        <v/>
      </c>
      <c r="FN2" s="97" t="str">
        <f t="shared" si="2"/>
        <v/>
      </c>
      <c r="FO2" s="97" t="str">
        <f t="shared" si="2"/>
        <v/>
      </c>
      <c r="FP2" s="97" t="str">
        <f t="shared" si="2"/>
        <v/>
      </c>
      <c r="FQ2" s="97" t="str">
        <f t="shared" si="2"/>
        <v/>
      </c>
      <c r="FR2" s="97" t="str">
        <f t="shared" si="2"/>
        <v/>
      </c>
      <c r="FS2" s="97" t="str">
        <f t="shared" si="2"/>
        <v/>
      </c>
      <c r="FT2" s="97" t="str">
        <f t="shared" si="2"/>
        <v/>
      </c>
      <c r="FU2" s="97" t="str">
        <f t="shared" si="2"/>
        <v/>
      </c>
      <c r="FV2" s="97" t="str">
        <f t="shared" si="2"/>
        <v/>
      </c>
      <c r="FW2" s="97" t="str">
        <f t="shared" si="2"/>
        <v/>
      </c>
      <c r="FX2" s="97" t="str">
        <f t="shared" si="2"/>
        <v/>
      </c>
      <c r="FY2" s="97" t="str">
        <f t="shared" si="2"/>
        <v/>
      </c>
      <c r="FZ2" s="97" t="str">
        <f t="shared" si="2"/>
        <v/>
      </c>
      <c r="GA2" s="97" t="str">
        <f t="shared" si="2"/>
        <v/>
      </c>
      <c r="GB2" s="97" t="str">
        <f t="shared" si="2"/>
        <v/>
      </c>
      <c r="GC2" s="97" t="str">
        <f t="shared" si="2"/>
        <v/>
      </c>
      <c r="GD2" s="97" t="str">
        <f t="shared" si="2"/>
        <v/>
      </c>
      <c r="GE2" s="97" t="str">
        <f t="shared" si="2"/>
        <v/>
      </c>
      <c r="GF2" s="97" t="str">
        <f t="shared" si="2"/>
        <v/>
      </c>
      <c r="GG2" s="97" t="str">
        <f t="shared" si="2"/>
        <v/>
      </c>
      <c r="GH2" s="97" t="str">
        <f t="shared" si="2"/>
        <v/>
      </c>
      <c r="GI2" s="97" t="str">
        <f t="shared" si="2"/>
        <v/>
      </c>
      <c r="GJ2" s="97" t="str">
        <f t="shared" si="2"/>
        <v/>
      </c>
      <c r="GK2" s="97" t="str">
        <f t="shared" si="2"/>
        <v/>
      </c>
      <c r="GL2" s="97" t="str">
        <f t="shared" si="2"/>
        <v/>
      </c>
      <c r="GM2" s="97" t="str">
        <f t="shared" si="2"/>
        <v/>
      </c>
      <c r="GN2" s="97" t="str">
        <f t="shared" si="2"/>
        <v/>
      </c>
      <c r="GO2" s="97" t="str">
        <f t="shared" si="2"/>
        <v/>
      </c>
      <c r="GP2" s="97" t="str">
        <f t="shared" si="2"/>
        <v/>
      </c>
      <c r="GQ2" s="97" t="str">
        <f t="shared" si="2"/>
        <v/>
      </c>
      <c r="GR2" s="97" t="str">
        <f t="shared" si="2"/>
        <v/>
      </c>
      <c r="GS2" s="97" t="str">
        <f t="shared" si="2"/>
        <v/>
      </c>
      <c r="GT2" s="97" t="str">
        <f t="shared" si="2"/>
        <v/>
      </c>
      <c r="GU2" s="97" t="str">
        <f t="shared" si="2"/>
        <v/>
      </c>
      <c r="GV2" s="97" t="str">
        <f t="shared" si="2"/>
        <v/>
      </c>
      <c r="GW2" s="97" t="str">
        <f t="shared" si="2"/>
        <v/>
      </c>
      <c r="GX2" s="97" t="str">
        <f t="shared" si="2"/>
        <v/>
      </c>
      <c r="GY2" s="97" t="str">
        <f t="shared" si="2"/>
        <v/>
      </c>
      <c r="GZ2" s="97" t="str">
        <f t="shared" si="2"/>
        <v/>
      </c>
      <c r="HA2" s="97" t="str">
        <f t="shared" si="2"/>
        <v/>
      </c>
      <c r="HB2" s="97" t="str">
        <f t="shared" si="2"/>
        <v/>
      </c>
      <c r="HC2" s="97" t="str">
        <f t="shared" si="2"/>
        <v/>
      </c>
      <c r="HD2" s="97" t="str">
        <f t="shared" si="2"/>
        <v/>
      </c>
      <c r="HE2" s="97" t="str">
        <f t="shared" si="2"/>
        <v/>
      </c>
      <c r="HF2" s="97" t="str">
        <f t="shared" si="2"/>
        <v/>
      </c>
      <c r="HG2" s="97" t="str">
        <f t="shared" si="2"/>
        <v/>
      </c>
      <c r="HH2" s="97" t="str">
        <f t="shared" si="2"/>
        <v/>
      </c>
      <c r="HI2" s="97" t="str">
        <f t="shared" si="2"/>
        <v/>
      </c>
      <c r="HJ2" s="97" t="str">
        <f t="shared" si="2"/>
        <v/>
      </c>
      <c r="HK2" s="97" t="str">
        <f t="shared" si="2"/>
        <v/>
      </c>
      <c r="HL2" s="97" t="str">
        <f t="shared" si="2"/>
        <v/>
      </c>
      <c r="HM2" s="97" t="str">
        <f t="shared" si="2"/>
        <v/>
      </c>
      <c r="HN2" s="97" t="str">
        <f t="shared" si="2"/>
        <v/>
      </c>
      <c r="HO2" s="97" t="str">
        <f t="shared" si="2"/>
        <v/>
      </c>
      <c r="HP2" s="97" t="str">
        <f t="shared" si="2"/>
        <v/>
      </c>
      <c r="HQ2" s="97" t="str">
        <f t="shared" si="2"/>
        <v/>
      </c>
      <c r="HR2" s="97" t="str">
        <f t="shared" si="2"/>
        <v/>
      </c>
      <c r="HS2" s="97" t="str">
        <f t="shared" si="2"/>
        <v/>
      </c>
      <c r="HT2" s="97" t="str">
        <f t="shared" ref="HT2:IJ2" si="3">IF(HT3="","",HS2+1)</f>
        <v/>
      </c>
      <c r="HU2" s="97" t="str">
        <f t="shared" si="3"/>
        <v/>
      </c>
      <c r="HV2" s="97" t="str">
        <f t="shared" si="3"/>
        <v/>
      </c>
      <c r="HW2" s="97" t="str">
        <f t="shared" si="3"/>
        <v/>
      </c>
      <c r="HX2" s="97" t="str">
        <f t="shared" si="3"/>
        <v/>
      </c>
      <c r="HY2" s="97" t="str">
        <f t="shared" si="3"/>
        <v/>
      </c>
      <c r="HZ2" s="97" t="str">
        <f t="shared" si="3"/>
        <v/>
      </c>
      <c r="IA2" s="97" t="str">
        <f t="shared" si="3"/>
        <v/>
      </c>
      <c r="IB2" s="97" t="str">
        <f t="shared" si="3"/>
        <v/>
      </c>
      <c r="IC2" s="97" t="str">
        <f t="shared" si="3"/>
        <v/>
      </c>
      <c r="ID2" s="97" t="str">
        <f t="shared" si="3"/>
        <v/>
      </c>
      <c r="IE2" s="97" t="str">
        <f t="shared" si="3"/>
        <v/>
      </c>
      <c r="IF2" s="97" t="str">
        <f t="shared" si="3"/>
        <v/>
      </c>
      <c r="IG2" s="97" t="str">
        <f t="shared" si="3"/>
        <v/>
      </c>
      <c r="IH2" s="97" t="str">
        <f t="shared" si="3"/>
        <v/>
      </c>
      <c r="II2" s="97" t="str">
        <f t="shared" si="3"/>
        <v/>
      </c>
      <c r="IJ2" s="97" t="str">
        <f t="shared" si="3"/>
        <v/>
      </c>
    </row>
    <row r="3" spans="1:244" s="103" customFormat="1" x14ac:dyDescent="0.2">
      <c r="A3" s="99" t="s">
        <v>115</v>
      </c>
      <c r="B3" s="100" t="s">
        <v>454</v>
      </c>
      <c r="C3" s="100" t="s">
        <v>455</v>
      </c>
      <c r="D3" s="101" t="s">
        <v>455</v>
      </c>
      <c r="E3" s="100" t="s">
        <v>455</v>
      </c>
      <c r="F3" s="100" t="s">
        <v>455</v>
      </c>
      <c r="G3" s="100" t="s">
        <v>455</v>
      </c>
      <c r="H3" s="100" t="s">
        <v>455</v>
      </c>
      <c r="I3" s="100" t="s">
        <v>455</v>
      </c>
      <c r="J3" s="100" t="s">
        <v>455</v>
      </c>
      <c r="K3" s="100" t="s">
        <v>455</v>
      </c>
      <c r="L3" s="100" t="s">
        <v>455</v>
      </c>
      <c r="M3" s="100" t="s">
        <v>455</v>
      </c>
      <c r="N3" s="100" t="s">
        <v>455</v>
      </c>
      <c r="O3" s="100" t="s">
        <v>455</v>
      </c>
      <c r="P3" s="101" t="s">
        <v>500</v>
      </c>
      <c r="Q3" s="101" t="s">
        <v>454</v>
      </c>
      <c r="R3" s="102" t="s">
        <v>500</v>
      </c>
      <c r="S3" s="100" t="s">
        <v>500</v>
      </c>
      <c r="T3" s="100" t="s">
        <v>454</v>
      </c>
      <c r="U3" s="101"/>
      <c r="V3" s="101"/>
      <c r="W3" s="101"/>
      <c r="X3" s="101"/>
      <c r="Y3" s="101"/>
      <c r="Z3" s="101"/>
      <c r="AA3" s="101"/>
      <c r="AB3" s="101"/>
      <c r="AC3" s="101"/>
      <c r="AD3" s="101"/>
      <c r="AE3" s="101"/>
      <c r="AF3" s="101"/>
      <c r="AG3" s="101"/>
      <c r="AH3" s="101"/>
      <c r="GB3" s="104"/>
      <c r="GC3" s="104"/>
      <c r="GD3" s="104"/>
      <c r="GE3" s="104"/>
      <c r="GF3" s="104"/>
      <c r="GG3" s="104"/>
      <c r="GH3" s="104"/>
      <c r="GI3" s="104"/>
      <c r="GJ3" s="104"/>
      <c r="GK3" s="104"/>
      <c r="GL3" s="104"/>
      <c r="GM3" s="104"/>
      <c r="GN3" s="104"/>
      <c r="GO3" s="104"/>
      <c r="GP3" s="104"/>
      <c r="GQ3" s="104"/>
      <c r="GR3" s="104"/>
      <c r="GS3" s="104"/>
      <c r="GT3" s="104"/>
      <c r="GU3" s="104"/>
      <c r="GV3" s="104"/>
      <c r="GW3" s="104"/>
      <c r="GX3" s="104"/>
      <c r="GY3" s="104"/>
      <c r="GZ3" s="104"/>
      <c r="HA3" s="104"/>
    </row>
    <row r="4" spans="1:244" s="103" customFormat="1" ht="63.75" x14ac:dyDescent="0.2">
      <c r="A4" s="99" t="s">
        <v>116</v>
      </c>
      <c r="B4" s="100" t="s">
        <v>429</v>
      </c>
      <c r="C4" s="100" t="s">
        <v>456</v>
      </c>
      <c r="D4" s="100" t="s">
        <v>460</v>
      </c>
      <c r="E4" s="100" t="s">
        <v>465</v>
      </c>
      <c r="F4" s="100" t="s">
        <v>465</v>
      </c>
      <c r="G4" s="100" t="s">
        <v>465</v>
      </c>
      <c r="H4" s="100" t="s">
        <v>465</v>
      </c>
      <c r="I4" s="100" t="s">
        <v>465</v>
      </c>
      <c r="J4" s="100" t="s">
        <v>465</v>
      </c>
      <c r="K4" s="100" t="s">
        <v>465</v>
      </c>
      <c r="L4" s="100" t="s">
        <v>465</v>
      </c>
      <c r="M4" s="100" t="s">
        <v>465</v>
      </c>
      <c r="N4" s="100" t="s">
        <v>465</v>
      </c>
      <c r="O4" s="100" t="s">
        <v>465</v>
      </c>
      <c r="P4" s="100" t="s">
        <v>501</v>
      </c>
      <c r="Q4" s="100" t="s">
        <v>908</v>
      </c>
      <c r="R4" s="102" t="s">
        <v>1067</v>
      </c>
      <c r="S4" s="100" t="s">
        <v>1074</v>
      </c>
      <c r="T4" s="100" t="s">
        <v>1075</v>
      </c>
      <c r="U4" s="100"/>
      <c r="V4" s="100"/>
      <c r="W4" s="105"/>
      <c r="X4" s="100"/>
      <c r="Y4" s="101"/>
      <c r="Z4" s="100"/>
      <c r="AA4" s="100"/>
      <c r="AB4" s="101"/>
      <c r="AC4" s="101"/>
      <c r="AD4" s="101"/>
      <c r="AE4" s="101"/>
      <c r="AF4" s="101"/>
      <c r="AG4" s="101"/>
      <c r="AH4" s="101"/>
      <c r="AP4" s="106"/>
      <c r="AQ4" s="106"/>
      <c r="AR4" s="106"/>
      <c r="AS4" s="106"/>
      <c r="AT4" s="106"/>
      <c r="AU4" s="106"/>
      <c r="AV4" s="106"/>
      <c r="FZ4" s="104"/>
      <c r="GB4" s="104"/>
      <c r="GC4" s="104"/>
      <c r="GD4" s="104"/>
      <c r="GE4" s="104"/>
      <c r="GF4" s="104"/>
      <c r="GG4" s="104"/>
      <c r="GH4" s="104"/>
      <c r="GI4" s="104"/>
      <c r="GJ4" s="104"/>
      <c r="GK4" s="104"/>
      <c r="GL4" s="104"/>
      <c r="GM4" s="104"/>
      <c r="GN4" s="104"/>
      <c r="GO4" s="104"/>
      <c r="GP4" s="104"/>
      <c r="GQ4" s="104"/>
      <c r="GR4" s="104"/>
      <c r="GS4" s="104"/>
      <c r="GT4" s="104"/>
      <c r="GU4" s="104"/>
      <c r="GV4" s="104"/>
      <c r="GW4" s="104"/>
      <c r="GX4" s="104"/>
      <c r="GY4" s="104"/>
      <c r="GZ4" s="104"/>
      <c r="HA4" s="104"/>
    </row>
    <row r="5" spans="1:244" s="111" customFormat="1" x14ac:dyDescent="0.2">
      <c r="A5" s="107" t="s">
        <v>117</v>
      </c>
      <c r="B5" s="108" t="s">
        <v>434</v>
      </c>
      <c r="C5" s="108"/>
      <c r="D5" s="108" t="s">
        <v>461</v>
      </c>
      <c r="E5" s="108" t="s">
        <v>466</v>
      </c>
      <c r="F5" s="108" t="s">
        <v>466</v>
      </c>
      <c r="G5" s="108" t="s">
        <v>466</v>
      </c>
      <c r="H5" s="108" t="s">
        <v>466</v>
      </c>
      <c r="I5" s="108" t="s">
        <v>466</v>
      </c>
      <c r="J5" s="108" t="s">
        <v>466</v>
      </c>
      <c r="K5" s="108" t="s">
        <v>466</v>
      </c>
      <c r="L5" s="108" t="s">
        <v>466</v>
      </c>
      <c r="M5" s="108" t="s">
        <v>466</v>
      </c>
      <c r="N5" s="108" t="s">
        <v>466</v>
      </c>
      <c r="O5" s="108" t="s">
        <v>466</v>
      </c>
      <c r="P5" s="109" t="s">
        <v>502</v>
      </c>
      <c r="Q5" s="109"/>
      <c r="R5" s="110" t="s">
        <v>1068</v>
      </c>
      <c r="S5" s="108" t="s">
        <v>1068</v>
      </c>
      <c r="T5" s="108" t="s">
        <v>1076</v>
      </c>
      <c r="U5" s="109"/>
      <c r="V5" s="108"/>
      <c r="W5" s="109"/>
      <c r="X5" s="108"/>
      <c r="Y5" s="108"/>
      <c r="Z5" s="109"/>
      <c r="AA5" s="109"/>
      <c r="AB5" s="109"/>
      <c r="AC5" s="109"/>
      <c r="AD5" s="109"/>
      <c r="AE5" s="109"/>
      <c r="AF5" s="109"/>
      <c r="AG5" s="109"/>
      <c r="AH5" s="109"/>
      <c r="DN5" s="112"/>
      <c r="GB5" s="113"/>
      <c r="GC5" s="113"/>
      <c r="GD5" s="113"/>
      <c r="GE5" s="113"/>
      <c r="GF5" s="113"/>
      <c r="GG5" s="113"/>
      <c r="GH5" s="113"/>
      <c r="GI5" s="113"/>
      <c r="GJ5" s="113"/>
      <c r="GK5" s="113"/>
      <c r="GL5" s="113"/>
      <c r="GM5" s="113"/>
      <c r="GN5" s="113"/>
      <c r="GO5" s="113"/>
      <c r="GP5" s="113"/>
      <c r="GQ5" s="113"/>
      <c r="GR5" s="113"/>
      <c r="GS5" s="113"/>
      <c r="GT5" s="113"/>
      <c r="GU5" s="113"/>
      <c r="GV5" s="114"/>
      <c r="GW5" s="113"/>
      <c r="GX5" s="113"/>
      <c r="GY5" s="113"/>
      <c r="GZ5" s="113"/>
      <c r="HA5" s="113"/>
    </row>
    <row r="6" spans="1:244" s="111" customFormat="1" ht="63.75" x14ac:dyDescent="0.2">
      <c r="A6" s="107" t="s">
        <v>118</v>
      </c>
      <c r="B6" s="108"/>
      <c r="C6" s="108"/>
      <c r="D6" s="109" t="s">
        <v>462</v>
      </c>
      <c r="E6" s="108" t="s">
        <v>467</v>
      </c>
      <c r="F6" s="108" t="s">
        <v>467</v>
      </c>
      <c r="G6" s="108" t="s">
        <v>467</v>
      </c>
      <c r="H6" s="108" t="s">
        <v>467</v>
      </c>
      <c r="I6" s="108" t="s">
        <v>467</v>
      </c>
      <c r="J6" s="108" t="s">
        <v>467</v>
      </c>
      <c r="K6" s="108" t="s">
        <v>467</v>
      </c>
      <c r="L6" s="108" t="s">
        <v>467</v>
      </c>
      <c r="M6" s="108" t="s">
        <v>467</v>
      </c>
      <c r="N6" s="108" t="s">
        <v>467</v>
      </c>
      <c r="O6" s="108" t="s">
        <v>467</v>
      </c>
      <c r="P6" s="109"/>
      <c r="Q6" s="109" t="s">
        <v>911</v>
      </c>
      <c r="R6" s="110"/>
      <c r="S6" s="108"/>
      <c r="T6" s="108"/>
      <c r="U6" s="109"/>
      <c r="V6" s="109"/>
      <c r="W6" s="109"/>
      <c r="X6" s="109"/>
      <c r="Y6" s="109"/>
      <c r="Z6" s="109"/>
      <c r="AA6" s="109"/>
      <c r="AB6" s="109"/>
      <c r="AC6" s="109"/>
      <c r="AD6" s="109"/>
      <c r="AE6" s="109"/>
      <c r="AF6" s="109"/>
      <c r="AG6" s="109"/>
      <c r="AH6" s="109"/>
      <c r="GB6" s="113"/>
      <c r="GC6" s="113"/>
      <c r="GD6" s="113"/>
      <c r="GE6" s="113"/>
      <c r="GF6" s="113"/>
      <c r="GG6" s="113"/>
      <c r="GH6" s="113"/>
      <c r="GI6" s="113"/>
      <c r="GJ6" s="113"/>
      <c r="GK6" s="113"/>
      <c r="GL6" s="113"/>
      <c r="GM6" s="113"/>
      <c r="GN6" s="113"/>
      <c r="GO6" s="113"/>
      <c r="GP6" s="113"/>
      <c r="GQ6" s="113"/>
      <c r="GR6" s="113"/>
      <c r="GS6" s="113"/>
      <c r="GT6" s="113"/>
      <c r="GU6" s="113"/>
      <c r="GV6" s="113"/>
      <c r="GW6" s="113"/>
      <c r="GX6" s="113"/>
      <c r="GY6" s="113"/>
      <c r="GZ6" s="113"/>
      <c r="HA6" s="113"/>
    </row>
    <row r="7" spans="1:244" s="117" customFormat="1" x14ac:dyDescent="0.2">
      <c r="A7" s="99" t="s">
        <v>119</v>
      </c>
      <c r="B7" s="115" t="s">
        <v>431</v>
      </c>
      <c r="C7" s="115" t="s">
        <v>431</v>
      </c>
      <c r="D7" s="115" t="s">
        <v>431</v>
      </c>
      <c r="E7" s="115" t="s">
        <v>468</v>
      </c>
      <c r="F7" s="115" t="s">
        <v>468</v>
      </c>
      <c r="G7" s="115" t="s">
        <v>468</v>
      </c>
      <c r="H7" s="115" t="s">
        <v>468</v>
      </c>
      <c r="I7" s="115" t="s">
        <v>468</v>
      </c>
      <c r="J7" s="115" t="s">
        <v>468</v>
      </c>
      <c r="K7" s="115" t="s">
        <v>468</v>
      </c>
      <c r="L7" s="115" t="s">
        <v>468</v>
      </c>
      <c r="M7" s="115" t="s">
        <v>468</v>
      </c>
      <c r="N7" s="115" t="s">
        <v>468</v>
      </c>
      <c r="O7" s="115" t="s">
        <v>468</v>
      </c>
      <c r="P7" s="116" t="s">
        <v>468</v>
      </c>
      <c r="Q7" s="116" t="s">
        <v>909</v>
      </c>
      <c r="R7" s="313" t="s">
        <v>1069</v>
      </c>
      <c r="S7" s="115" t="s">
        <v>1069</v>
      </c>
      <c r="T7" s="115" t="s">
        <v>1077</v>
      </c>
      <c r="U7" s="116"/>
      <c r="V7" s="116"/>
      <c r="W7" s="116"/>
      <c r="X7" s="116"/>
      <c r="Y7" s="116"/>
      <c r="Z7" s="116"/>
      <c r="AA7" s="116"/>
      <c r="AB7" s="116"/>
      <c r="AC7" s="116"/>
      <c r="AD7" s="116"/>
      <c r="AE7" s="116"/>
      <c r="AF7" s="116"/>
      <c r="AG7" s="116"/>
      <c r="AH7" s="116"/>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118"/>
      <c r="GZ7" s="118"/>
      <c r="HA7" s="118"/>
    </row>
    <row r="8" spans="1:244" s="117" customFormat="1" x14ac:dyDescent="0.2">
      <c r="A8" s="99" t="s">
        <v>120</v>
      </c>
      <c r="B8" s="115" t="s">
        <v>432</v>
      </c>
      <c r="C8" s="115"/>
      <c r="D8" s="116"/>
      <c r="E8" s="115" t="s">
        <v>469</v>
      </c>
      <c r="F8" s="115" t="s">
        <v>469</v>
      </c>
      <c r="G8" s="115" t="s">
        <v>469</v>
      </c>
      <c r="H8" s="115" t="s">
        <v>469</v>
      </c>
      <c r="I8" s="115" t="s">
        <v>469</v>
      </c>
      <c r="J8" s="115" t="s">
        <v>469</v>
      </c>
      <c r="K8" s="115" t="s">
        <v>469</v>
      </c>
      <c r="L8" s="115" t="s">
        <v>469</v>
      </c>
      <c r="M8" s="115" t="s">
        <v>469</v>
      </c>
      <c r="N8" s="115" t="s">
        <v>469</v>
      </c>
      <c r="O8" s="115" t="s">
        <v>469</v>
      </c>
      <c r="P8" s="116"/>
      <c r="Q8" s="116" t="s">
        <v>910</v>
      </c>
      <c r="R8" s="313" t="s">
        <v>1070</v>
      </c>
      <c r="S8" s="115" t="s">
        <v>1078</v>
      </c>
      <c r="T8" s="115" t="s">
        <v>1079</v>
      </c>
      <c r="U8" s="116"/>
      <c r="V8" s="116"/>
      <c r="W8" s="116"/>
      <c r="X8" s="116"/>
      <c r="Y8" s="116"/>
      <c r="Z8" s="116"/>
      <c r="AA8" s="116"/>
      <c r="AB8" s="116"/>
      <c r="AC8" s="116"/>
      <c r="AD8" s="116"/>
      <c r="AE8" s="116"/>
      <c r="AF8" s="116"/>
      <c r="AG8" s="116"/>
      <c r="AH8" s="116"/>
      <c r="GB8" s="118"/>
      <c r="GC8" s="118"/>
      <c r="GD8" s="118"/>
      <c r="GE8" s="118"/>
      <c r="GF8" s="118"/>
      <c r="GG8" s="118"/>
      <c r="GH8" s="118"/>
      <c r="GI8" s="118"/>
      <c r="GJ8" s="118"/>
      <c r="GK8" s="118"/>
      <c r="GL8" s="118"/>
      <c r="GM8" s="118"/>
      <c r="GN8" s="118"/>
      <c r="GO8" s="118"/>
      <c r="GP8" s="118"/>
      <c r="GQ8" s="118"/>
      <c r="GR8" s="118"/>
      <c r="GS8" s="118"/>
      <c r="GT8" s="118"/>
      <c r="GU8" s="118"/>
      <c r="GV8" s="118"/>
      <c r="GW8" s="118"/>
      <c r="GX8" s="118"/>
      <c r="GY8" s="118"/>
      <c r="GZ8" s="118"/>
      <c r="HA8" s="118"/>
    </row>
    <row r="9" spans="1:244" s="111" customFormat="1" x14ac:dyDescent="0.2">
      <c r="A9" s="107" t="s">
        <v>121</v>
      </c>
      <c r="B9" s="108" t="s">
        <v>433</v>
      </c>
      <c r="C9" s="119"/>
      <c r="D9" s="119"/>
      <c r="E9" s="119" t="s">
        <v>470</v>
      </c>
      <c r="F9" s="119" t="s">
        <v>470</v>
      </c>
      <c r="G9" s="119" t="s">
        <v>470</v>
      </c>
      <c r="H9" s="119" t="s">
        <v>470</v>
      </c>
      <c r="I9" s="119" t="s">
        <v>470</v>
      </c>
      <c r="J9" s="119" t="s">
        <v>470</v>
      </c>
      <c r="K9" s="119" t="s">
        <v>470</v>
      </c>
      <c r="L9" s="119" t="s">
        <v>470</v>
      </c>
      <c r="M9" s="119" t="s">
        <v>470</v>
      </c>
      <c r="N9" s="119" t="s">
        <v>470</v>
      </c>
      <c r="O9" s="119" t="s">
        <v>470</v>
      </c>
      <c r="P9" s="109"/>
      <c r="Q9" s="109" t="s">
        <v>433</v>
      </c>
      <c r="R9" s="110"/>
      <c r="S9" s="108"/>
      <c r="T9" s="108"/>
      <c r="U9" s="109"/>
      <c r="V9" s="109"/>
      <c r="W9" s="109"/>
      <c r="X9" s="109"/>
      <c r="Y9" s="109"/>
      <c r="Z9" s="109"/>
      <c r="AA9" s="109"/>
      <c r="AB9" s="109"/>
      <c r="AC9" s="109"/>
      <c r="AD9" s="109"/>
      <c r="AE9" s="109"/>
      <c r="AF9" s="109"/>
      <c r="AG9" s="109"/>
      <c r="AH9" s="109"/>
      <c r="AX9" s="112"/>
      <c r="GB9" s="113"/>
      <c r="GC9" s="113"/>
      <c r="GD9" s="113"/>
      <c r="GE9" s="113"/>
      <c r="GF9" s="113"/>
      <c r="GG9" s="113"/>
      <c r="GH9" s="113"/>
      <c r="GI9" s="113"/>
      <c r="GJ9" s="113"/>
      <c r="GK9" s="113"/>
      <c r="GL9" s="113"/>
      <c r="GM9" s="113"/>
      <c r="GN9" s="113"/>
      <c r="GO9" s="113"/>
      <c r="GP9" s="113"/>
      <c r="GQ9" s="113"/>
      <c r="GR9" s="113"/>
      <c r="GS9" s="113"/>
      <c r="GT9" s="113"/>
      <c r="GU9" s="113"/>
      <c r="GV9" s="113"/>
      <c r="GW9" s="113"/>
      <c r="GX9" s="113"/>
      <c r="GY9" s="113"/>
      <c r="GZ9" s="113"/>
      <c r="HA9" s="113"/>
    </row>
    <row r="10" spans="1:244" s="111" customFormat="1" ht="25.5" x14ac:dyDescent="0.2">
      <c r="A10" s="107" t="s">
        <v>122</v>
      </c>
      <c r="B10" s="108" t="s">
        <v>430</v>
      </c>
      <c r="C10" s="108" t="s">
        <v>457</v>
      </c>
      <c r="D10" s="108" t="s">
        <v>463</v>
      </c>
      <c r="E10" s="108" t="s">
        <v>470</v>
      </c>
      <c r="F10" s="108" t="s">
        <v>470</v>
      </c>
      <c r="G10" s="108" t="s">
        <v>470</v>
      </c>
      <c r="H10" s="108" t="s">
        <v>470</v>
      </c>
      <c r="I10" s="108" t="s">
        <v>470</v>
      </c>
      <c r="J10" s="108" t="s">
        <v>470</v>
      </c>
      <c r="K10" s="108" t="s">
        <v>470</v>
      </c>
      <c r="L10" s="108" t="s">
        <v>470</v>
      </c>
      <c r="M10" s="108" t="s">
        <v>470</v>
      </c>
      <c r="N10" s="108" t="s">
        <v>470</v>
      </c>
      <c r="O10" s="108" t="s">
        <v>470</v>
      </c>
      <c r="P10" s="109"/>
      <c r="Q10" s="109" t="s">
        <v>430</v>
      </c>
      <c r="R10" s="110" t="s">
        <v>1071</v>
      </c>
      <c r="S10" s="108" t="s">
        <v>1071</v>
      </c>
      <c r="T10" s="108" t="s">
        <v>1080</v>
      </c>
      <c r="U10" s="109"/>
      <c r="V10" s="109"/>
      <c r="W10" s="109"/>
      <c r="X10" s="109"/>
      <c r="Y10" s="109"/>
      <c r="Z10" s="109"/>
      <c r="AA10" s="109"/>
      <c r="AB10" s="109"/>
      <c r="AC10" s="109"/>
      <c r="AD10" s="109"/>
      <c r="AE10" s="109"/>
      <c r="AF10" s="109"/>
      <c r="AG10" s="109"/>
      <c r="AH10" s="109"/>
      <c r="GB10" s="113"/>
      <c r="GC10" s="113"/>
      <c r="GD10" s="113"/>
      <c r="GE10" s="113"/>
      <c r="GF10" s="113"/>
      <c r="GG10" s="113"/>
      <c r="GH10" s="113"/>
      <c r="GI10" s="113"/>
      <c r="GJ10" s="113"/>
      <c r="GK10" s="113"/>
      <c r="GL10" s="113"/>
      <c r="GM10" s="113"/>
      <c r="GN10" s="113"/>
      <c r="GO10" s="113"/>
      <c r="GP10" s="113"/>
      <c r="GQ10" s="113"/>
      <c r="GR10" s="113"/>
      <c r="GS10" s="113"/>
      <c r="GT10" s="113"/>
      <c r="GU10" s="113"/>
      <c r="GV10" s="113"/>
      <c r="GW10" s="113"/>
      <c r="GX10" s="113"/>
      <c r="GY10" s="113"/>
      <c r="GZ10" s="113"/>
      <c r="HA10" s="113"/>
    </row>
    <row r="11" spans="1:244" s="117" customFormat="1" x14ac:dyDescent="0.2">
      <c r="A11" s="99" t="s">
        <v>123</v>
      </c>
      <c r="B11" s="115"/>
      <c r="C11" s="115"/>
      <c r="D11" s="116"/>
      <c r="E11" s="115"/>
      <c r="F11" s="115"/>
      <c r="G11" s="115"/>
      <c r="H11" s="115"/>
      <c r="I11" s="115"/>
      <c r="J11" s="115"/>
      <c r="K11" s="115"/>
      <c r="L11" s="115"/>
      <c r="M11" s="115"/>
      <c r="N11" s="115"/>
      <c r="O11" s="115"/>
      <c r="P11" s="116"/>
      <c r="Q11" s="116"/>
      <c r="R11" s="313"/>
      <c r="S11" s="115"/>
      <c r="T11" s="115"/>
      <c r="U11" s="116"/>
      <c r="V11" s="116"/>
      <c r="W11" s="115"/>
      <c r="X11" s="116"/>
      <c r="Y11" s="116"/>
      <c r="Z11" s="116"/>
      <c r="AA11" s="116"/>
      <c r="AB11" s="116"/>
      <c r="AC11" s="116"/>
      <c r="AD11" s="116"/>
      <c r="AE11" s="116"/>
      <c r="AF11" s="116"/>
      <c r="AG11" s="116"/>
      <c r="AH11" s="116"/>
      <c r="GB11" s="118"/>
      <c r="GC11" s="118"/>
      <c r="GD11" s="118"/>
      <c r="GE11" s="118"/>
      <c r="GF11" s="118"/>
      <c r="GG11" s="118"/>
      <c r="GH11" s="118"/>
      <c r="GI11" s="118"/>
      <c r="GJ11" s="118"/>
      <c r="GK11" s="118"/>
      <c r="GL11" s="118"/>
      <c r="GM11" s="118"/>
      <c r="GN11" s="118"/>
      <c r="GO11" s="118"/>
      <c r="GP11" s="118"/>
      <c r="GQ11" s="118"/>
      <c r="GR11" s="118"/>
      <c r="GS11" s="118"/>
      <c r="GT11" s="118"/>
      <c r="GU11" s="118"/>
      <c r="GV11" s="118"/>
      <c r="GW11" s="118"/>
      <c r="GX11" s="118"/>
      <c r="GY11" s="118"/>
      <c r="GZ11" s="118"/>
      <c r="HA11" s="118"/>
    </row>
    <row r="12" spans="1:244" s="117" customFormat="1" ht="25.5" x14ac:dyDescent="0.2">
      <c r="A12" s="99" t="s">
        <v>124</v>
      </c>
      <c r="B12" s="115" t="s">
        <v>519</v>
      </c>
      <c r="C12" s="115"/>
      <c r="D12" s="116"/>
      <c r="E12" s="115"/>
      <c r="F12" s="115"/>
      <c r="G12" s="115"/>
      <c r="H12" s="115"/>
      <c r="I12" s="115"/>
      <c r="J12" s="115"/>
      <c r="K12" s="115"/>
      <c r="L12" s="115"/>
      <c r="M12" s="115"/>
      <c r="N12" s="115"/>
      <c r="O12" s="115"/>
      <c r="P12" s="116"/>
      <c r="Q12" s="116"/>
      <c r="R12" s="313"/>
      <c r="S12" s="115"/>
      <c r="T12" s="115"/>
      <c r="U12" s="116"/>
      <c r="V12" s="116"/>
      <c r="W12" s="115"/>
      <c r="X12" s="116"/>
      <c r="Y12" s="116"/>
      <c r="Z12" s="116"/>
      <c r="AA12" s="116"/>
      <c r="AB12" s="116"/>
      <c r="AC12" s="116"/>
      <c r="AD12" s="116"/>
      <c r="AE12" s="116"/>
      <c r="AF12" s="116"/>
      <c r="AG12" s="116"/>
      <c r="AH12" s="116"/>
      <c r="GB12" s="118"/>
      <c r="GC12" s="118"/>
      <c r="GD12" s="118"/>
      <c r="GE12" s="118"/>
      <c r="GF12" s="118"/>
      <c r="GG12" s="118"/>
      <c r="GH12" s="118"/>
      <c r="GI12" s="118"/>
      <c r="GJ12" s="118"/>
      <c r="GK12" s="118"/>
      <c r="GL12" s="118"/>
      <c r="GM12" s="118"/>
      <c r="GN12" s="118"/>
      <c r="GO12" s="118"/>
      <c r="GP12" s="118"/>
      <c r="GQ12" s="118"/>
      <c r="GR12" s="118"/>
      <c r="GS12" s="118"/>
      <c r="GT12" s="118"/>
      <c r="GU12" s="118"/>
      <c r="GV12" s="118"/>
      <c r="GW12" s="118"/>
      <c r="GX12" s="118"/>
      <c r="GY12" s="118"/>
      <c r="GZ12" s="118"/>
      <c r="HA12" s="118"/>
    </row>
    <row r="13" spans="1:244" s="111" customFormat="1" x14ac:dyDescent="0.2">
      <c r="A13" s="107" t="s">
        <v>125</v>
      </c>
      <c r="B13" s="108"/>
      <c r="C13" s="108"/>
      <c r="D13" s="109"/>
      <c r="E13" s="108"/>
      <c r="F13" s="108"/>
      <c r="G13" s="108"/>
      <c r="H13" s="108"/>
      <c r="I13" s="108"/>
      <c r="J13" s="108"/>
      <c r="K13" s="108"/>
      <c r="L13" s="108"/>
      <c r="M13" s="108"/>
      <c r="N13" s="108"/>
      <c r="O13" s="108"/>
      <c r="P13" s="109"/>
      <c r="Q13" s="109"/>
      <c r="R13" s="110"/>
      <c r="S13" s="108"/>
      <c r="T13" s="108"/>
      <c r="U13" s="109"/>
      <c r="V13" s="109"/>
      <c r="W13" s="109"/>
      <c r="X13" s="109"/>
      <c r="Y13" s="109"/>
      <c r="Z13" s="109"/>
      <c r="AA13" s="109"/>
      <c r="AB13" s="109"/>
      <c r="AC13" s="109"/>
      <c r="AD13" s="109"/>
      <c r="AE13" s="109"/>
      <c r="AF13" s="109"/>
      <c r="AG13" s="109"/>
      <c r="AH13" s="109"/>
      <c r="GB13" s="113"/>
      <c r="GC13" s="113"/>
      <c r="GD13" s="113"/>
      <c r="GE13" s="113"/>
      <c r="GF13" s="113"/>
      <c r="GG13" s="113"/>
      <c r="GH13" s="113"/>
      <c r="GI13" s="113"/>
      <c r="GJ13" s="113"/>
      <c r="GK13" s="113"/>
      <c r="GL13" s="113"/>
      <c r="GM13" s="113"/>
      <c r="GN13" s="113"/>
      <c r="GO13" s="113"/>
      <c r="GP13" s="113"/>
      <c r="GQ13" s="113"/>
      <c r="GR13" s="113"/>
      <c r="GS13" s="113"/>
      <c r="GT13" s="113"/>
      <c r="GU13" s="113"/>
      <c r="GV13" s="113"/>
      <c r="GW13" s="113"/>
      <c r="GX13" s="113"/>
      <c r="GY13" s="113"/>
      <c r="GZ13" s="113"/>
      <c r="HA13" s="113"/>
    </row>
    <row r="14" spans="1:244" s="111" customFormat="1" x14ac:dyDescent="0.2">
      <c r="A14" s="107" t="s">
        <v>126</v>
      </c>
      <c r="B14" s="108"/>
      <c r="C14" s="108"/>
      <c r="D14" s="109"/>
      <c r="E14" s="108"/>
      <c r="F14" s="108"/>
      <c r="G14" s="108"/>
      <c r="H14" s="108"/>
      <c r="I14" s="108"/>
      <c r="J14" s="108"/>
      <c r="K14" s="108"/>
      <c r="L14" s="108"/>
      <c r="M14" s="108"/>
      <c r="N14" s="108"/>
      <c r="O14" s="108"/>
      <c r="P14" s="109"/>
      <c r="Q14" s="109"/>
      <c r="R14" s="110"/>
      <c r="S14" s="108"/>
      <c r="T14" s="108"/>
      <c r="U14" s="109"/>
      <c r="V14" s="109"/>
      <c r="W14" s="109"/>
      <c r="X14" s="109"/>
      <c r="Y14" s="109"/>
      <c r="Z14" s="109"/>
      <c r="AA14" s="109"/>
      <c r="AB14" s="109"/>
      <c r="AC14" s="109"/>
      <c r="AD14" s="109"/>
      <c r="AE14" s="109"/>
      <c r="AF14" s="109"/>
      <c r="AG14" s="109"/>
      <c r="AH14" s="109"/>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row>
    <row r="15" spans="1:244" s="103" customFormat="1" x14ac:dyDescent="0.2">
      <c r="A15" s="99" t="s">
        <v>127</v>
      </c>
      <c r="B15" s="100"/>
      <c r="C15" s="100"/>
      <c r="D15" s="101"/>
      <c r="E15" s="100"/>
      <c r="F15" s="100"/>
      <c r="G15" s="100"/>
      <c r="H15" s="100"/>
      <c r="I15" s="100"/>
      <c r="J15" s="100"/>
      <c r="K15" s="100"/>
      <c r="L15" s="100"/>
      <c r="M15" s="100"/>
      <c r="N15" s="100"/>
      <c r="O15" s="100"/>
      <c r="P15" s="101"/>
      <c r="Q15" s="101"/>
      <c r="R15" s="102"/>
      <c r="S15" s="100"/>
      <c r="T15" s="100"/>
      <c r="U15" s="101"/>
      <c r="V15" s="101"/>
      <c r="W15" s="101"/>
      <c r="X15" s="101"/>
      <c r="Y15" s="101"/>
      <c r="Z15" s="101"/>
      <c r="AA15" s="101"/>
      <c r="AB15" s="101"/>
      <c r="AC15" s="101"/>
      <c r="AD15" s="101"/>
      <c r="AE15" s="101"/>
      <c r="AF15" s="101"/>
      <c r="AG15" s="101"/>
      <c r="AH15" s="101"/>
      <c r="GB15" s="104"/>
      <c r="GC15" s="104"/>
      <c r="GD15" s="104"/>
      <c r="GE15" s="104"/>
      <c r="GF15" s="104"/>
      <c r="GG15" s="104"/>
      <c r="GH15" s="104"/>
      <c r="GI15" s="104"/>
      <c r="GJ15" s="104"/>
      <c r="GK15" s="104"/>
      <c r="GL15" s="104"/>
      <c r="GM15" s="104"/>
      <c r="GN15" s="104"/>
      <c r="GO15" s="104"/>
      <c r="GP15" s="104"/>
      <c r="GQ15" s="104"/>
      <c r="GR15" s="104"/>
      <c r="GS15" s="104"/>
      <c r="GT15" s="104"/>
      <c r="GU15" s="104"/>
      <c r="GV15" s="104"/>
      <c r="GW15" s="104"/>
      <c r="GX15" s="104"/>
      <c r="GY15" s="104"/>
      <c r="GZ15" s="104"/>
      <c r="HA15" s="104"/>
    </row>
    <row r="16" spans="1:244" s="117" customFormat="1" x14ac:dyDescent="0.2">
      <c r="A16" s="99" t="s">
        <v>128</v>
      </c>
      <c r="B16" s="115"/>
      <c r="C16" s="115"/>
      <c r="D16" s="116"/>
      <c r="E16" s="115" t="s">
        <v>471</v>
      </c>
      <c r="F16" s="115" t="s">
        <v>471</v>
      </c>
      <c r="G16" s="115" t="s">
        <v>471</v>
      </c>
      <c r="H16" s="115" t="s">
        <v>471</v>
      </c>
      <c r="I16" s="115" t="s">
        <v>471</v>
      </c>
      <c r="J16" s="115" t="s">
        <v>471</v>
      </c>
      <c r="K16" s="115" t="s">
        <v>471</v>
      </c>
      <c r="L16" s="115" t="s">
        <v>471</v>
      </c>
      <c r="M16" s="115" t="s">
        <v>471</v>
      </c>
      <c r="N16" s="115" t="s">
        <v>471</v>
      </c>
      <c r="O16" s="115" t="s">
        <v>471</v>
      </c>
      <c r="P16" s="116" t="s">
        <v>503</v>
      </c>
      <c r="Q16" s="116"/>
      <c r="R16" s="313"/>
      <c r="S16" s="115"/>
      <c r="T16" s="115"/>
      <c r="U16" s="116"/>
      <c r="V16" s="116"/>
      <c r="W16" s="116"/>
      <c r="X16" s="116"/>
      <c r="Y16" s="116"/>
      <c r="Z16" s="116"/>
      <c r="AA16" s="116"/>
      <c r="AB16" s="116"/>
      <c r="AC16" s="116"/>
      <c r="AD16" s="116"/>
      <c r="AE16" s="116"/>
      <c r="AF16" s="116"/>
      <c r="AG16" s="116"/>
      <c r="AH16" s="116"/>
      <c r="CB16" s="103"/>
      <c r="GB16" s="118"/>
      <c r="GC16" s="118"/>
      <c r="GD16" s="118"/>
      <c r="GE16" s="118"/>
      <c r="GF16" s="118"/>
      <c r="GG16" s="118"/>
      <c r="GH16" s="118"/>
      <c r="GI16" s="118"/>
      <c r="GJ16" s="118"/>
      <c r="GK16" s="118"/>
      <c r="GL16" s="118"/>
      <c r="GM16" s="118"/>
      <c r="GN16" s="118"/>
      <c r="GO16" s="118"/>
      <c r="GP16" s="118"/>
      <c r="GQ16" s="118"/>
      <c r="GR16" s="118"/>
      <c r="GS16" s="118"/>
      <c r="GT16" s="118"/>
      <c r="GU16" s="118"/>
      <c r="GV16" s="118"/>
      <c r="GW16" s="118"/>
      <c r="GX16" s="118"/>
      <c r="GY16" s="118"/>
      <c r="GZ16" s="118"/>
      <c r="HA16" s="118"/>
    </row>
    <row r="17" spans="1:209" s="122" customFormat="1" x14ac:dyDescent="0.2">
      <c r="A17" s="107" t="s">
        <v>129</v>
      </c>
      <c r="B17" s="120"/>
      <c r="C17" s="120"/>
      <c r="D17" s="121"/>
      <c r="E17" s="120"/>
      <c r="F17" s="120"/>
      <c r="G17" s="120"/>
      <c r="H17" s="120"/>
      <c r="I17" s="120"/>
      <c r="J17" s="120"/>
      <c r="K17" s="120"/>
      <c r="L17" s="120"/>
      <c r="M17" s="120"/>
      <c r="N17" s="120"/>
      <c r="O17" s="120"/>
      <c r="P17" s="121"/>
      <c r="Q17" s="121"/>
      <c r="R17" s="314"/>
      <c r="S17" s="120"/>
      <c r="T17" s="120"/>
      <c r="U17" s="121"/>
      <c r="V17" s="121"/>
      <c r="W17" s="121"/>
      <c r="X17" s="121"/>
      <c r="Y17" s="121"/>
      <c r="Z17" s="121"/>
      <c r="AA17" s="121"/>
      <c r="AB17" s="121"/>
      <c r="AC17" s="121"/>
      <c r="AD17" s="121"/>
      <c r="AE17" s="121"/>
      <c r="AF17" s="121"/>
      <c r="AG17" s="121"/>
      <c r="AH17" s="121"/>
      <c r="GB17" s="123"/>
      <c r="GC17" s="123"/>
      <c r="GD17" s="123"/>
      <c r="GE17" s="123"/>
      <c r="GF17" s="123"/>
      <c r="GG17" s="123"/>
      <c r="GH17" s="123"/>
      <c r="GI17" s="123"/>
      <c r="GJ17" s="123"/>
      <c r="GK17" s="123"/>
      <c r="GL17" s="123"/>
      <c r="GM17" s="123"/>
      <c r="GN17" s="123"/>
      <c r="GO17" s="123"/>
      <c r="GP17" s="123"/>
      <c r="GQ17" s="123"/>
      <c r="GR17" s="123"/>
      <c r="GS17" s="123"/>
      <c r="GT17" s="123"/>
      <c r="GU17" s="123"/>
      <c r="GV17" s="123"/>
      <c r="GW17" s="123"/>
      <c r="GX17" s="123"/>
      <c r="GY17" s="123"/>
      <c r="GZ17" s="123"/>
      <c r="HA17" s="123"/>
    </row>
    <row r="18" spans="1:209" s="122" customFormat="1" x14ac:dyDescent="0.2">
      <c r="A18" s="107" t="s">
        <v>130</v>
      </c>
      <c r="B18" s="120"/>
      <c r="C18" s="120"/>
      <c r="D18" s="121"/>
      <c r="E18" s="120"/>
      <c r="F18" s="120"/>
      <c r="G18" s="120"/>
      <c r="H18" s="120"/>
      <c r="I18" s="120"/>
      <c r="J18" s="120"/>
      <c r="K18" s="120"/>
      <c r="L18" s="120"/>
      <c r="M18" s="120"/>
      <c r="N18" s="120"/>
      <c r="O18" s="120"/>
      <c r="P18" s="121"/>
      <c r="Q18" s="121"/>
      <c r="R18" s="314"/>
      <c r="S18" s="120"/>
      <c r="T18" s="120"/>
      <c r="U18" s="121"/>
      <c r="V18" s="121"/>
      <c r="W18" s="124"/>
      <c r="X18" s="121"/>
      <c r="Y18" s="121"/>
      <c r="Z18" s="121"/>
      <c r="AA18" s="121"/>
      <c r="AB18" s="121"/>
      <c r="AC18" s="121"/>
      <c r="AD18" s="121"/>
      <c r="AE18" s="121"/>
      <c r="AF18" s="121"/>
      <c r="AG18" s="121"/>
      <c r="AH18" s="121"/>
      <c r="GB18" s="123"/>
      <c r="GC18" s="123"/>
      <c r="GD18" s="123"/>
      <c r="GE18" s="123"/>
      <c r="GF18" s="123"/>
      <c r="GG18" s="123"/>
      <c r="GH18" s="123"/>
      <c r="GI18" s="123"/>
      <c r="GJ18" s="123"/>
      <c r="GK18" s="123"/>
      <c r="GL18" s="123"/>
      <c r="GM18" s="123"/>
      <c r="GN18" s="123"/>
      <c r="GO18" s="123"/>
      <c r="GP18" s="123"/>
      <c r="GQ18" s="123"/>
      <c r="GR18" s="123"/>
      <c r="GS18" s="123"/>
      <c r="GT18" s="123"/>
      <c r="GU18" s="123"/>
      <c r="GV18" s="123"/>
      <c r="GW18" s="123"/>
      <c r="GX18" s="123"/>
      <c r="GY18" s="123"/>
      <c r="GZ18" s="123"/>
      <c r="HA18" s="123"/>
    </row>
    <row r="19" spans="1:209" s="103" customFormat="1" x14ac:dyDescent="0.2">
      <c r="A19" s="99" t="s">
        <v>131</v>
      </c>
      <c r="B19" s="100"/>
      <c r="C19" s="100"/>
      <c r="D19" s="101"/>
      <c r="E19" s="100"/>
      <c r="F19" s="100"/>
      <c r="G19" s="100"/>
      <c r="H19" s="100"/>
      <c r="I19" s="100"/>
      <c r="J19" s="100"/>
      <c r="K19" s="100"/>
      <c r="L19" s="100"/>
      <c r="M19" s="100"/>
      <c r="N19" s="100"/>
      <c r="O19" s="100"/>
      <c r="P19" s="101"/>
      <c r="Q19" s="101"/>
      <c r="R19" s="102"/>
      <c r="S19" s="100"/>
      <c r="T19" s="100"/>
      <c r="U19" s="101"/>
      <c r="V19" s="101"/>
      <c r="W19" s="101"/>
      <c r="X19" s="101"/>
      <c r="Y19" s="101"/>
      <c r="Z19" s="101"/>
      <c r="AA19" s="101"/>
      <c r="AB19" s="101"/>
      <c r="AC19" s="101"/>
      <c r="AD19" s="101"/>
      <c r="AE19" s="101"/>
      <c r="AF19" s="101"/>
      <c r="AG19" s="101"/>
      <c r="AH19" s="101"/>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row>
    <row r="20" spans="1:209" s="129" customFormat="1" ht="25.5" x14ac:dyDescent="0.25">
      <c r="A20" s="125" t="s">
        <v>132</v>
      </c>
      <c r="B20" s="126"/>
      <c r="C20" s="126" t="s">
        <v>133</v>
      </c>
      <c r="D20" s="127"/>
      <c r="E20" s="126" t="s">
        <v>472</v>
      </c>
      <c r="F20" s="126" t="s">
        <v>472</v>
      </c>
      <c r="G20" s="126" t="s">
        <v>472</v>
      </c>
      <c r="H20" s="126" t="s">
        <v>472</v>
      </c>
      <c r="I20" s="126" t="s">
        <v>472</v>
      </c>
      <c r="J20" s="126" t="s">
        <v>472</v>
      </c>
      <c r="K20" s="126" t="s">
        <v>472</v>
      </c>
      <c r="L20" s="126" t="s">
        <v>472</v>
      </c>
      <c r="M20" s="126" t="s">
        <v>472</v>
      </c>
      <c r="N20" s="126" t="s">
        <v>472</v>
      </c>
      <c r="O20" s="126" t="s">
        <v>472</v>
      </c>
      <c r="P20" s="126" t="s">
        <v>504</v>
      </c>
      <c r="Q20" s="127"/>
      <c r="R20" s="315" t="s">
        <v>1072</v>
      </c>
      <c r="S20" s="317" t="s">
        <v>1081</v>
      </c>
      <c r="T20" s="426" t="s">
        <v>1082</v>
      </c>
      <c r="U20" s="127"/>
      <c r="V20" s="127"/>
      <c r="W20" s="127"/>
      <c r="X20" s="127"/>
      <c r="Y20" s="127"/>
      <c r="Z20" s="130"/>
      <c r="AA20" s="130"/>
      <c r="AB20" s="130"/>
      <c r="AC20" s="130"/>
      <c r="AD20" s="130"/>
      <c r="AE20" s="130"/>
      <c r="AF20" s="130"/>
      <c r="AG20" s="130"/>
      <c r="AH20" s="130"/>
      <c r="AI20" s="130"/>
      <c r="AJ20" s="130"/>
      <c r="AK20" s="130"/>
      <c r="AL20" s="130"/>
      <c r="AM20" s="130"/>
      <c r="AN20" s="130"/>
      <c r="AO20" s="130"/>
      <c r="AP20" s="130"/>
      <c r="AQ20" s="130"/>
      <c r="AR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W20" s="130"/>
      <c r="BX20" s="130"/>
      <c r="BY20" s="130"/>
      <c r="BZ20" s="130"/>
      <c r="CA20" s="130"/>
      <c r="CB20" s="130"/>
      <c r="CC20" s="130"/>
      <c r="CD20" s="130"/>
      <c r="CE20" s="130"/>
      <c r="CF20" s="130"/>
      <c r="CG20" s="130"/>
      <c r="CH20" s="130"/>
      <c r="CJ20" s="130"/>
      <c r="CK20" s="130"/>
      <c r="CM20" s="130"/>
      <c r="CN20" s="130"/>
      <c r="CO20" s="130"/>
      <c r="CP20" s="130"/>
      <c r="CQ20" s="130"/>
      <c r="CR20" s="130"/>
      <c r="CS20" s="130"/>
      <c r="CT20" s="130"/>
      <c r="CV20" s="130"/>
      <c r="CW20" s="130"/>
      <c r="CX20" s="130"/>
      <c r="CY20" s="130"/>
      <c r="CZ20" s="130"/>
      <c r="DA20" s="130"/>
      <c r="DB20" s="130"/>
      <c r="DC20" s="130"/>
      <c r="DD20" s="130"/>
      <c r="DE20" s="130"/>
      <c r="DF20" s="130"/>
      <c r="DG20" s="130"/>
      <c r="DH20" s="130"/>
      <c r="DI20" s="130"/>
      <c r="DJ20" s="130"/>
      <c r="DK20" s="130"/>
      <c r="DL20" s="130"/>
      <c r="DM20" s="130"/>
      <c r="DN20" s="130"/>
      <c r="DO20" s="130"/>
      <c r="DP20" s="130"/>
      <c r="DQ20" s="130"/>
      <c r="DR20" s="130"/>
      <c r="DS20" s="130"/>
      <c r="GB20" s="128"/>
      <c r="GD20" s="128"/>
      <c r="GH20" s="128"/>
      <c r="GI20" s="128"/>
      <c r="GJ20" s="128"/>
      <c r="GL20" s="128"/>
      <c r="GM20" s="128"/>
      <c r="GN20" s="128"/>
      <c r="GO20" s="128"/>
      <c r="GP20" s="128"/>
      <c r="GQ20" s="128"/>
      <c r="GR20" s="128"/>
      <c r="GS20" s="128"/>
      <c r="GT20" s="128"/>
      <c r="GU20" s="128"/>
      <c r="GV20" s="128"/>
      <c r="GW20" s="128"/>
      <c r="GX20" s="128"/>
      <c r="GY20" s="128"/>
      <c r="GZ20" s="128"/>
      <c r="HA20" s="128"/>
    </row>
    <row r="21" spans="1:209" s="115" customFormat="1" ht="25.5" x14ac:dyDescent="0.25">
      <c r="A21" s="131" t="s">
        <v>134</v>
      </c>
      <c r="B21" s="132"/>
      <c r="C21" s="132"/>
      <c r="D21" s="133"/>
      <c r="E21" s="132" t="s">
        <v>473</v>
      </c>
      <c r="F21" s="132" t="s">
        <v>473</v>
      </c>
      <c r="G21" s="132" t="s">
        <v>473</v>
      </c>
      <c r="H21" s="132" t="s">
        <v>473</v>
      </c>
      <c r="I21" s="132" t="s">
        <v>473</v>
      </c>
      <c r="J21" s="132" t="s">
        <v>473</v>
      </c>
      <c r="K21" s="132" t="s">
        <v>473</v>
      </c>
      <c r="L21" s="132" t="s">
        <v>473</v>
      </c>
      <c r="M21" s="132" t="s">
        <v>473</v>
      </c>
      <c r="N21" s="132" t="s">
        <v>473</v>
      </c>
      <c r="O21" s="132" t="s">
        <v>473</v>
      </c>
      <c r="P21" s="132" t="s">
        <v>505</v>
      </c>
      <c r="Q21" s="133"/>
      <c r="R21" s="316" t="s">
        <v>1073</v>
      </c>
      <c r="S21" s="132" t="s">
        <v>1073</v>
      </c>
      <c r="T21" s="132" t="s">
        <v>1073</v>
      </c>
      <c r="U21" s="133"/>
      <c r="V21" s="133"/>
      <c r="W21" s="133"/>
      <c r="X21" s="133"/>
      <c r="Y21" s="133"/>
      <c r="Z21" s="135"/>
      <c r="AA21" s="135"/>
      <c r="AB21" s="135"/>
      <c r="AC21" s="135"/>
      <c r="AD21" s="135"/>
      <c r="AE21" s="135"/>
      <c r="AF21" s="135"/>
      <c r="AG21" s="135"/>
      <c r="AH21" s="135"/>
      <c r="AI21" s="135"/>
      <c r="AJ21" s="135"/>
      <c r="AK21" s="135"/>
      <c r="AL21" s="135"/>
      <c r="AM21" s="135"/>
      <c r="AN21" s="135"/>
      <c r="AO21" s="135"/>
      <c r="AP21" s="135"/>
      <c r="AQ21" s="135"/>
      <c r="AR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W21" s="135"/>
      <c r="BX21" s="135"/>
      <c r="BY21" s="135"/>
      <c r="BZ21" s="135"/>
      <c r="CA21" s="135"/>
      <c r="CB21" s="135"/>
      <c r="CC21" s="135"/>
      <c r="CD21" s="135"/>
      <c r="CE21" s="135"/>
      <c r="CF21" s="135"/>
      <c r="CG21" s="135"/>
      <c r="CH21" s="135"/>
      <c r="CJ21" s="135"/>
      <c r="CK21" s="135"/>
      <c r="CM21" s="135"/>
      <c r="CN21" s="135"/>
      <c r="CO21" s="135"/>
      <c r="CP21" s="135"/>
      <c r="CQ21" s="135"/>
      <c r="CR21" s="135"/>
      <c r="CS21" s="135"/>
      <c r="CT21" s="135"/>
      <c r="CV21" s="135"/>
      <c r="CW21" s="135"/>
      <c r="CX21" s="135"/>
      <c r="CY21" s="135"/>
      <c r="CZ21" s="135"/>
      <c r="DA21" s="135"/>
      <c r="DB21" s="135"/>
      <c r="DC21" s="135"/>
      <c r="DD21" s="135"/>
      <c r="DE21" s="135"/>
      <c r="DF21" s="135"/>
      <c r="DG21" s="135"/>
      <c r="DH21" s="135"/>
      <c r="DI21" s="135"/>
      <c r="DJ21" s="135"/>
      <c r="DK21" s="135"/>
      <c r="DL21" s="135"/>
      <c r="DM21" s="135"/>
      <c r="DN21" s="135"/>
      <c r="DO21" s="135"/>
      <c r="DP21" s="135"/>
      <c r="DQ21" s="135"/>
      <c r="DR21" s="135"/>
      <c r="DS21" s="135"/>
      <c r="GB21" s="134"/>
      <c r="GD21" s="134"/>
      <c r="GH21" s="134"/>
      <c r="GI21" s="134"/>
      <c r="GJ21" s="134"/>
      <c r="GL21" s="134"/>
      <c r="GM21" s="134"/>
      <c r="GN21" s="134"/>
      <c r="GO21" s="134"/>
      <c r="GP21" s="134"/>
      <c r="GQ21" s="134"/>
      <c r="GR21" s="134"/>
      <c r="GS21" s="134"/>
      <c r="GT21" s="134"/>
      <c r="GU21" s="134"/>
      <c r="GV21" s="134"/>
      <c r="GW21" s="134"/>
      <c r="GX21" s="134"/>
      <c r="GY21" s="134"/>
      <c r="GZ21" s="134"/>
      <c r="HA21" s="134"/>
    </row>
    <row r="22" spans="1:209" s="111" customFormat="1" ht="25.5" x14ac:dyDescent="0.2">
      <c r="A22" s="107" t="s">
        <v>135</v>
      </c>
      <c r="B22" s="108"/>
      <c r="C22" s="108" t="s">
        <v>458</v>
      </c>
      <c r="D22" s="109" t="s">
        <v>458</v>
      </c>
      <c r="E22" s="108" t="s">
        <v>479</v>
      </c>
      <c r="F22" s="108" t="s">
        <v>482</v>
      </c>
      <c r="G22" s="108" t="s">
        <v>484</v>
      </c>
      <c r="H22" s="108" t="s">
        <v>485</v>
      </c>
      <c r="I22" s="108" t="s">
        <v>489</v>
      </c>
      <c r="J22" s="108" t="s">
        <v>491</v>
      </c>
      <c r="K22" s="108" t="s">
        <v>474</v>
      </c>
      <c r="L22" s="108" t="s">
        <v>491</v>
      </c>
      <c r="M22" s="108" t="s">
        <v>493</v>
      </c>
      <c r="N22" s="108" t="s">
        <v>495</v>
      </c>
      <c r="O22" s="108" t="s">
        <v>499</v>
      </c>
      <c r="P22" s="109" t="s">
        <v>506</v>
      </c>
      <c r="Q22" s="109"/>
      <c r="R22" s="110"/>
      <c r="S22" s="108"/>
      <c r="T22" s="108"/>
      <c r="U22" s="109"/>
      <c r="V22" s="109"/>
      <c r="W22" s="109"/>
      <c r="X22" s="109"/>
      <c r="Y22" s="109"/>
      <c r="Z22" s="109"/>
      <c r="AA22" s="109"/>
      <c r="AB22" s="109"/>
      <c r="AC22" s="109"/>
      <c r="AD22" s="109"/>
      <c r="AE22" s="109"/>
      <c r="AF22" s="109"/>
      <c r="AG22" s="109"/>
      <c r="AH22" s="109"/>
      <c r="GB22" s="113"/>
      <c r="GC22" s="113"/>
      <c r="GD22" s="113"/>
      <c r="GE22" s="113"/>
      <c r="GF22" s="113"/>
      <c r="GG22" s="113"/>
      <c r="GH22" s="113"/>
      <c r="GI22" s="113"/>
      <c r="GJ22" s="113"/>
      <c r="GK22" s="113"/>
      <c r="GL22" s="113"/>
      <c r="GM22" s="113"/>
      <c r="GN22" s="113"/>
      <c r="GO22" s="113"/>
      <c r="GP22" s="113"/>
      <c r="GQ22" s="113"/>
      <c r="GR22" s="113"/>
      <c r="GS22" s="113"/>
      <c r="GT22" s="113"/>
      <c r="GU22" s="113"/>
      <c r="GV22" s="113"/>
      <c r="GW22" s="113"/>
      <c r="GX22" s="113"/>
      <c r="GY22" s="113"/>
      <c r="GZ22" s="113"/>
      <c r="HA22" s="113"/>
    </row>
    <row r="23" spans="1:209" s="122" customFormat="1" ht="25.5" x14ac:dyDescent="0.2">
      <c r="A23" s="107" t="s">
        <v>136</v>
      </c>
      <c r="B23" s="120" t="s">
        <v>436</v>
      </c>
      <c r="C23" s="120" t="s">
        <v>431</v>
      </c>
      <c r="D23" s="120" t="s">
        <v>431</v>
      </c>
      <c r="E23" s="120" t="s">
        <v>477</v>
      </c>
      <c r="F23" s="120" t="s">
        <v>480</v>
      </c>
      <c r="G23" s="120" t="s">
        <v>475</v>
      </c>
      <c r="H23" s="120" t="s">
        <v>475</v>
      </c>
      <c r="I23" s="120" t="s">
        <v>488</v>
      </c>
      <c r="J23" s="120" t="s">
        <v>475</v>
      </c>
      <c r="K23" s="120" t="s">
        <v>475</v>
      </c>
      <c r="L23" s="120" t="s">
        <v>475</v>
      </c>
      <c r="M23" s="120" t="s">
        <v>475</v>
      </c>
      <c r="N23" s="120" t="s">
        <v>496</v>
      </c>
      <c r="O23" s="120" t="s">
        <v>475</v>
      </c>
      <c r="P23" s="121" t="s">
        <v>507</v>
      </c>
      <c r="Q23" s="121" t="s">
        <v>912</v>
      </c>
      <c r="R23" s="314"/>
      <c r="S23" s="120"/>
      <c r="T23" s="120"/>
      <c r="U23" s="121"/>
      <c r="V23" s="121"/>
      <c r="W23" s="120"/>
      <c r="X23" s="121"/>
      <c r="Y23" s="121"/>
      <c r="Z23" s="121"/>
      <c r="AA23" s="121"/>
      <c r="AB23" s="121"/>
      <c r="AC23" s="121"/>
      <c r="AD23" s="121"/>
      <c r="AE23" s="121"/>
      <c r="AF23" s="121"/>
      <c r="AG23" s="121"/>
      <c r="AH23" s="121"/>
      <c r="GB23" s="123"/>
      <c r="GC23" s="123"/>
      <c r="GD23" s="123"/>
      <c r="GE23" s="123"/>
      <c r="GF23" s="123"/>
      <c r="GG23" s="123"/>
      <c r="GH23" s="123"/>
      <c r="GI23" s="123"/>
      <c r="GJ23" s="123"/>
      <c r="GK23" s="123"/>
      <c r="GL23" s="123"/>
      <c r="GM23" s="123"/>
      <c r="GN23" s="123"/>
      <c r="GO23" s="123"/>
      <c r="GP23" s="123"/>
      <c r="GQ23" s="123"/>
      <c r="GR23" s="123"/>
      <c r="GS23" s="123"/>
      <c r="GT23" s="123"/>
      <c r="GU23" s="123"/>
      <c r="GV23" s="123"/>
      <c r="GW23" s="123"/>
      <c r="GX23" s="123"/>
      <c r="GY23" s="123"/>
      <c r="GZ23" s="123"/>
      <c r="HA23" s="123"/>
    </row>
    <row r="24" spans="1:209" s="117" customFormat="1" ht="38.25" x14ac:dyDescent="0.2">
      <c r="A24" s="99" t="s">
        <v>137</v>
      </c>
      <c r="B24" s="115" t="s">
        <v>435</v>
      </c>
      <c r="C24" s="100" t="s">
        <v>459</v>
      </c>
      <c r="D24" s="101" t="s">
        <v>464</v>
      </c>
      <c r="E24" s="100" t="s">
        <v>478</v>
      </c>
      <c r="F24" s="100" t="s">
        <v>481</v>
      </c>
      <c r="G24" s="115" t="s">
        <v>483</v>
      </c>
      <c r="H24" s="100" t="s">
        <v>486</v>
      </c>
      <c r="I24" s="100" t="s">
        <v>487</v>
      </c>
      <c r="J24" s="100" t="s">
        <v>490</v>
      </c>
      <c r="K24" s="100" t="s">
        <v>476</v>
      </c>
      <c r="L24" s="100" t="s">
        <v>492</v>
      </c>
      <c r="M24" s="100" t="s">
        <v>494</v>
      </c>
      <c r="N24" s="100" t="s">
        <v>497</v>
      </c>
      <c r="O24" s="100" t="s">
        <v>498</v>
      </c>
      <c r="P24" s="116" t="s">
        <v>445</v>
      </c>
      <c r="Q24" s="116" t="s">
        <v>913</v>
      </c>
      <c r="R24" s="313"/>
      <c r="S24" s="116"/>
      <c r="T24" s="116"/>
      <c r="U24" s="116"/>
      <c r="V24" s="116"/>
      <c r="W24" s="116"/>
      <c r="X24" s="116"/>
      <c r="Y24" s="116"/>
      <c r="Z24" s="116"/>
      <c r="AA24" s="116"/>
      <c r="AB24" s="116"/>
      <c r="AC24" s="116"/>
      <c r="AD24" s="116"/>
      <c r="AE24" s="116"/>
      <c r="AF24" s="116"/>
      <c r="AG24" s="116"/>
      <c r="AH24" s="116"/>
      <c r="GB24" s="118"/>
      <c r="GC24" s="118"/>
      <c r="GD24" s="118"/>
      <c r="GE24" s="118"/>
      <c r="GF24" s="118"/>
      <c r="GG24" s="118"/>
      <c r="GH24" s="118"/>
      <c r="GI24" s="118"/>
      <c r="GJ24" s="118"/>
      <c r="GK24" s="118"/>
      <c r="GL24" s="118"/>
      <c r="GM24" s="118"/>
      <c r="GN24" s="118"/>
      <c r="GO24" s="118"/>
      <c r="GP24" s="118"/>
      <c r="GQ24" s="118"/>
      <c r="GR24" s="118"/>
      <c r="GS24" s="118"/>
      <c r="GT24" s="118"/>
      <c r="GU24" s="118"/>
      <c r="GV24" s="118"/>
      <c r="GW24" s="118"/>
      <c r="GX24" s="118"/>
      <c r="GY24" s="118"/>
      <c r="GZ24" s="118"/>
      <c r="HA24" s="118"/>
    </row>
    <row r="25" spans="1:209" s="103" customFormat="1" x14ac:dyDescent="0.2">
      <c r="A25" s="99" t="s">
        <v>138</v>
      </c>
      <c r="B25" s="100"/>
      <c r="C25" s="100"/>
      <c r="D25" s="100"/>
      <c r="E25" s="102"/>
      <c r="F25" s="100"/>
      <c r="G25" s="100"/>
      <c r="H25" s="100"/>
      <c r="I25" s="100"/>
      <c r="J25" s="101"/>
      <c r="K25" s="101"/>
      <c r="L25" s="100"/>
      <c r="M25" s="101"/>
      <c r="N25" s="101"/>
      <c r="O25" s="101"/>
      <c r="P25" s="100"/>
      <c r="Q25" s="101"/>
      <c r="R25" s="100"/>
      <c r="S25" s="101"/>
      <c r="T25" s="101"/>
      <c r="U25" s="101"/>
      <c r="V25" s="101"/>
      <c r="W25" s="101"/>
      <c r="X25" s="101"/>
      <c r="Y25" s="101"/>
      <c r="Z25" s="101"/>
      <c r="AA25" s="101"/>
      <c r="AB25" s="101"/>
      <c r="AC25" s="101"/>
      <c r="AD25" s="101"/>
      <c r="AE25" s="101"/>
      <c r="AF25" s="101"/>
      <c r="AG25" s="101"/>
      <c r="AH25" s="101"/>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row>
    <row r="26" spans="1:209" s="111" customFormat="1" ht="103.5" customHeight="1" x14ac:dyDescent="0.2">
      <c r="A26" s="112" t="s">
        <v>139</v>
      </c>
      <c r="B26" s="108"/>
      <c r="C26" s="108"/>
      <c r="D26" s="108"/>
      <c r="E26" s="136"/>
      <c r="F26" s="108"/>
      <c r="G26" s="108"/>
      <c r="H26" s="108"/>
      <c r="I26" s="108"/>
      <c r="J26" s="137"/>
      <c r="K26" s="108"/>
      <c r="L26" s="108"/>
      <c r="M26" s="108"/>
      <c r="N26" s="108"/>
      <c r="O26" s="108"/>
      <c r="P26" s="108"/>
      <c r="Q26" s="108"/>
      <c r="R26" s="108"/>
      <c r="S26" s="108"/>
      <c r="T26" s="108"/>
      <c r="U26" s="108"/>
      <c r="V26" s="108"/>
      <c r="W26" s="108"/>
      <c r="X26" s="108"/>
      <c r="Y26" s="108"/>
      <c r="Z26" s="138"/>
      <c r="AA26" s="138"/>
      <c r="AB26" s="138"/>
      <c r="AC26" s="108"/>
      <c r="AD26" s="138"/>
      <c r="AE26" s="138"/>
      <c r="AF26" s="138"/>
      <c r="AG26" s="138"/>
      <c r="AH26" s="138"/>
      <c r="AI26" s="112"/>
      <c r="AJ26" s="139"/>
      <c r="AK26" s="139"/>
      <c r="AL26" s="139"/>
      <c r="AM26" s="139"/>
      <c r="AN26" s="139"/>
      <c r="AO26" s="139"/>
      <c r="AP26" s="139"/>
      <c r="AQ26" s="139"/>
      <c r="AR26" s="139"/>
      <c r="AT26" s="112"/>
      <c r="AU26" s="112"/>
      <c r="AV26" s="112"/>
      <c r="AW26" s="112"/>
      <c r="BK26" s="139"/>
      <c r="DR26" s="112"/>
      <c r="DS26" s="112"/>
      <c r="GB26" s="113"/>
      <c r="GC26" s="113"/>
      <c r="GD26" s="113"/>
      <c r="GE26" s="113"/>
      <c r="GF26" s="113"/>
      <c r="GG26" s="113"/>
      <c r="GH26" s="113"/>
      <c r="GI26" s="113"/>
      <c r="GJ26" s="114"/>
      <c r="GK26" s="113"/>
      <c r="GL26" s="113"/>
      <c r="GM26" s="113"/>
      <c r="GN26" s="113"/>
      <c r="GO26" s="113"/>
      <c r="GP26" s="113"/>
      <c r="GQ26" s="113"/>
      <c r="GR26" s="113"/>
      <c r="GS26" s="113"/>
      <c r="GT26" s="113"/>
      <c r="GU26" s="113"/>
      <c r="GV26" s="113"/>
      <c r="GW26" s="113"/>
      <c r="GX26" s="113"/>
      <c r="GY26" s="113"/>
      <c r="GZ26" s="140"/>
      <c r="HA26" s="140"/>
    </row>
    <row r="27" spans="1:209" s="111" customFormat="1" x14ac:dyDescent="0.25">
      <c r="A27" s="107" t="s">
        <v>140</v>
      </c>
      <c r="B27" s="108"/>
      <c r="C27" s="108"/>
      <c r="D27" s="109"/>
      <c r="E27" s="110"/>
      <c r="F27" s="108"/>
      <c r="G27" s="108"/>
      <c r="H27" s="108"/>
      <c r="I27" s="108"/>
      <c r="J27" s="109"/>
      <c r="K27" s="109"/>
      <c r="L27" s="109"/>
      <c r="M27" s="109"/>
      <c r="N27" s="109"/>
      <c r="O27" s="109"/>
      <c r="P27" s="109"/>
      <c r="Q27" s="109"/>
      <c r="R27" s="108"/>
      <c r="S27" s="109"/>
      <c r="T27" s="109"/>
      <c r="U27" s="109"/>
      <c r="V27" s="109"/>
      <c r="W27" s="108"/>
      <c r="X27" s="109"/>
      <c r="Y27" s="109"/>
      <c r="Z27" s="109"/>
      <c r="AA27" s="109"/>
      <c r="AB27" s="109"/>
      <c r="AC27" s="109"/>
      <c r="AD27" s="109"/>
      <c r="AE27" s="109"/>
      <c r="AF27" s="109"/>
      <c r="AG27" s="109"/>
      <c r="AH27" s="109"/>
    </row>
    <row r="28" spans="1:209" s="141" customFormat="1" ht="12.75" customHeight="1" x14ac:dyDescent="0.25">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row>
    <row r="29" spans="1:209" s="141" customFormat="1" ht="12.75" customHeight="1" x14ac:dyDescent="0.25">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row>
    <row r="30" spans="1:209" s="141" customFormat="1" ht="12.75" customHeight="1" x14ac:dyDescent="0.25">
      <c r="B30" s="142"/>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row>
    <row r="31" spans="1:209" s="141" customFormat="1" ht="12.75" customHeight="1" x14ac:dyDescent="0.25">
      <c r="B31" s="142"/>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row>
    <row r="32" spans="1:209" s="141" customFormat="1" ht="12.75" customHeight="1" x14ac:dyDescent="0.25">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row>
    <row r="33" spans="2:34" s="141" customFormat="1" ht="12.75" customHeight="1" x14ac:dyDescent="0.25">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row>
    <row r="34" spans="2:34" s="141" customFormat="1" ht="12.75" customHeight="1" x14ac:dyDescent="0.25">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row>
    <row r="35" spans="2:34" s="141" customFormat="1" ht="12.75" customHeight="1" x14ac:dyDescent="0.25">
      <c r="B35" s="142"/>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row>
    <row r="36" spans="2:34" s="141" customFormat="1" ht="12.75" customHeight="1" x14ac:dyDescent="0.25">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row>
    <row r="37" spans="2:34" s="141" customFormat="1" ht="12.75" customHeight="1" x14ac:dyDescent="0.25">
      <c r="B37" s="142"/>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row>
    <row r="38" spans="2:34" s="141" customFormat="1" ht="12.75" customHeight="1" x14ac:dyDescent="0.25">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row>
    <row r="39" spans="2:34" s="141" customFormat="1" ht="12.75" customHeight="1" x14ac:dyDescent="0.25">
      <c r="B39" s="142"/>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row>
    <row r="40" spans="2:34" s="141" customFormat="1" ht="12.75" customHeight="1" x14ac:dyDescent="0.25">
      <c r="B40" s="142"/>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row>
    <row r="50" spans="1:34" ht="12.75" customHeight="1" x14ac:dyDescent="0.2">
      <c r="A50" s="143" t="s">
        <v>141</v>
      </c>
    </row>
    <row r="51" spans="1:34" s="146" customFormat="1" ht="12.75" customHeight="1" x14ac:dyDescent="0.25">
      <c r="B51" s="147" t="s">
        <v>142</v>
      </c>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row>
    <row r="52" spans="1:34" ht="12.75" customHeight="1" x14ac:dyDescent="0.2">
      <c r="B52" s="148" t="s">
        <v>78</v>
      </c>
    </row>
    <row r="53" spans="1:34" ht="12.75" customHeight="1" x14ac:dyDescent="0.2">
      <c r="B53" s="149" t="s">
        <v>143</v>
      </c>
    </row>
    <row r="54" spans="1:34" ht="12.75" customHeight="1" x14ac:dyDescent="0.2">
      <c r="B54" s="149" t="s">
        <v>144</v>
      </c>
    </row>
    <row r="55" spans="1:34" ht="12.75" customHeight="1" x14ac:dyDescent="0.2">
      <c r="B55" s="149" t="s">
        <v>145</v>
      </c>
    </row>
    <row r="56" spans="1:34" ht="12.75" customHeight="1" x14ac:dyDescent="0.2">
      <c r="B56" s="149" t="s">
        <v>146</v>
      </c>
    </row>
    <row r="57" spans="1:34" ht="12.75" customHeight="1" x14ac:dyDescent="0.2">
      <c r="B57" s="149" t="s">
        <v>147</v>
      </c>
    </row>
    <row r="58" spans="1:34" ht="12.75" customHeight="1" x14ac:dyDescent="0.2">
      <c r="B58" s="149" t="s">
        <v>148</v>
      </c>
    </row>
    <row r="59" spans="1:34" ht="12.75" customHeight="1" x14ac:dyDescent="0.2">
      <c r="B59" s="149" t="s">
        <v>149</v>
      </c>
    </row>
    <row r="60" spans="1:34" ht="12.75" customHeight="1" x14ac:dyDescent="0.2">
      <c r="B60" s="149" t="s">
        <v>150</v>
      </c>
    </row>
  </sheetData>
  <sheetProtection formatCells="0" insertHyperlinks="0"/>
  <dataValidations count="3">
    <dataValidation type="list" allowBlank="1" showInputMessage="1" showErrorMessage="1" prompt="Select from List." sqref="GB3:HA3 PX3:QW3 ZT3:AAS3 AJP3:AKO3 ATL3:AUK3 BDH3:BEG3 BND3:BOC3 BWZ3:BXY3 CGV3:CHU3 CQR3:CRQ3 DAN3:DBM3 DKJ3:DLI3 DUF3:DVE3 EEB3:EFA3 ENX3:EOW3 EXT3:EYS3 FHP3:FIO3 FRL3:FSK3 GBH3:GCG3 GLD3:GMC3 GUZ3:GVY3 HEV3:HFU3 HOR3:HPQ3 HYN3:HZM3 IIJ3:IJI3 ISF3:ITE3 JCB3:JDA3 JLX3:JMW3 JVT3:JWS3 KFP3:KGO3 KPL3:KQK3 KZH3:LAG3 LJD3:LKC3 LSZ3:LTY3 MCV3:MDU3 MMR3:MNQ3 MWN3:MXM3 NGJ3:NHI3 NQF3:NRE3 OAB3:OBA3 OJX3:OKW3 OTT3:OUS3 PDP3:PEO3 PNL3:POK3 PXH3:PYG3 QHD3:QIC3 QQZ3:QRY3 RAV3:RBU3 RKR3:RLQ3 RUN3:RVM3 SEJ3:SFI3 SOF3:SPE3 SYB3:SZA3 THX3:TIW3 TRT3:TSS3 UBP3:UCO3 ULL3:UMK3 UVH3:UWG3 VFD3:VGC3 VOZ3:VPY3 VYV3:VZU3 WIR3:WJQ3 WSN3:WTM3 XCJ3:XDI3 GB65539:HA65539 PX65539:QW65539 ZT65539:AAS65539 AJP65539:AKO65539 ATL65539:AUK65539 BDH65539:BEG65539 BND65539:BOC65539 BWZ65539:BXY65539 CGV65539:CHU65539 CQR65539:CRQ65539 DAN65539:DBM65539 DKJ65539:DLI65539 DUF65539:DVE65539 EEB65539:EFA65539 ENX65539:EOW65539 EXT65539:EYS65539 FHP65539:FIO65539 FRL65539:FSK65539 GBH65539:GCG65539 GLD65539:GMC65539 GUZ65539:GVY65539 HEV65539:HFU65539 HOR65539:HPQ65539 HYN65539:HZM65539 IIJ65539:IJI65539 ISF65539:ITE65539 JCB65539:JDA65539 JLX65539:JMW65539 JVT65539:JWS65539 KFP65539:KGO65539 KPL65539:KQK65539 KZH65539:LAG65539 LJD65539:LKC65539 LSZ65539:LTY65539 MCV65539:MDU65539 MMR65539:MNQ65539 MWN65539:MXM65539 NGJ65539:NHI65539 NQF65539:NRE65539 OAB65539:OBA65539 OJX65539:OKW65539 OTT65539:OUS65539 PDP65539:PEO65539 PNL65539:POK65539 PXH65539:PYG65539 QHD65539:QIC65539 QQZ65539:QRY65539 RAV65539:RBU65539 RKR65539:RLQ65539 RUN65539:RVM65539 SEJ65539:SFI65539 SOF65539:SPE65539 SYB65539:SZA65539 THX65539:TIW65539 TRT65539:TSS65539 UBP65539:UCO65539 ULL65539:UMK65539 UVH65539:UWG65539 VFD65539:VGC65539 VOZ65539:VPY65539 VYV65539:VZU65539 WIR65539:WJQ65539 WSN65539:WTM65539 XCJ65539:XDI65539 GB131075:HA131075 PX131075:QW131075 ZT131075:AAS131075 AJP131075:AKO131075 ATL131075:AUK131075 BDH131075:BEG131075 BND131075:BOC131075 BWZ131075:BXY131075 CGV131075:CHU131075 CQR131075:CRQ131075 DAN131075:DBM131075 DKJ131075:DLI131075 DUF131075:DVE131075 EEB131075:EFA131075 ENX131075:EOW131075 EXT131075:EYS131075 FHP131075:FIO131075 FRL131075:FSK131075 GBH131075:GCG131075 GLD131075:GMC131075 GUZ131075:GVY131075 HEV131075:HFU131075 HOR131075:HPQ131075 HYN131075:HZM131075 IIJ131075:IJI131075 ISF131075:ITE131075 JCB131075:JDA131075 JLX131075:JMW131075 JVT131075:JWS131075 KFP131075:KGO131075 KPL131075:KQK131075 KZH131075:LAG131075 LJD131075:LKC131075 LSZ131075:LTY131075 MCV131075:MDU131075 MMR131075:MNQ131075 MWN131075:MXM131075 NGJ131075:NHI131075 NQF131075:NRE131075 OAB131075:OBA131075 OJX131075:OKW131075 OTT131075:OUS131075 PDP131075:PEO131075 PNL131075:POK131075 PXH131075:PYG131075 QHD131075:QIC131075 QQZ131075:QRY131075 RAV131075:RBU131075 RKR131075:RLQ131075 RUN131075:RVM131075 SEJ131075:SFI131075 SOF131075:SPE131075 SYB131075:SZA131075 THX131075:TIW131075 TRT131075:TSS131075 UBP131075:UCO131075 ULL131075:UMK131075 UVH131075:UWG131075 VFD131075:VGC131075 VOZ131075:VPY131075 VYV131075:VZU131075 WIR131075:WJQ131075 WSN131075:WTM131075 XCJ131075:XDI131075 GB196611:HA196611 PX196611:QW196611 ZT196611:AAS196611 AJP196611:AKO196611 ATL196611:AUK196611 BDH196611:BEG196611 BND196611:BOC196611 BWZ196611:BXY196611 CGV196611:CHU196611 CQR196611:CRQ196611 DAN196611:DBM196611 DKJ196611:DLI196611 DUF196611:DVE196611 EEB196611:EFA196611 ENX196611:EOW196611 EXT196611:EYS196611 FHP196611:FIO196611 FRL196611:FSK196611 GBH196611:GCG196611 GLD196611:GMC196611 GUZ196611:GVY196611 HEV196611:HFU196611 HOR196611:HPQ196611 HYN196611:HZM196611 IIJ196611:IJI196611 ISF196611:ITE196611 JCB196611:JDA196611 JLX196611:JMW196611 JVT196611:JWS196611 KFP196611:KGO196611 KPL196611:KQK196611 KZH196611:LAG196611 LJD196611:LKC196611 LSZ196611:LTY196611 MCV196611:MDU196611 MMR196611:MNQ196611 MWN196611:MXM196611 NGJ196611:NHI196611 NQF196611:NRE196611 OAB196611:OBA196611 OJX196611:OKW196611 OTT196611:OUS196611 PDP196611:PEO196611 PNL196611:POK196611 PXH196611:PYG196611 QHD196611:QIC196611 QQZ196611:QRY196611 RAV196611:RBU196611 RKR196611:RLQ196611 RUN196611:RVM196611 SEJ196611:SFI196611 SOF196611:SPE196611 SYB196611:SZA196611 THX196611:TIW196611 TRT196611:TSS196611 UBP196611:UCO196611 ULL196611:UMK196611 UVH196611:UWG196611 VFD196611:VGC196611 VOZ196611:VPY196611 VYV196611:VZU196611 WIR196611:WJQ196611 WSN196611:WTM196611 XCJ196611:XDI196611 GB262147:HA262147 PX262147:QW262147 ZT262147:AAS262147 AJP262147:AKO262147 ATL262147:AUK262147 BDH262147:BEG262147 BND262147:BOC262147 BWZ262147:BXY262147 CGV262147:CHU262147 CQR262147:CRQ262147 DAN262147:DBM262147 DKJ262147:DLI262147 DUF262147:DVE262147 EEB262147:EFA262147 ENX262147:EOW262147 EXT262147:EYS262147 FHP262147:FIO262147 FRL262147:FSK262147 GBH262147:GCG262147 GLD262147:GMC262147 GUZ262147:GVY262147 HEV262147:HFU262147 HOR262147:HPQ262147 HYN262147:HZM262147 IIJ262147:IJI262147 ISF262147:ITE262147 JCB262147:JDA262147 JLX262147:JMW262147 JVT262147:JWS262147 KFP262147:KGO262147 KPL262147:KQK262147 KZH262147:LAG262147 LJD262147:LKC262147 LSZ262147:LTY262147 MCV262147:MDU262147 MMR262147:MNQ262147 MWN262147:MXM262147 NGJ262147:NHI262147 NQF262147:NRE262147 OAB262147:OBA262147 OJX262147:OKW262147 OTT262147:OUS262147 PDP262147:PEO262147 PNL262147:POK262147 PXH262147:PYG262147 QHD262147:QIC262147 QQZ262147:QRY262147 RAV262147:RBU262147 RKR262147:RLQ262147 RUN262147:RVM262147 SEJ262147:SFI262147 SOF262147:SPE262147 SYB262147:SZA262147 THX262147:TIW262147 TRT262147:TSS262147 UBP262147:UCO262147 ULL262147:UMK262147 UVH262147:UWG262147 VFD262147:VGC262147 VOZ262147:VPY262147 VYV262147:VZU262147 WIR262147:WJQ262147 WSN262147:WTM262147 XCJ262147:XDI262147 GB327683:HA327683 PX327683:QW327683 ZT327683:AAS327683 AJP327683:AKO327683 ATL327683:AUK327683 BDH327683:BEG327683 BND327683:BOC327683 BWZ327683:BXY327683 CGV327683:CHU327683 CQR327683:CRQ327683 DAN327683:DBM327683 DKJ327683:DLI327683 DUF327683:DVE327683 EEB327683:EFA327683 ENX327683:EOW327683 EXT327683:EYS327683 FHP327683:FIO327683 FRL327683:FSK327683 GBH327683:GCG327683 GLD327683:GMC327683 GUZ327683:GVY327683 HEV327683:HFU327683 HOR327683:HPQ327683 HYN327683:HZM327683 IIJ327683:IJI327683 ISF327683:ITE327683 JCB327683:JDA327683 JLX327683:JMW327683 JVT327683:JWS327683 KFP327683:KGO327683 KPL327683:KQK327683 KZH327683:LAG327683 LJD327683:LKC327683 LSZ327683:LTY327683 MCV327683:MDU327683 MMR327683:MNQ327683 MWN327683:MXM327683 NGJ327683:NHI327683 NQF327683:NRE327683 OAB327683:OBA327683 OJX327683:OKW327683 OTT327683:OUS327683 PDP327683:PEO327683 PNL327683:POK327683 PXH327683:PYG327683 QHD327683:QIC327683 QQZ327683:QRY327683 RAV327683:RBU327683 RKR327683:RLQ327683 RUN327683:RVM327683 SEJ327683:SFI327683 SOF327683:SPE327683 SYB327683:SZA327683 THX327683:TIW327683 TRT327683:TSS327683 UBP327683:UCO327683 ULL327683:UMK327683 UVH327683:UWG327683 VFD327683:VGC327683 VOZ327683:VPY327683 VYV327683:VZU327683 WIR327683:WJQ327683 WSN327683:WTM327683 XCJ327683:XDI327683 GB393219:HA393219 PX393219:QW393219 ZT393219:AAS393219 AJP393219:AKO393219 ATL393219:AUK393219 BDH393219:BEG393219 BND393219:BOC393219 BWZ393219:BXY393219 CGV393219:CHU393219 CQR393219:CRQ393219 DAN393219:DBM393219 DKJ393219:DLI393219 DUF393219:DVE393219 EEB393219:EFA393219 ENX393219:EOW393219 EXT393219:EYS393219 FHP393219:FIO393219 FRL393219:FSK393219 GBH393219:GCG393219 GLD393219:GMC393219 GUZ393219:GVY393219 HEV393219:HFU393219 HOR393219:HPQ393219 HYN393219:HZM393219 IIJ393219:IJI393219 ISF393219:ITE393219 JCB393219:JDA393219 JLX393219:JMW393219 JVT393219:JWS393219 KFP393219:KGO393219 KPL393219:KQK393219 KZH393219:LAG393219 LJD393219:LKC393219 LSZ393219:LTY393219 MCV393219:MDU393219 MMR393219:MNQ393219 MWN393219:MXM393219 NGJ393219:NHI393219 NQF393219:NRE393219 OAB393219:OBA393219 OJX393219:OKW393219 OTT393219:OUS393219 PDP393219:PEO393219 PNL393219:POK393219 PXH393219:PYG393219 QHD393219:QIC393219 QQZ393219:QRY393219 RAV393219:RBU393219 RKR393219:RLQ393219 RUN393219:RVM393219 SEJ393219:SFI393219 SOF393219:SPE393219 SYB393219:SZA393219 THX393219:TIW393219 TRT393219:TSS393219 UBP393219:UCO393219 ULL393219:UMK393219 UVH393219:UWG393219 VFD393219:VGC393219 VOZ393219:VPY393219 VYV393219:VZU393219 WIR393219:WJQ393219 WSN393219:WTM393219 XCJ393219:XDI393219 GB458755:HA458755 PX458755:QW458755 ZT458755:AAS458755 AJP458755:AKO458755 ATL458755:AUK458755 BDH458755:BEG458755 BND458755:BOC458755 BWZ458755:BXY458755 CGV458755:CHU458755 CQR458755:CRQ458755 DAN458755:DBM458755 DKJ458755:DLI458755 DUF458755:DVE458755 EEB458755:EFA458755 ENX458755:EOW458755 EXT458755:EYS458755 FHP458755:FIO458755 FRL458755:FSK458755 GBH458755:GCG458755 GLD458755:GMC458755 GUZ458755:GVY458755 HEV458755:HFU458755 HOR458755:HPQ458755 HYN458755:HZM458755 IIJ458755:IJI458755 ISF458755:ITE458755 JCB458755:JDA458755 JLX458755:JMW458755 JVT458755:JWS458755 KFP458755:KGO458755 KPL458755:KQK458755 KZH458755:LAG458755 LJD458755:LKC458755 LSZ458755:LTY458755 MCV458755:MDU458755 MMR458755:MNQ458755 MWN458755:MXM458755 NGJ458755:NHI458755 NQF458755:NRE458755 OAB458755:OBA458755 OJX458755:OKW458755 OTT458755:OUS458755 PDP458755:PEO458755 PNL458755:POK458755 PXH458755:PYG458755 QHD458755:QIC458755 QQZ458755:QRY458755 RAV458755:RBU458755 RKR458755:RLQ458755 RUN458755:RVM458755 SEJ458755:SFI458755 SOF458755:SPE458755 SYB458755:SZA458755 THX458755:TIW458755 TRT458755:TSS458755 UBP458755:UCO458755 ULL458755:UMK458755 UVH458755:UWG458755 VFD458755:VGC458755 VOZ458755:VPY458755 VYV458755:VZU458755 WIR458755:WJQ458755 WSN458755:WTM458755 XCJ458755:XDI458755 GB524291:HA524291 PX524291:QW524291 ZT524291:AAS524291 AJP524291:AKO524291 ATL524291:AUK524291 BDH524291:BEG524291 BND524291:BOC524291 BWZ524291:BXY524291 CGV524291:CHU524291 CQR524291:CRQ524291 DAN524291:DBM524291 DKJ524291:DLI524291 DUF524291:DVE524291 EEB524291:EFA524291 ENX524291:EOW524291 EXT524291:EYS524291 FHP524291:FIO524291 FRL524291:FSK524291 GBH524291:GCG524291 GLD524291:GMC524291 GUZ524291:GVY524291 HEV524291:HFU524291 HOR524291:HPQ524291 HYN524291:HZM524291 IIJ524291:IJI524291 ISF524291:ITE524291 JCB524291:JDA524291 JLX524291:JMW524291 JVT524291:JWS524291 KFP524291:KGO524291 KPL524291:KQK524291 KZH524291:LAG524291 LJD524291:LKC524291 LSZ524291:LTY524291 MCV524291:MDU524291 MMR524291:MNQ524291 MWN524291:MXM524291 NGJ524291:NHI524291 NQF524291:NRE524291 OAB524291:OBA524291 OJX524291:OKW524291 OTT524291:OUS524291 PDP524291:PEO524291 PNL524291:POK524291 PXH524291:PYG524291 QHD524291:QIC524291 QQZ524291:QRY524291 RAV524291:RBU524291 RKR524291:RLQ524291 RUN524291:RVM524291 SEJ524291:SFI524291 SOF524291:SPE524291 SYB524291:SZA524291 THX524291:TIW524291 TRT524291:TSS524291 UBP524291:UCO524291 ULL524291:UMK524291 UVH524291:UWG524291 VFD524291:VGC524291 VOZ524291:VPY524291 VYV524291:VZU524291 WIR524291:WJQ524291 WSN524291:WTM524291 XCJ524291:XDI524291 GB589827:HA589827 PX589827:QW589827 ZT589827:AAS589827 AJP589827:AKO589827 ATL589827:AUK589827 BDH589827:BEG589827 BND589827:BOC589827 BWZ589827:BXY589827 CGV589827:CHU589827 CQR589827:CRQ589827 DAN589827:DBM589827 DKJ589827:DLI589827 DUF589827:DVE589827 EEB589827:EFA589827 ENX589827:EOW589827 EXT589827:EYS589827 FHP589827:FIO589827 FRL589827:FSK589827 GBH589827:GCG589827 GLD589827:GMC589827 GUZ589827:GVY589827 HEV589827:HFU589827 HOR589827:HPQ589827 HYN589827:HZM589827 IIJ589827:IJI589827 ISF589827:ITE589827 JCB589827:JDA589827 JLX589827:JMW589827 JVT589827:JWS589827 KFP589827:KGO589827 KPL589827:KQK589827 KZH589827:LAG589827 LJD589827:LKC589827 LSZ589827:LTY589827 MCV589827:MDU589827 MMR589827:MNQ589827 MWN589827:MXM589827 NGJ589827:NHI589827 NQF589827:NRE589827 OAB589827:OBA589827 OJX589827:OKW589827 OTT589827:OUS589827 PDP589827:PEO589827 PNL589827:POK589827 PXH589827:PYG589827 QHD589827:QIC589827 QQZ589827:QRY589827 RAV589827:RBU589827 RKR589827:RLQ589827 RUN589827:RVM589827 SEJ589827:SFI589827 SOF589827:SPE589827 SYB589827:SZA589827 THX589827:TIW589827 TRT589827:TSS589827 UBP589827:UCO589827 ULL589827:UMK589827 UVH589827:UWG589827 VFD589827:VGC589827 VOZ589827:VPY589827 VYV589827:VZU589827 WIR589827:WJQ589827 WSN589827:WTM589827 XCJ589827:XDI589827 GB655363:HA655363 PX655363:QW655363 ZT655363:AAS655363 AJP655363:AKO655363 ATL655363:AUK655363 BDH655363:BEG655363 BND655363:BOC655363 BWZ655363:BXY655363 CGV655363:CHU655363 CQR655363:CRQ655363 DAN655363:DBM655363 DKJ655363:DLI655363 DUF655363:DVE655363 EEB655363:EFA655363 ENX655363:EOW655363 EXT655363:EYS655363 FHP655363:FIO655363 FRL655363:FSK655363 GBH655363:GCG655363 GLD655363:GMC655363 GUZ655363:GVY655363 HEV655363:HFU655363 HOR655363:HPQ655363 HYN655363:HZM655363 IIJ655363:IJI655363 ISF655363:ITE655363 JCB655363:JDA655363 JLX655363:JMW655363 JVT655363:JWS655363 KFP655363:KGO655363 KPL655363:KQK655363 KZH655363:LAG655363 LJD655363:LKC655363 LSZ655363:LTY655363 MCV655363:MDU655363 MMR655363:MNQ655363 MWN655363:MXM655363 NGJ655363:NHI655363 NQF655363:NRE655363 OAB655363:OBA655363 OJX655363:OKW655363 OTT655363:OUS655363 PDP655363:PEO655363 PNL655363:POK655363 PXH655363:PYG655363 QHD655363:QIC655363 QQZ655363:QRY655363 RAV655363:RBU655363 RKR655363:RLQ655363 RUN655363:RVM655363 SEJ655363:SFI655363 SOF655363:SPE655363 SYB655363:SZA655363 THX655363:TIW655363 TRT655363:TSS655363 UBP655363:UCO655363 ULL655363:UMK655363 UVH655363:UWG655363 VFD655363:VGC655363 VOZ655363:VPY655363 VYV655363:VZU655363 WIR655363:WJQ655363 WSN655363:WTM655363 XCJ655363:XDI655363 GB720899:HA720899 PX720899:QW720899 ZT720899:AAS720899 AJP720899:AKO720899 ATL720899:AUK720899 BDH720899:BEG720899 BND720899:BOC720899 BWZ720899:BXY720899 CGV720899:CHU720899 CQR720899:CRQ720899 DAN720899:DBM720899 DKJ720899:DLI720899 DUF720899:DVE720899 EEB720899:EFA720899 ENX720899:EOW720899 EXT720899:EYS720899 FHP720899:FIO720899 FRL720899:FSK720899 GBH720899:GCG720899 GLD720899:GMC720899 GUZ720899:GVY720899 HEV720899:HFU720899 HOR720899:HPQ720899 HYN720899:HZM720899 IIJ720899:IJI720899 ISF720899:ITE720899 JCB720899:JDA720899 JLX720899:JMW720899 JVT720899:JWS720899 KFP720899:KGO720899 KPL720899:KQK720899 KZH720899:LAG720899 LJD720899:LKC720899 LSZ720899:LTY720899 MCV720899:MDU720899 MMR720899:MNQ720899 MWN720899:MXM720899 NGJ720899:NHI720899 NQF720899:NRE720899 OAB720899:OBA720899 OJX720899:OKW720899 OTT720899:OUS720899 PDP720899:PEO720899 PNL720899:POK720899 PXH720899:PYG720899 QHD720899:QIC720899 QQZ720899:QRY720899 RAV720899:RBU720899 RKR720899:RLQ720899 RUN720899:RVM720899 SEJ720899:SFI720899 SOF720899:SPE720899 SYB720899:SZA720899 THX720899:TIW720899 TRT720899:TSS720899 UBP720899:UCO720899 ULL720899:UMK720899 UVH720899:UWG720899 VFD720899:VGC720899 VOZ720899:VPY720899 VYV720899:VZU720899 WIR720899:WJQ720899 WSN720899:WTM720899 XCJ720899:XDI720899 GB786435:HA786435 PX786435:QW786435 ZT786435:AAS786435 AJP786435:AKO786435 ATL786435:AUK786435 BDH786435:BEG786435 BND786435:BOC786435 BWZ786435:BXY786435 CGV786435:CHU786435 CQR786435:CRQ786435 DAN786435:DBM786435 DKJ786435:DLI786435 DUF786435:DVE786435 EEB786435:EFA786435 ENX786435:EOW786435 EXT786435:EYS786435 FHP786435:FIO786435 FRL786435:FSK786435 GBH786435:GCG786435 GLD786435:GMC786435 GUZ786435:GVY786435 HEV786435:HFU786435 HOR786435:HPQ786435 HYN786435:HZM786435 IIJ786435:IJI786435 ISF786435:ITE786435 JCB786435:JDA786435 JLX786435:JMW786435 JVT786435:JWS786435 KFP786435:KGO786435 KPL786435:KQK786435 KZH786435:LAG786435 LJD786435:LKC786435 LSZ786435:LTY786435 MCV786435:MDU786435 MMR786435:MNQ786435 MWN786435:MXM786435 NGJ786435:NHI786435 NQF786435:NRE786435 OAB786435:OBA786435 OJX786435:OKW786435 OTT786435:OUS786435 PDP786435:PEO786435 PNL786435:POK786435 PXH786435:PYG786435 QHD786435:QIC786435 QQZ786435:QRY786435 RAV786435:RBU786435 RKR786435:RLQ786435 RUN786435:RVM786435 SEJ786435:SFI786435 SOF786435:SPE786435 SYB786435:SZA786435 THX786435:TIW786435 TRT786435:TSS786435 UBP786435:UCO786435 ULL786435:UMK786435 UVH786435:UWG786435 VFD786435:VGC786435 VOZ786435:VPY786435 VYV786435:VZU786435 WIR786435:WJQ786435 WSN786435:WTM786435 XCJ786435:XDI786435 GB851971:HA851971 PX851971:QW851971 ZT851971:AAS851971 AJP851971:AKO851971 ATL851971:AUK851971 BDH851971:BEG851971 BND851971:BOC851971 BWZ851971:BXY851971 CGV851971:CHU851971 CQR851971:CRQ851971 DAN851971:DBM851971 DKJ851971:DLI851971 DUF851971:DVE851971 EEB851971:EFA851971 ENX851971:EOW851971 EXT851971:EYS851971 FHP851971:FIO851971 FRL851971:FSK851971 GBH851971:GCG851971 GLD851971:GMC851971 GUZ851971:GVY851971 HEV851971:HFU851971 HOR851971:HPQ851971 HYN851971:HZM851971 IIJ851971:IJI851971 ISF851971:ITE851971 JCB851971:JDA851971 JLX851971:JMW851971 JVT851971:JWS851971 KFP851971:KGO851971 KPL851971:KQK851971 KZH851971:LAG851971 LJD851971:LKC851971 LSZ851971:LTY851971 MCV851971:MDU851971 MMR851971:MNQ851971 MWN851971:MXM851971 NGJ851971:NHI851971 NQF851971:NRE851971 OAB851971:OBA851971 OJX851971:OKW851971 OTT851971:OUS851971 PDP851971:PEO851971 PNL851971:POK851971 PXH851971:PYG851971 QHD851971:QIC851971 QQZ851971:QRY851971 RAV851971:RBU851971 RKR851971:RLQ851971 RUN851971:RVM851971 SEJ851971:SFI851971 SOF851971:SPE851971 SYB851971:SZA851971 THX851971:TIW851971 TRT851971:TSS851971 UBP851971:UCO851971 ULL851971:UMK851971 UVH851971:UWG851971 VFD851971:VGC851971 VOZ851971:VPY851971 VYV851971:VZU851971 WIR851971:WJQ851971 WSN851971:WTM851971 XCJ851971:XDI851971 GB917507:HA917507 PX917507:QW917507 ZT917507:AAS917507 AJP917507:AKO917507 ATL917507:AUK917507 BDH917507:BEG917507 BND917507:BOC917507 BWZ917507:BXY917507 CGV917507:CHU917507 CQR917507:CRQ917507 DAN917507:DBM917507 DKJ917507:DLI917507 DUF917507:DVE917507 EEB917507:EFA917507 ENX917507:EOW917507 EXT917507:EYS917507 FHP917507:FIO917507 FRL917507:FSK917507 GBH917507:GCG917507 GLD917507:GMC917507 GUZ917507:GVY917507 HEV917507:HFU917507 HOR917507:HPQ917507 HYN917507:HZM917507 IIJ917507:IJI917507 ISF917507:ITE917507 JCB917507:JDA917507 JLX917507:JMW917507 JVT917507:JWS917507 KFP917507:KGO917507 KPL917507:KQK917507 KZH917507:LAG917507 LJD917507:LKC917507 LSZ917507:LTY917507 MCV917507:MDU917507 MMR917507:MNQ917507 MWN917507:MXM917507 NGJ917507:NHI917507 NQF917507:NRE917507 OAB917507:OBA917507 OJX917507:OKW917507 OTT917507:OUS917507 PDP917507:PEO917507 PNL917507:POK917507 PXH917507:PYG917507 QHD917507:QIC917507 QQZ917507:QRY917507 RAV917507:RBU917507 RKR917507:RLQ917507 RUN917507:RVM917507 SEJ917507:SFI917507 SOF917507:SPE917507 SYB917507:SZA917507 THX917507:TIW917507 TRT917507:TSS917507 UBP917507:UCO917507 ULL917507:UMK917507 UVH917507:UWG917507 VFD917507:VGC917507 VOZ917507:VPY917507 VYV917507:VZU917507 WIR917507:WJQ917507 WSN917507:WTM917507 XCJ917507:XDI917507 GB983043:HA983043 PX983043:QW983043 ZT983043:AAS983043 AJP983043:AKO983043 ATL983043:AUK983043 BDH983043:BEG983043 BND983043:BOC983043 BWZ983043:BXY983043 CGV983043:CHU983043 CQR983043:CRQ983043 DAN983043:DBM983043 DKJ983043:DLI983043 DUF983043:DVE983043 EEB983043:EFA983043 ENX983043:EOW983043 EXT983043:EYS983043 FHP983043:FIO983043 FRL983043:FSK983043 GBH983043:GCG983043 GLD983043:GMC983043 GUZ983043:GVY983043 HEV983043:HFU983043 HOR983043:HPQ983043 HYN983043:HZM983043 IIJ983043:IJI983043 ISF983043:ITE983043 JCB983043:JDA983043 JLX983043:JMW983043 JVT983043:JWS983043 KFP983043:KGO983043 KPL983043:KQK983043 KZH983043:LAG983043 LJD983043:LKC983043 LSZ983043:LTY983043 MCV983043:MDU983043 MMR983043:MNQ983043 MWN983043:MXM983043 NGJ983043:NHI983043 NQF983043:NRE983043 OAB983043:OBA983043 OJX983043:OKW983043 OTT983043:OUS983043 PDP983043:PEO983043 PNL983043:POK983043 PXH983043:PYG983043 QHD983043:QIC983043 QQZ983043:QRY983043 RAV983043:RBU983043 RKR983043:RLQ983043 RUN983043:RVM983043 SEJ983043:SFI983043 SOF983043:SPE983043 SYB983043:SZA983043 THX983043:TIW983043 TRT983043:TSS983043 UBP983043:UCO983043 ULL983043:UMK983043 UVH983043:UWG983043 VFD983043:VGC983043 VOZ983043:VPY983043 VYV983043:VZU983043 WIR983043:WJQ983043 WSN983043:WTM983043 XCJ983043:XDI983043">
      <formula1>LstSourseType</formula1>
    </dataValidation>
    <dataValidation type="list" allowBlank="1" showInputMessage="1" showErrorMessage="1" prompt="Select from list." sqref="CB16 LX16 VT16 AFP16 APL16 AZH16 BJD16 BSZ16 CCV16 CMR16 CWN16 DGJ16 DQF16 EAB16 EJX16 ETT16 FDP16 FNL16 FXH16 GHD16 GQZ16 HAV16 HKR16 HUN16 IEJ16 IOF16 IYB16 JHX16 JRT16 KBP16 KLL16 KVH16 LFD16 LOZ16 LYV16 MIR16 MSN16 NCJ16 NMF16 NWB16 OFX16 OPT16 OZP16 PJL16 PTH16 QDD16 QMZ16 QWV16 RGR16 RQN16 SAJ16 SKF16 SUB16 TDX16 TNT16 TXP16 UHL16 URH16 VBD16 VKZ16 VUV16 WER16 WON16 WYJ16 CB65552 LX65552 VT65552 AFP65552 APL65552 AZH65552 BJD65552 BSZ65552 CCV65552 CMR65552 CWN65552 DGJ65552 DQF65552 EAB65552 EJX65552 ETT65552 FDP65552 FNL65552 FXH65552 GHD65552 GQZ65552 HAV65552 HKR65552 HUN65552 IEJ65552 IOF65552 IYB65552 JHX65552 JRT65552 KBP65552 KLL65552 KVH65552 LFD65552 LOZ65552 LYV65552 MIR65552 MSN65552 NCJ65552 NMF65552 NWB65552 OFX65552 OPT65552 OZP65552 PJL65552 PTH65552 QDD65552 QMZ65552 QWV65552 RGR65552 RQN65552 SAJ65552 SKF65552 SUB65552 TDX65552 TNT65552 TXP65552 UHL65552 URH65552 VBD65552 VKZ65552 VUV65552 WER65552 WON65552 WYJ65552 CB131088 LX131088 VT131088 AFP131088 APL131088 AZH131088 BJD131088 BSZ131088 CCV131088 CMR131088 CWN131088 DGJ131088 DQF131088 EAB131088 EJX131088 ETT131088 FDP131088 FNL131088 FXH131088 GHD131088 GQZ131088 HAV131088 HKR131088 HUN131088 IEJ131088 IOF131088 IYB131088 JHX131088 JRT131088 KBP131088 KLL131088 KVH131088 LFD131088 LOZ131088 LYV131088 MIR131088 MSN131088 NCJ131088 NMF131088 NWB131088 OFX131088 OPT131088 OZP131088 PJL131088 PTH131088 QDD131088 QMZ131088 QWV131088 RGR131088 RQN131088 SAJ131088 SKF131088 SUB131088 TDX131088 TNT131088 TXP131088 UHL131088 URH131088 VBD131088 VKZ131088 VUV131088 WER131088 WON131088 WYJ131088 CB196624 LX196624 VT196624 AFP196624 APL196624 AZH196624 BJD196624 BSZ196624 CCV196624 CMR196624 CWN196624 DGJ196624 DQF196624 EAB196624 EJX196624 ETT196624 FDP196624 FNL196624 FXH196624 GHD196624 GQZ196624 HAV196624 HKR196624 HUN196624 IEJ196624 IOF196624 IYB196624 JHX196624 JRT196624 KBP196624 KLL196624 KVH196624 LFD196624 LOZ196624 LYV196624 MIR196624 MSN196624 NCJ196624 NMF196624 NWB196624 OFX196624 OPT196624 OZP196624 PJL196624 PTH196624 QDD196624 QMZ196624 QWV196624 RGR196624 RQN196624 SAJ196624 SKF196624 SUB196624 TDX196624 TNT196624 TXP196624 UHL196624 URH196624 VBD196624 VKZ196624 VUV196624 WER196624 WON196624 WYJ196624 CB262160 LX262160 VT262160 AFP262160 APL262160 AZH262160 BJD262160 BSZ262160 CCV262160 CMR262160 CWN262160 DGJ262160 DQF262160 EAB262160 EJX262160 ETT262160 FDP262160 FNL262160 FXH262160 GHD262160 GQZ262160 HAV262160 HKR262160 HUN262160 IEJ262160 IOF262160 IYB262160 JHX262160 JRT262160 KBP262160 KLL262160 KVH262160 LFD262160 LOZ262160 LYV262160 MIR262160 MSN262160 NCJ262160 NMF262160 NWB262160 OFX262160 OPT262160 OZP262160 PJL262160 PTH262160 QDD262160 QMZ262160 QWV262160 RGR262160 RQN262160 SAJ262160 SKF262160 SUB262160 TDX262160 TNT262160 TXP262160 UHL262160 URH262160 VBD262160 VKZ262160 VUV262160 WER262160 WON262160 WYJ262160 CB327696 LX327696 VT327696 AFP327696 APL327696 AZH327696 BJD327696 BSZ327696 CCV327696 CMR327696 CWN327696 DGJ327696 DQF327696 EAB327696 EJX327696 ETT327696 FDP327696 FNL327696 FXH327696 GHD327696 GQZ327696 HAV327696 HKR327696 HUN327696 IEJ327696 IOF327696 IYB327696 JHX327696 JRT327696 KBP327696 KLL327696 KVH327696 LFD327696 LOZ327696 LYV327696 MIR327696 MSN327696 NCJ327696 NMF327696 NWB327696 OFX327696 OPT327696 OZP327696 PJL327696 PTH327696 QDD327696 QMZ327696 QWV327696 RGR327696 RQN327696 SAJ327696 SKF327696 SUB327696 TDX327696 TNT327696 TXP327696 UHL327696 URH327696 VBD327696 VKZ327696 VUV327696 WER327696 WON327696 WYJ327696 CB393232 LX393232 VT393232 AFP393232 APL393232 AZH393232 BJD393232 BSZ393232 CCV393232 CMR393232 CWN393232 DGJ393232 DQF393232 EAB393232 EJX393232 ETT393232 FDP393232 FNL393232 FXH393232 GHD393232 GQZ393232 HAV393232 HKR393232 HUN393232 IEJ393232 IOF393232 IYB393232 JHX393232 JRT393232 KBP393232 KLL393232 KVH393232 LFD393232 LOZ393232 LYV393232 MIR393232 MSN393232 NCJ393232 NMF393232 NWB393232 OFX393232 OPT393232 OZP393232 PJL393232 PTH393232 QDD393232 QMZ393232 QWV393232 RGR393232 RQN393232 SAJ393232 SKF393232 SUB393232 TDX393232 TNT393232 TXP393232 UHL393232 URH393232 VBD393232 VKZ393232 VUV393232 WER393232 WON393232 WYJ393232 CB458768 LX458768 VT458768 AFP458768 APL458768 AZH458768 BJD458768 BSZ458768 CCV458768 CMR458768 CWN458768 DGJ458768 DQF458768 EAB458768 EJX458768 ETT458768 FDP458768 FNL458768 FXH458768 GHD458768 GQZ458768 HAV458768 HKR458768 HUN458768 IEJ458768 IOF458768 IYB458768 JHX458768 JRT458768 KBP458768 KLL458768 KVH458768 LFD458768 LOZ458768 LYV458768 MIR458768 MSN458768 NCJ458768 NMF458768 NWB458768 OFX458768 OPT458768 OZP458768 PJL458768 PTH458768 QDD458768 QMZ458768 QWV458768 RGR458768 RQN458768 SAJ458768 SKF458768 SUB458768 TDX458768 TNT458768 TXP458768 UHL458768 URH458768 VBD458768 VKZ458768 VUV458768 WER458768 WON458768 WYJ458768 CB524304 LX524304 VT524304 AFP524304 APL524304 AZH524304 BJD524304 BSZ524304 CCV524304 CMR524304 CWN524304 DGJ524304 DQF524304 EAB524304 EJX524304 ETT524304 FDP524304 FNL524304 FXH524304 GHD524304 GQZ524304 HAV524304 HKR524304 HUN524304 IEJ524304 IOF524304 IYB524304 JHX524304 JRT524304 KBP524304 KLL524304 KVH524304 LFD524304 LOZ524304 LYV524304 MIR524304 MSN524304 NCJ524304 NMF524304 NWB524304 OFX524304 OPT524304 OZP524304 PJL524304 PTH524304 QDD524304 QMZ524304 QWV524304 RGR524304 RQN524304 SAJ524304 SKF524304 SUB524304 TDX524304 TNT524304 TXP524304 UHL524304 URH524304 VBD524304 VKZ524304 VUV524304 WER524304 WON524304 WYJ524304 CB589840 LX589840 VT589840 AFP589840 APL589840 AZH589840 BJD589840 BSZ589840 CCV589840 CMR589840 CWN589840 DGJ589840 DQF589840 EAB589840 EJX589840 ETT589840 FDP589840 FNL589840 FXH589840 GHD589840 GQZ589840 HAV589840 HKR589840 HUN589840 IEJ589840 IOF589840 IYB589840 JHX589840 JRT589840 KBP589840 KLL589840 KVH589840 LFD589840 LOZ589840 LYV589840 MIR589840 MSN589840 NCJ589840 NMF589840 NWB589840 OFX589840 OPT589840 OZP589840 PJL589840 PTH589840 QDD589840 QMZ589840 QWV589840 RGR589840 RQN589840 SAJ589840 SKF589840 SUB589840 TDX589840 TNT589840 TXP589840 UHL589840 URH589840 VBD589840 VKZ589840 VUV589840 WER589840 WON589840 WYJ589840 CB655376 LX655376 VT655376 AFP655376 APL655376 AZH655376 BJD655376 BSZ655376 CCV655376 CMR655376 CWN655376 DGJ655376 DQF655376 EAB655376 EJX655376 ETT655376 FDP655376 FNL655376 FXH655376 GHD655376 GQZ655376 HAV655376 HKR655376 HUN655376 IEJ655376 IOF655376 IYB655376 JHX655376 JRT655376 KBP655376 KLL655376 KVH655376 LFD655376 LOZ655376 LYV655376 MIR655376 MSN655376 NCJ655376 NMF655376 NWB655376 OFX655376 OPT655376 OZP655376 PJL655376 PTH655376 QDD655376 QMZ655376 QWV655376 RGR655376 RQN655376 SAJ655376 SKF655376 SUB655376 TDX655376 TNT655376 TXP655376 UHL655376 URH655376 VBD655376 VKZ655376 VUV655376 WER655376 WON655376 WYJ655376 CB720912 LX720912 VT720912 AFP720912 APL720912 AZH720912 BJD720912 BSZ720912 CCV720912 CMR720912 CWN720912 DGJ720912 DQF720912 EAB720912 EJX720912 ETT720912 FDP720912 FNL720912 FXH720912 GHD720912 GQZ720912 HAV720912 HKR720912 HUN720912 IEJ720912 IOF720912 IYB720912 JHX720912 JRT720912 KBP720912 KLL720912 KVH720912 LFD720912 LOZ720912 LYV720912 MIR720912 MSN720912 NCJ720912 NMF720912 NWB720912 OFX720912 OPT720912 OZP720912 PJL720912 PTH720912 QDD720912 QMZ720912 QWV720912 RGR720912 RQN720912 SAJ720912 SKF720912 SUB720912 TDX720912 TNT720912 TXP720912 UHL720912 URH720912 VBD720912 VKZ720912 VUV720912 WER720912 WON720912 WYJ720912 CB786448 LX786448 VT786448 AFP786448 APL786448 AZH786448 BJD786448 BSZ786448 CCV786448 CMR786448 CWN786448 DGJ786448 DQF786448 EAB786448 EJX786448 ETT786448 FDP786448 FNL786448 FXH786448 GHD786448 GQZ786448 HAV786448 HKR786448 HUN786448 IEJ786448 IOF786448 IYB786448 JHX786448 JRT786448 KBP786448 KLL786448 KVH786448 LFD786448 LOZ786448 LYV786448 MIR786448 MSN786448 NCJ786448 NMF786448 NWB786448 OFX786448 OPT786448 OZP786448 PJL786448 PTH786448 QDD786448 QMZ786448 QWV786448 RGR786448 RQN786448 SAJ786448 SKF786448 SUB786448 TDX786448 TNT786448 TXP786448 UHL786448 URH786448 VBD786448 VKZ786448 VUV786448 WER786448 WON786448 WYJ786448 CB851984 LX851984 VT851984 AFP851984 APL851984 AZH851984 BJD851984 BSZ851984 CCV851984 CMR851984 CWN851984 DGJ851984 DQF851984 EAB851984 EJX851984 ETT851984 FDP851984 FNL851984 FXH851984 GHD851984 GQZ851984 HAV851984 HKR851984 HUN851984 IEJ851984 IOF851984 IYB851984 JHX851984 JRT851984 KBP851984 KLL851984 KVH851984 LFD851984 LOZ851984 LYV851984 MIR851984 MSN851984 NCJ851984 NMF851984 NWB851984 OFX851984 OPT851984 OZP851984 PJL851984 PTH851984 QDD851984 QMZ851984 QWV851984 RGR851984 RQN851984 SAJ851984 SKF851984 SUB851984 TDX851984 TNT851984 TXP851984 UHL851984 URH851984 VBD851984 VKZ851984 VUV851984 WER851984 WON851984 WYJ851984 CB917520 LX917520 VT917520 AFP917520 APL917520 AZH917520 BJD917520 BSZ917520 CCV917520 CMR917520 CWN917520 DGJ917520 DQF917520 EAB917520 EJX917520 ETT917520 FDP917520 FNL917520 FXH917520 GHD917520 GQZ917520 HAV917520 HKR917520 HUN917520 IEJ917520 IOF917520 IYB917520 JHX917520 JRT917520 KBP917520 KLL917520 KVH917520 LFD917520 LOZ917520 LYV917520 MIR917520 MSN917520 NCJ917520 NMF917520 NWB917520 OFX917520 OPT917520 OZP917520 PJL917520 PTH917520 QDD917520 QMZ917520 QWV917520 RGR917520 RQN917520 SAJ917520 SKF917520 SUB917520 TDX917520 TNT917520 TXP917520 UHL917520 URH917520 VBD917520 VKZ917520 VUV917520 WER917520 WON917520 WYJ917520 CB983056 LX983056 VT983056 AFP983056 APL983056 AZH983056 BJD983056 BSZ983056 CCV983056 CMR983056 CWN983056 DGJ983056 DQF983056 EAB983056 EJX983056 ETT983056 FDP983056 FNL983056 FXH983056 GHD983056 GQZ983056 HAV983056 HKR983056 HUN983056 IEJ983056 IOF983056 IYB983056 JHX983056 JRT983056 KBP983056 KLL983056 KVH983056 LFD983056 LOZ983056 LYV983056 MIR983056 MSN983056 NCJ983056 NMF983056 NWB983056 OFX983056 OPT983056 OZP983056 PJL983056 PTH983056 QDD983056 QMZ983056 QWV983056 RGR983056 RQN983056 SAJ983056 SKF983056 SUB983056 TDX983056 TNT983056 TXP983056 UHL983056 URH983056 VBD983056 VKZ983056 VUV983056 WER983056 WON983056 WYJ983056 WVM98305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R19">
      <formula1>"Yes, No"</formula1>
    </dataValidation>
    <dataValidation type="list" allowBlank="1" showInputMessage="1" showErrorMessage="1" prompt="Select from List." sqref="HB3:IU3 QX3:SQ3 AAT3:ACM3 AKP3:AMI3 AUL3:AWE3 BEH3:BGA3 BOD3:BPW3 BXZ3:BZS3 CHV3:CJO3 CRR3:CTK3 DBN3:DDG3 DLJ3:DNC3 DVF3:DWY3 EFB3:EGU3 EOX3:EQQ3 EYT3:FAM3 FIP3:FKI3 FSL3:FUE3 GCH3:GEA3 GMD3:GNW3 GVZ3:GXS3 HFV3:HHO3 HPR3:HRK3 HZN3:IBG3 IJJ3:ILC3 ITF3:IUY3 JDB3:JEU3 JMX3:JOQ3 JWT3:JYM3 KGP3:KII3 KQL3:KSE3 LAH3:LCA3 LKD3:LLW3 LTZ3:LVS3 MDV3:MFO3 MNR3:MPK3 MXN3:MZG3 NHJ3:NJC3 NRF3:NSY3 OBB3:OCU3 OKX3:OMQ3 OUT3:OWM3 PEP3:PGI3 POL3:PQE3 PYH3:QAA3 QID3:QJW3 QRZ3:QTS3 RBV3:RDO3 RLR3:RNK3 RVN3:RXG3 SFJ3:SHC3 SPF3:SQY3 SZB3:TAU3 TIX3:TKQ3 TST3:TUM3 UCP3:UEI3 UML3:UOE3 UWH3:UYA3 VGD3:VHW3 VPZ3:VRS3 VZV3:WBO3 WJR3:WLK3 WTN3:WVG3 XDJ3:XFD3 HB65539:IU65539 QX65539:SQ65539 AAT65539:ACM65539 AKP65539:AMI65539 AUL65539:AWE65539 BEH65539:BGA65539 BOD65539:BPW65539 BXZ65539:BZS65539 CHV65539:CJO65539 CRR65539:CTK65539 DBN65539:DDG65539 DLJ65539:DNC65539 DVF65539:DWY65539 EFB65539:EGU65539 EOX65539:EQQ65539 EYT65539:FAM65539 FIP65539:FKI65539 FSL65539:FUE65539 GCH65539:GEA65539 GMD65539:GNW65539 GVZ65539:GXS65539 HFV65539:HHO65539 HPR65539:HRK65539 HZN65539:IBG65539 IJJ65539:ILC65539 ITF65539:IUY65539 JDB65539:JEU65539 JMX65539:JOQ65539 JWT65539:JYM65539 KGP65539:KII65539 KQL65539:KSE65539 LAH65539:LCA65539 LKD65539:LLW65539 LTZ65539:LVS65539 MDV65539:MFO65539 MNR65539:MPK65539 MXN65539:MZG65539 NHJ65539:NJC65539 NRF65539:NSY65539 OBB65539:OCU65539 OKX65539:OMQ65539 OUT65539:OWM65539 PEP65539:PGI65539 POL65539:PQE65539 PYH65539:QAA65539 QID65539:QJW65539 QRZ65539:QTS65539 RBV65539:RDO65539 RLR65539:RNK65539 RVN65539:RXG65539 SFJ65539:SHC65539 SPF65539:SQY65539 SZB65539:TAU65539 TIX65539:TKQ65539 TST65539:TUM65539 UCP65539:UEI65539 UML65539:UOE65539 UWH65539:UYA65539 VGD65539:VHW65539 VPZ65539:VRS65539 VZV65539:WBO65539 WJR65539:WLK65539 WTN65539:WVG65539 XDJ65539:XFD65539 HB131075:IU131075 QX131075:SQ131075 AAT131075:ACM131075 AKP131075:AMI131075 AUL131075:AWE131075 BEH131075:BGA131075 BOD131075:BPW131075 BXZ131075:BZS131075 CHV131075:CJO131075 CRR131075:CTK131075 DBN131075:DDG131075 DLJ131075:DNC131075 DVF131075:DWY131075 EFB131075:EGU131075 EOX131075:EQQ131075 EYT131075:FAM131075 FIP131075:FKI131075 FSL131075:FUE131075 GCH131075:GEA131075 GMD131075:GNW131075 GVZ131075:GXS131075 HFV131075:HHO131075 HPR131075:HRK131075 HZN131075:IBG131075 IJJ131075:ILC131075 ITF131075:IUY131075 JDB131075:JEU131075 JMX131075:JOQ131075 JWT131075:JYM131075 KGP131075:KII131075 KQL131075:KSE131075 LAH131075:LCA131075 LKD131075:LLW131075 LTZ131075:LVS131075 MDV131075:MFO131075 MNR131075:MPK131075 MXN131075:MZG131075 NHJ131075:NJC131075 NRF131075:NSY131075 OBB131075:OCU131075 OKX131075:OMQ131075 OUT131075:OWM131075 PEP131075:PGI131075 POL131075:PQE131075 PYH131075:QAA131075 QID131075:QJW131075 QRZ131075:QTS131075 RBV131075:RDO131075 RLR131075:RNK131075 RVN131075:RXG131075 SFJ131075:SHC131075 SPF131075:SQY131075 SZB131075:TAU131075 TIX131075:TKQ131075 TST131075:TUM131075 UCP131075:UEI131075 UML131075:UOE131075 UWH131075:UYA131075 VGD131075:VHW131075 VPZ131075:VRS131075 VZV131075:WBO131075 WJR131075:WLK131075 WTN131075:WVG131075 XDJ131075:XFD131075 HB196611:IU196611 QX196611:SQ196611 AAT196611:ACM196611 AKP196611:AMI196611 AUL196611:AWE196611 BEH196611:BGA196611 BOD196611:BPW196611 BXZ196611:BZS196611 CHV196611:CJO196611 CRR196611:CTK196611 DBN196611:DDG196611 DLJ196611:DNC196611 DVF196611:DWY196611 EFB196611:EGU196611 EOX196611:EQQ196611 EYT196611:FAM196611 FIP196611:FKI196611 FSL196611:FUE196611 GCH196611:GEA196611 GMD196611:GNW196611 GVZ196611:GXS196611 HFV196611:HHO196611 HPR196611:HRK196611 HZN196611:IBG196611 IJJ196611:ILC196611 ITF196611:IUY196611 JDB196611:JEU196611 JMX196611:JOQ196611 JWT196611:JYM196611 KGP196611:KII196611 KQL196611:KSE196611 LAH196611:LCA196611 LKD196611:LLW196611 LTZ196611:LVS196611 MDV196611:MFO196611 MNR196611:MPK196611 MXN196611:MZG196611 NHJ196611:NJC196611 NRF196611:NSY196611 OBB196611:OCU196611 OKX196611:OMQ196611 OUT196611:OWM196611 PEP196611:PGI196611 POL196611:PQE196611 PYH196611:QAA196611 QID196611:QJW196611 QRZ196611:QTS196611 RBV196611:RDO196611 RLR196611:RNK196611 RVN196611:RXG196611 SFJ196611:SHC196611 SPF196611:SQY196611 SZB196611:TAU196611 TIX196611:TKQ196611 TST196611:TUM196611 UCP196611:UEI196611 UML196611:UOE196611 UWH196611:UYA196611 VGD196611:VHW196611 VPZ196611:VRS196611 VZV196611:WBO196611 WJR196611:WLK196611 WTN196611:WVG196611 XDJ196611:XFD196611 HB262147:IU262147 QX262147:SQ262147 AAT262147:ACM262147 AKP262147:AMI262147 AUL262147:AWE262147 BEH262147:BGA262147 BOD262147:BPW262147 BXZ262147:BZS262147 CHV262147:CJO262147 CRR262147:CTK262147 DBN262147:DDG262147 DLJ262147:DNC262147 DVF262147:DWY262147 EFB262147:EGU262147 EOX262147:EQQ262147 EYT262147:FAM262147 FIP262147:FKI262147 FSL262147:FUE262147 GCH262147:GEA262147 GMD262147:GNW262147 GVZ262147:GXS262147 HFV262147:HHO262147 HPR262147:HRK262147 HZN262147:IBG262147 IJJ262147:ILC262147 ITF262147:IUY262147 JDB262147:JEU262147 JMX262147:JOQ262147 JWT262147:JYM262147 KGP262147:KII262147 KQL262147:KSE262147 LAH262147:LCA262147 LKD262147:LLW262147 LTZ262147:LVS262147 MDV262147:MFO262147 MNR262147:MPK262147 MXN262147:MZG262147 NHJ262147:NJC262147 NRF262147:NSY262147 OBB262147:OCU262147 OKX262147:OMQ262147 OUT262147:OWM262147 PEP262147:PGI262147 POL262147:PQE262147 PYH262147:QAA262147 QID262147:QJW262147 QRZ262147:QTS262147 RBV262147:RDO262147 RLR262147:RNK262147 RVN262147:RXG262147 SFJ262147:SHC262147 SPF262147:SQY262147 SZB262147:TAU262147 TIX262147:TKQ262147 TST262147:TUM262147 UCP262147:UEI262147 UML262147:UOE262147 UWH262147:UYA262147 VGD262147:VHW262147 VPZ262147:VRS262147 VZV262147:WBO262147 WJR262147:WLK262147 WTN262147:WVG262147 XDJ262147:XFD262147 HB327683:IU327683 QX327683:SQ327683 AAT327683:ACM327683 AKP327683:AMI327683 AUL327683:AWE327683 BEH327683:BGA327683 BOD327683:BPW327683 BXZ327683:BZS327683 CHV327683:CJO327683 CRR327683:CTK327683 DBN327683:DDG327683 DLJ327683:DNC327683 DVF327683:DWY327683 EFB327683:EGU327683 EOX327683:EQQ327683 EYT327683:FAM327683 FIP327683:FKI327683 FSL327683:FUE327683 GCH327683:GEA327683 GMD327683:GNW327683 GVZ327683:GXS327683 HFV327683:HHO327683 HPR327683:HRK327683 HZN327683:IBG327683 IJJ327683:ILC327683 ITF327683:IUY327683 JDB327683:JEU327683 JMX327683:JOQ327683 JWT327683:JYM327683 KGP327683:KII327683 KQL327683:KSE327683 LAH327683:LCA327683 LKD327683:LLW327683 LTZ327683:LVS327683 MDV327683:MFO327683 MNR327683:MPK327683 MXN327683:MZG327683 NHJ327683:NJC327683 NRF327683:NSY327683 OBB327683:OCU327683 OKX327683:OMQ327683 OUT327683:OWM327683 PEP327683:PGI327683 POL327683:PQE327683 PYH327683:QAA327683 QID327683:QJW327683 QRZ327683:QTS327683 RBV327683:RDO327683 RLR327683:RNK327683 RVN327683:RXG327683 SFJ327683:SHC327683 SPF327683:SQY327683 SZB327683:TAU327683 TIX327683:TKQ327683 TST327683:TUM327683 UCP327683:UEI327683 UML327683:UOE327683 UWH327683:UYA327683 VGD327683:VHW327683 VPZ327683:VRS327683 VZV327683:WBO327683 WJR327683:WLK327683 WTN327683:WVG327683 XDJ327683:XFD327683 HB393219:IU393219 QX393219:SQ393219 AAT393219:ACM393219 AKP393219:AMI393219 AUL393219:AWE393219 BEH393219:BGA393219 BOD393219:BPW393219 BXZ393219:BZS393219 CHV393219:CJO393219 CRR393219:CTK393219 DBN393219:DDG393219 DLJ393219:DNC393219 DVF393219:DWY393219 EFB393219:EGU393219 EOX393219:EQQ393219 EYT393219:FAM393219 FIP393219:FKI393219 FSL393219:FUE393219 GCH393219:GEA393219 GMD393219:GNW393219 GVZ393219:GXS393219 HFV393219:HHO393219 HPR393219:HRK393219 HZN393219:IBG393219 IJJ393219:ILC393219 ITF393219:IUY393219 JDB393219:JEU393219 JMX393219:JOQ393219 JWT393219:JYM393219 KGP393219:KII393219 KQL393219:KSE393219 LAH393219:LCA393219 LKD393219:LLW393219 LTZ393219:LVS393219 MDV393219:MFO393219 MNR393219:MPK393219 MXN393219:MZG393219 NHJ393219:NJC393219 NRF393219:NSY393219 OBB393219:OCU393219 OKX393219:OMQ393219 OUT393219:OWM393219 PEP393219:PGI393219 POL393219:PQE393219 PYH393219:QAA393219 QID393219:QJW393219 QRZ393219:QTS393219 RBV393219:RDO393219 RLR393219:RNK393219 RVN393219:RXG393219 SFJ393219:SHC393219 SPF393219:SQY393219 SZB393219:TAU393219 TIX393219:TKQ393219 TST393219:TUM393219 UCP393219:UEI393219 UML393219:UOE393219 UWH393219:UYA393219 VGD393219:VHW393219 VPZ393219:VRS393219 VZV393219:WBO393219 WJR393219:WLK393219 WTN393219:WVG393219 XDJ393219:XFD393219 HB458755:IU458755 QX458755:SQ458755 AAT458755:ACM458755 AKP458755:AMI458755 AUL458755:AWE458755 BEH458755:BGA458755 BOD458755:BPW458755 BXZ458755:BZS458755 CHV458755:CJO458755 CRR458755:CTK458755 DBN458755:DDG458755 DLJ458755:DNC458755 DVF458755:DWY458755 EFB458755:EGU458755 EOX458755:EQQ458755 EYT458755:FAM458755 FIP458755:FKI458755 FSL458755:FUE458755 GCH458755:GEA458755 GMD458755:GNW458755 GVZ458755:GXS458755 HFV458755:HHO458755 HPR458755:HRK458755 HZN458755:IBG458755 IJJ458755:ILC458755 ITF458755:IUY458755 JDB458755:JEU458755 JMX458755:JOQ458755 JWT458755:JYM458755 KGP458755:KII458755 KQL458755:KSE458755 LAH458755:LCA458755 LKD458755:LLW458755 LTZ458755:LVS458755 MDV458755:MFO458755 MNR458755:MPK458755 MXN458755:MZG458755 NHJ458755:NJC458755 NRF458755:NSY458755 OBB458755:OCU458755 OKX458755:OMQ458755 OUT458755:OWM458755 PEP458755:PGI458755 POL458755:PQE458755 PYH458755:QAA458755 QID458755:QJW458755 QRZ458755:QTS458755 RBV458755:RDO458755 RLR458755:RNK458755 RVN458755:RXG458755 SFJ458755:SHC458755 SPF458755:SQY458755 SZB458755:TAU458755 TIX458755:TKQ458755 TST458755:TUM458755 UCP458755:UEI458755 UML458755:UOE458755 UWH458755:UYA458755 VGD458755:VHW458755 VPZ458755:VRS458755 VZV458755:WBO458755 WJR458755:WLK458755 WTN458755:WVG458755 XDJ458755:XFD458755 HB524291:IU524291 QX524291:SQ524291 AAT524291:ACM524291 AKP524291:AMI524291 AUL524291:AWE524291 BEH524291:BGA524291 BOD524291:BPW524291 BXZ524291:BZS524291 CHV524291:CJO524291 CRR524291:CTK524291 DBN524291:DDG524291 DLJ524291:DNC524291 DVF524291:DWY524291 EFB524291:EGU524291 EOX524291:EQQ524291 EYT524291:FAM524291 FIP524291:FKI524291 FSL524291:FUE524291 GCH524291:GEA524291 GMD524291:GNW524291 GVZ524291:GXS524291 HFV524291:HHO524291 HPR524291:HRK524291 HZN524291:IBG524291 IJJ524291:ILC524291 ITF524291:IUY524291 JDB524291:JEU524291 JMX524291:JOQ524291 JWT524291:JYM524291 KGP524291:KII524291 KQL524291:KSE524291 LAH524291:LCA524291 LKD524291:LLW524291 LTZ524291:LVS524291 MDV524291:MFO524291 MNR524291:MPK524291 MXN524291:MZG524291 NHJ524291:NJC524291 NRF524291:NSY524291 OBB524291:OCU524291 OKX524291:OMQ524291 OUT524291:OWM524291 PEP524291:PGI524291 POL524291:PQE524291 PYH524291:QAA524291 QID524291:QJW524291 QRZ524291:QTS524291 RBV524291:RDO524291 RLR524291:RNK524291 RVN524291:RXG524291 SFJ524291:SHC524291 SPF524291:SQY524291 SZB524291:TAU524291 TIX524291:TKQ524291 TST524291:TUM524291 UCP524291:UEI524291 UML524291:UOE524291 UWH524291:UYA524291 VGD524291:VHW524291 VPZ524291:VRS524291 VZV524291:WBO524291 WJR524291:WLK524291 WTN524291:WVG524291 XDJ524291:XFD524291 HB589827:IU589827 QX589827:SQ589827 AAT589827:ACM589827 AKP589827:AMI589827 AUL589827:AWE589827 BEH589827:BGA589827 BOD589827:BPW589827 BXZ589827:BZS589827 CHV589827:CJO589827 CRR589827:CTK589827 DBN589827:DDG589827 DLJ589827:DNC589827 DVF589827:DWY589827 EFB589827:EGU589827 EOX589827:EQQ589827 EYT589827:FAM589827 FIP589827:FKI589827 FSL589827:FUE589827 GCH589827:GEA589827 GMD589827:GNW589827 GVZ589827:GXS589827 HFV589827:HHO589827 HPR589827:HRK589827 HZN589827:IBG589827 IJJ589827:ILC589827 ITF589827:IUY589827 JDB589827:JEU589827 JMX589827:JOQ589827 JWT589827:JYM589827 KGP589827:KII589827 KQL589827:KSE589827 LAH589827:LCA589827 LKD589827:LLW589827 LTZ589827:LVS589827 MDV589827:MFO589827 MNR589827:MPK589827 MXN589827:MZG589827 NHJ589827:NJC589827 NRF589827:NSY589827 OBB589827:OCU589827 OKX589827:OMQ589827 OUT589827:OWM589827 PEP589827:PGI589827 POL589827:PQE589827 PYH589827:QAA589827 QID589827:QJW589827 QRZ589827:QTS589827 RBV589827:RDO589827 RLR589827:RNK589827 RVN589827:RXG589827 SFJ589827:SHC589827 SPF589827:SQY589827 SZB589827:TAU589827 TIX589827:TKQ589827 TST589827:TUM589827 UCP589827:UEI589827 UML589827:UOE589827 UWH589827:UYA589827 VGD589827:VHW589827 VPZ589827:VRS589827 VZV589827:WBO589827 WJR589827:WLK589827 WTN589827:WVG589827 XDJ589827:XFD589827 HB655363:IU655363 QX655363:SQ655363 AAT655363:ACM655363 AKP655363:AMI655363 AUL655363:AWE655363 BEH655363:BGA655363 BOD655363:BPW655363 BXZ655363:BZS655363 CHV655363:CJO655363 CRR655363:CTK655363 DBN655363:DDG655363 DLJ655363:DNC655363 DVF655363:DWY655363 EFB655363:EGU655363 EOX655363:EQQ655363 EYT655363:FAM655363 FIP655363:FKI655363 FSL655363:FUE655363 GCH655363:GEA655363 GMD655363:GNW655363 GVZ655363:GXS655363 HFV655363:HHO655363 HPR655363:HRK655363 HZN655363:IBG655363 IJJ655363:ILC655363 ITF655363:IUY655363 JDB655363:JEU655363 JMX655363:JOQ655363 JWT655363:JYM655363 KGP655363:KII655363 KQL655363:KSE655363 LAH655363:LCA655363 LKD655363:LLW655363 LTZ655363:LVS655363 MDV655363:MFO655363 MNR655363:MPK655363 MXN655363:MZG655363 NHJ655363:NJC655363 NRF655363:NSY655363 OBB655363:OCU655363 OKX655363:OMQ655363 OUT655363:OWM655363 PEP655363:PGI655363 POL655363:PQE655363 PYH655363:QAA655363 QID655363:QJW655363 QRZ655363:QTS655363 RBV655363:RDO655363 RLR655363:RNK655363 RVN655363:RXG655363 SFJ655363:SHC655363 SPF655363:SQY655363 SZB655363:TAU655363 TIX655363:TKQ655363 TST655363:TUM655363 UCP655363:UEI655363 UML655363:UOE655363 UWH655363:UYA655363 VGD655363:VHW655363 VPZ655363:VRS655363 VZV655363:WBO655363 WJR655363:WLK655363 WTN655363:WVG655363 XDJ655363:XFD655363 HB720899:IU720899 QX720899:SQ720899 AAT720899:ACM720899 AKP720899:AMI720899 AUL720899:AWE720899 BEH720899:BGA720899 BOD720899:BPW720899 BXZ720899:BZS720899 CHV720899:CJO720899 CRR720899:CTK720899 DBN720899:DDG720899 DLJ720899:DNC720899 DVF720899:DWY720899 EFB720899:EGU720899 EOX720899:EQQ720899 EYT720899:FAM720899 FIP720899:FKI720899 FSL720899:FUE720899 GCH720899:GEA720899 GMD720899:GNW720899 GVZ720899:GXS720899 HFV720899:HHO720899 HPR720899:HRK720899 HZN720899:IBG720899 IJJ720899:ILC720899 ITF720899:IUY720899 JDB720899:JEU720899 JMX720899:JOQ720899 JWT720899:JYM720899 KGP720899:KII720899 KQL720899:KSE720899 LAH720899:LCA720899 LKD720899:LLW720899 LTZ720899:LVS720899 MDV720899:MFO720899 MNR720899:MPK720899 MXN720899:MZG720899 NHJ720899:NJC720899 NRF720899:NSY720899 OBB720899:OCU720899 OKX720899:OMQ720899 OUT720899:OWM720899 PEP720899:PGI720899 POL720899:PQE720899 PYH720899:QAA720899 QID720899:QJW720899 QRZ720899:QTS720899 RBV720899:RDO720899 RLR720899:RNK720899 RVN720899:RXG720899 SFJ720899:SHC720899 SPF720899:SQY720899 SZB720899:TAU720899 TIX720899:TKQ720899 TST720899:TUM720899 UCP720899:UEI720899 UML720899:UOE720899 UWH720899:UYA720899 VGD720899:VHW720899 VPZ720899:VRS720899 VZV720899:WBO720899 WJR720899:WLK720899 WTN720899:WVG720899 XDJ720899:XFD720899 HB786435:IU786435 QX786435:SQ786435 AAT786435:ACM786435 AKP786435:AMI786435 AUL786435:AWE786435 BEH786435:BGA786435 BOD786435:BPW786435 BXZ786435:BZS786435 CHV786435:CJO786435 CRR786435:CTK786435 DBN786435:DDG786435 DLJ786435:DNC786435 DVF786435:DWY786435 EFB786435:EGU786435 EOX786435:EQQ786435 EYT786435:FAM786435 FIP786435:FKI786435 FSL786435:FUE786435 GCH786435:GEA786435 GMD786435:GNW786435 GVZ786435:GXS786435 HFV786435:HHO786435 HPR786435:HRK786435 HZN786435:IBG786435 IJJ786435:ILC786435 ITF786435:IUY786435 JDB786435:JEU786435 JMX786435:JOQ786435 JWT786435:JYM786435 KGP786435:KII786435 KQL786435:KSE786435 LAH786435:LCA786435 LKD786435:LLW786435 LTZ786435:LVS786435 MDV786435:MFO786435 MNR786435:MPK786435 MXN786435:MZG786435 NHJ786435:NJC786435 NRF786435:NSY786435 OBB786435:OCU786435 OKX786435:OMQ786435 OUT786435:OWM786435 PEP786435:PGI786435 POL786435:PQE786435 PYH786435:QAA786435 QID786435:QJW786435 QRZ786435:QTS786435 RBV786435:RDO786435 RLR786435:RNK786435 RVN786435:RXG786435 SFJ786435:SHC786435 SPF786435:SQY786435 SZB786435:TAU786435 TIX786435:TKQ786435 TST786435:TUM786435 UCP786435:UEI786435 UML786435:UOE786435 UWH786435:UYA786435 VGD786435:VHW786435 VPZ786435:VRS786435 VZV786435:WBO786435 WJR786435:WLK786435 WTN786435:WVG786435 XDJ786435:XFD786435 HB851971:IU851971 QX851971:SQ851971 AAT851971:ACM851971 AKP851971:AMI851971 AUL851971:AWE851971 BEH851971:BGA851971 BOD851971:BPW851971 BXZ851971:BZS851971 CHV851971:CJO851971 CRR851971:CTK851971 DBN851971:DDG851971 DLJ851971:DNC851971 DVF851971:DWY851971 EFB851971:EGU851971 EOX851971:EQQ851971 EYT851971:FAM851971 FIP851971:FKI851971 FSL851971:FUE851971 GCH851971:GEA851971 GMD851971:GNW851971 GVZ851971:GXS851971 HFV851971:HHO851971 HPR851971:HRK851971 HZN851971:IBG851971 IJJ851971:ILC851971 ITF851971:IUY851971 JDB851971:JEU851971 JMX851971:JOQ851971 JWT851971:JYM851971 KGP851971:KII851971 KQL851971:KSE851971 LAH851971:LCA851971 LKD851971:LLW851971 LTZ851971:LVS851971 MDV851971:MFO851971 MNR851971:MPK851971 MXN851971:MZG851971 NHJ851971:NJC851971 NRF851971:NSY851971 OBB851971:OCU851971 OKX851971:OMQ851971 OUT851971:OWM851971 PEP851971:PGI851971 POL851971:PQE851971 PYH851971:QAA851971 QID851971:QJW851971 QRZ851971:QTS851971 RBV851971:RDO851971 RLR851971:RNK851971 RVN851971:RXG851971 SFJ851971:SHC851971 SPF851971:SQY851971 SZB851971:TAU851971 TIX851971:TKQ851971 TST851971:TUM851971 UCP851971:UEI851971 UML851971:UOE851971 UWH851971:UYA851971 VGD851971:VHW851971 VPZ851971:VRS851971 VZV851971:WBO851971 WJR851971:WLK851971 WTN851971:WVG851971 XDJ851971:XFD851971 HB917507:IU917507 QX917507:SQ917507 AAT917507:ACM917507 AKP917507:AMI917507 AUL917507:AWE917507 BEH917507:BGA917507 BOD917507:BPW917507 BXZ917507:BZS917507 CHV917507:CJO917507 CRR917507:CTK917507 DBN917507:DDG917507 DLJ917507:DNC917507 DVF917507:DWY917507 EFB917507:EGU917507 EOX917507:EQQ917507 EYT917507:FAM917507 FIP917507:FKI917507 FSL917507:FUE917507 GCH917507:GEA917507 GMD917507:GNW917507 GVZ917507:GXS917507 HFV917507:HHO917507 HPR917507:HRK917507 HZN917507:IBG917507 IJJ917507:ILC917507 ITF917507:IUY917507 JDB917507:JEU917507 JMX917507:JOQ917507 JWT917507:JYM917507 KGP917507:KII917507 KQL917507:KSE917507 LAH917507:LCA917507 LKD917507:LLW917507 LTZ917507:LVS917507 MDV917507:MFO917507 MNR917507:MPK917507 MXN917507:MZG917507 NHJ917507:NJC917507 NRF917507:NSY917507 OBB917507:OCU917507 OKX917507:OMQ917507 OUT917507:OWM917507 PEP917507:PGI917507 POL917507:PQE917507 PYH917507:QAA917507 QID917507:QJW917507 QRZ917507:QTS917507 RBV917507:RDO917507 RLR917507:RNK917507 RVN917507:RXG917507 SFJ917507:SHC917507 SPF917507:SQY917507 SZB917507:TAU917507 TIX917507:TKQ917507 TST917507:TUM917507 UCP917507:UEI917507 UML917507:UOE917507 UWH917507:UYA917507 VGD917507:VHW917507 VPZ917507:VRS917507 VZV917507:WBO917507 WJR917507:WLK917507 WTN917507:WVG917507 XDJ917507:XFD917507 HB983043:IU983043 QX983043:SQ983043 AAT983043:ACM983043 AKP983043:AMI983043 AUL983043:AWE983043 BEH983043:BGA983043 BOD983043:BPW983043 BXZ983043:BZS983043 CHV983043:CJO983043 CRR983043:CTK983043 DBN983043:DDG983043 DLJ983043:DNC983043 DVF983043:DWY983043 EFB983043:EGU983043 EOX983043:EQQ983043 EYT983043:FAM983043 FIP983043:FKI983043 FSL983043:FUE983043 GCH983043:GEA983043 GMD983043:GNW983043 GVZ983043:GXS983043 HFV983043:HHO983043 HPR983043:HRK983043 HZN983043:IBG983043 IJJ983043:ILC983043 ITF983043:IUY983043 JDB983043:JEU983043 JMX983043:JOQ983043 JWT983043:JYM983043 KGP983043:KII983043 KQL983043:KSE983043 LAH983043:LCA983043 LKD983043:LLW983043 LTZ983043:LVS983043 MDV983043:MFO983043 MNR983043:MPK983043 MXN983043:MZG983043 NHJ983043:NJC983043 NRF983043:NSY983043 OBB983043:OCU983043 OKX983043:OMQ983043 OUT983043:OWM983043 PEP983043:PGI983043 POL983043:PQE983043 PYH983043:QAA983043 QID983043:QJW983043 QRZ983043:QTS983043 RBV983043:RDO983043 RLR983043:RNK983043 RVN983043:RXG983043 SFJ983043:SHC983043 SPF983043:SQY983043 SZB983043:TAU983043 TIX983043:TKQ983043 TST983043:TUM983043 UCP983043:UEI983043 UML983043:UOE983043 UWH983043:UYA983043 VGD983043:VHW983043 VPZ983043:VRS983043 VZV983043:WBO983043 WJR983043:WLK983043 WTN983043:WVG983043 XDJ983043:XFD983043 WVM98304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R3">
      <formula1>lstSourceType</formula1>
    </dataValidation>
  </dataValidations>
  <hyperlinks>
    <hyperlink ref="T20" r:id="rId1"/>
  </hyperlinks>
  <pageMargins left="0.25" right="0.25" top="0.5" bottom="0.5" header="0.3" footer="0.3"/>
  <pageSetup scale="99" orientation="landscape" r:id="rId2"/>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165"/>
  <sheetViews>
    <sheetView workbookViewId="0">
      <selection activeCell="C14" sqref="C14"/>
    </sheetView>
  </sheetViews>
  <sheetFormatPr defaultColWidth="9.140625" defaultRowHeight="12.75" x14ac:dyDescent="0.2"/>
  <cols>
    <col min="1" max="1" width="3.140625" style="3" customWidth="1"/>
    <col min="2" max="2" width="29"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25.710937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74" t="s">
        <v>18</v>
      </c>
      <c r="B1" s="374"/>
      <c r="C1" s="374"/>
      <c r="D1" s="374"/>
      <c r="E1" s="374"/>
      <c r="F1" s="374"/>
      <c r="G1" s="374"/>
      <c r="H1" s="374"/>
      <c r="I1" s="374"/>
      <c r="J1" s="374"/>
      <c r="K1" s="374"/>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50" t="s">
        <v>151</v>
      </c>
      <c r="C2" s="151"/>
      <c r="D2" s="151"/>
      <c r="E2" s="151"/>
      <c r="F2" s="151"/>
      <c r="G2" s="151"/>
      <c r="H2" s="151"/>
    </row>
    <row r="3" spans="1:39" s="149" customFormat="1" ht="40.5" customHeight="1" x14ac:dyDescent="0.2">
      <c r="B3" s="152" t="s">
        <v>152</v>
      </c>
      <c r="C3" s="153" t="s">
        <v>153</v>
      </c>
      <c r="D3" s="153" t="s">
        <v>154</v>
      </c>
      <c r="E3" s="153" t="s">
        <v>84</v>
      </c>
      <c r="F3" s="153" t="s">
        <v>155</v>
      </c>
      <c r="G3" s="153" t="s">
        <v>156</v>
      </c>
      <c r="H3" s="153" t="s">
        <v>157</v>
      </c>
      <c r="I3" s="154" t="s">
        <v>17</v>
      </c>
      <c r="J3" s="153" t="s">
        <v>158</v>
      </c>
      <c r="K3" s="153" t="s">
        <v>159</v>
      </c>
    </row>
    <row r="4" spans="1:39" s="149" customFormat="1" x14ac:dyDescent="0.2">
      <c r="B4" s="231" t="s">
        <v>399</v>
      </c>
      <c r="C4" s="283" t="s">
        <v>520</v>
      </c>
      <c r="D4" s="153">
        <v>2</v>
      </c>
      <c r="E4" s="153">
        <v>1</v>
      </c>
      <c r="F4" s="153">
        <v>2</v>
      </c>
      <c r="G4" s="153">
        <v>2</v>
      </c>
      <c r="H4" s="153">
        <v>1</v>
      </c>
      <c r="I4" s="157" t="str">
        <f t="shared" ref="I4:I67" si="0">IF(D4&lt;&gt;"",D4&amp;","&amp;E4&amp;","&amp;F4&amp;","&amp;G4&amp;","&amp;H4,"0,0,0,0,0")</f>
        <v>2,1,2,2,1</v>
      </c>
      <c r="J4" s="158" t="str">
        <f t="shared" ref="J4:J65" si="1">IF(MAX(D4:H4)&gt;=5, "Requirements not met", "Requirements met")</f>
        <v>Requirements met</v>
      </c>
      <c r="K4" s="159" t="str">
        <f t="shared" ref="K4:K65" si="2">IF(MAX(D4:H4)&gt;=5, "Not OK", "OK")</f>
        <v>OK</v>
      </c>
    </row>
    <row r="5" spans="1:39" s="149" customFormat="1" x14ac:dyDescent="0.2">
      <c r="B5" s="231" t="s">
        <v>400</v>
      </c>
      <c r="C5" s="283" t="s">
        <v>520</v>
      </c>
      <c r="D5" s="153">
        <v>2</v>
      </c>
      <c r="E5" s="153">
        <v>1</v>
      </c>
      <c r="F5" s="153">
        <v>2</v>
      </c>
      <c r="G5" s="153">
        <v>2</v>
      </c>
      <c r="H5" s="153">
        <v>1</v>
      </c>
      <c r="I5" s="157" t="str">
        <f t="shared" si="0"/>
        <v>2,1,2,2,1</v>
      </c>
      <c r="J5" s="158" t="str">
        <f t="shared" si="1"/>
        <v>Requirements met</v>
      </c>
      <c r="K5" s="159" t="str">
        <f t="shared" si="2"/>
        <v>OK</v>
      </c>
    </row>
    <row r="6" spans="1:39" s="149" customFormat="1" x14ac:dyDescent="0.2">
      <c r="B6" s="231" t="s">
        <v>401</v>
      </c>
      <c r="C6" s="283" t="s">
        <v>520</v>
      </c>
      <c r="D6" s="153">
        <v>2</v>
      </c>
      <c r="E6" s="153">
        <v>1</v>
      </c>
      <c r="F6" s="153">
        <v>2</v>
      </c>
      <c r="G6" s="153">
        <v>2</v>
      </c>
      <c r="H6" s="153">
        <v>1</v>
      </c>
      <c r="I6" s="157" t="str">
        <f t="shared" si="0"/>
        <v>2,1,2,2,1</v>
      </c>
      <c r="J6" s="158" t="str">
        <f t="shared" si="1"/>
        <v>Requirements met</v>
      </c>
      <c r="K6" s="159" t="str">
        <f t="shared" si="2"/>
        <v>OK</v>
      </c>
    </row>
    <row r="7" spans="1:39" s="149" customFormat="1" x14ac:dyDescent="0.2">
      <c r="B7" s="231" t="s">
        <v>402</v>
      </c>
      <c r="C7" s="283" t="s">
        <v>520</v>
      </c>
      <c r="D7" s="153">
        <v>2</v>
      </c>
      <c r="E7" s="153">
        <v>1</v>
      </c>
      <c r="F7" s="153">
        <v>2</v>
      </c>
      <c r="G7" s="153">
        <v>2</v>
      </c>
      <c r="H7" s="153">
        <v>1</v>
      </c>
      <c r="I7" s="157" t="str">
        <f t="shared" si="0"/>
        <v>2,1,2,2,1</v>
      </c>
      <c r="J7" s="158" t="str">
        <f t="shared" si="1"/>
        <v>Requirements met</v>
      </c>
      <c r="K7" s="159" t="str">
        <f t="shared" si="2"/>
        <v>OK</v>
      </c>
    </row>
    <row r="8" spans="1:39" s="149" customFormat="1" x14ac:dyDescent="0.2">
      <c r="B8" s="44" t="s">
        <v>320</v>
      </c>
      <c r="C8" s="283" t="s">
        <v>1086</v>
      </c>
      <c r="D8" s="153">
        <v>2</v>
      </c>
      <c r="E8" s="153">
        <v>1</v>
      </c>
      <c r="F8" s="153">
        <v>2</v>
      </c>
      <c r="G8" s="153">
        <v>2</v>
      </c>
      <c r="H8" s="153">
        <v>1</v>
      </c>
      <c r="I8" s="157" t="str">
        <f t="shared" si="0"/>
        <v>2,1,2,2,1</v>
      </c>
      <c r="J8" s="158" t="str">
        <f t="shared" si="1"/>
        <v>Requirements met</v>
      </c>
      <c r="K8" s="159" t="str">
        <f t="shared" si="2"/>
        <v>OK</v>
      </c>
    </row>
    <row r="9" spans="1:39" s="149" customFormat="1" x14ac:dyDescent="0.2">
      <c r="B9" s="44" t="s">
        <v>321</v>
      </c>
      <c r="C9" s="283" t="s">
        <v>1087</v>
      </c>
      <c r="D9" s="153">
        <v>2</v>
      </c>
      <c r="E9" s="153">
        <v>1</v>
      </c>
      <c r="F9" s="153">
        <v>2</v>
      </c>
      <c r="G9" s="153">
        <v>2</v>
      </c>
      <c r="H9" s="153">
        <v>1</v>
      </c>
      <c r="I9" s="157" t="str">
        <f t="shared" si="0"/>
        <v>2,1,2,2,1</v>
      </c>
      <c r="J9" s="158" t="str">
        <f t="shared" si="1"/>
        <v>Requirements met</v>
      </c>
      <c r="K9" s="159" t="str">
        <f t="shared" si="2"/>
        <v>OK</v>
      </c>
    </row>
    <row r="10" spans="1:39" s="149" customFormat="1" ht="15" x14ac:dyDescent="0.25">
      <c r="B10" s="236" t="s">
        <v>610</v>
      </c>
      <c r="C10" s="283" t="s">
        <v>1088</v>
      </c>
      <c r="D10" s="153">
        <v>2</v>
      </c>
      <c r="E10" s="153">
        <v>1</v>
      </c>
      <c r="F10" s="153">
        <v>5</v>
      </c>
      <c r="G10" s="153">
        <v>1</v>
      </c>
      <c r="H10" s="153">
        <v>2</v>
      </c>
      <c r="I10" s="157" t="str">
        <f t="shared" si="0"/>
        <v>2,1,5,1,2</v>
      </c>
      <c r="J10" s="158" t="str">
        <f t="shared" si="1"/>
        <v>Requirements not met</v>
      </c>
      <c r="K10" s="159" t="str">
        <f t="shared" si="2"/>
        <v>Not OK</v>
      </c>
    </row>
    <row r="11" spans="1:39" s="149" customFormat="1" ht="15" x14ac:dyDescent="0.25">
      <c r="B11" s="236" t="s">
        <v>611</v>
      </c>
      <c r="C11" s="283" t="s">
        <v>1088</v>
      </c>
      <c r="D11" s="153">
        <v>2</v>
      </c>
      <c r="E11" s="153">
        <v>1</v>
      </c>
      <c r="F11" s="153">
        <v>5</v>
      </c>
      <c r="G11" s="153">
        <v>1</v>
      </c>
      <c r="H11" s="153">
        <v>2</v>
      </c>
      <c r="I11" s="157" t="str">
        <f t="shared" si="0"/>
        <v>2,1,5,1,2</v>
      </c>
      <c r="J11" s="158" t="str">
        <f t="shared" si="1"/>
        <v>Requirements not met</v>
      </c>
      <c r="K11" s="159" t="str">
        <f t="shared" si="2"/>
        <v>Not OK</v>
      </c>
    </row>
    <row r="12" spans="1:39" s="149" customFormat="1" ht="15" x14ac:dyDescent="0.25">
      <c r="B12" s="236" t="s">
        <v>612</v>
      </c>
      <c r="C12" s="283" t="s">
        <v>1088</v>
      </c>
      <c r="D12" s="153">
        <v>2</v>
      </c>
      <c r="E12" s="153">
        <v>1</v>
      </c>
      <c r="F12" s="153">
        <v>5</v>
      </c>
      <c r="G12" s="153">
        <v>1</v>
      </c>
      <c r="H12" s="153">
        <v>2</v>
      </c>
      <c r="I12" s="157" t="str">
        <f t="shared" si="0"/>
        <v>2,1,5,1,2</v>
      </c>
      <c r="J12" s="158" t="str">
        <f t="shared" si="1"/>
        <v>Requirements not met</v>
      </c>
      <c r="K12" s="159" t="str">
        <f t="shared" si="2"/>
        <v>Not OK</v>
      </c>
    </row>
    <row r="13" spans="1:39" s="149" customFormat="1" ht="15" x14ac:dyDescent="0.25">
      <c r="B13" s="236" t="s">
        <v>613</v>
      </c>
      <c r="C13" s="283" t="s">
        <v>1088</v>
      </c>
      <c r="D13" s="153">
        <v>2</v>
      </c>
      <c r="E13" s="153">
        <v>1</v>
      </c>
      <c r="F13" s="153">
        <v>5</v>
      </c>
      <c r="G13" s="153">
        <v>1</v>
      </c>
      <c r="H13" s="153">
        <v>2</v>
      </c>
      <c r="I13" s="157" t="str">
        <f t="shared" si="0"/>
        <v>2,1,5,1,2</v>
      </c>
      <c r="J13" s="158" t="str">
        <f t="shared" si="1"/>
        <v>Requirements not met</v>
      </c>
      <c r="K13" s="159" t="str">
        <f t="shared" si="2"/>
        <v>Not OK</v>
      </c>
    </row>
    <row r="14" spans="1:39" s="149" customFormat="1" ht="15" x14ac:dyDescent="0.25">
      <c r="B14" s="236" t="s">
        <v>614</v>
      </c>
      <c r="C14" s="283" t="s">
        <v>1088</v>
      </c>
      <c r="D14" s="153">
        <v>2</v>
      </c>
      <c r="E14" s="153">
        <v>1</v>
      </c>
      <c r="F14" s="153">
        <v>5</v>
      </c>
      <c r="G14" s="153">
        <v>1</v>
      </c>
      <c r="H14" s="153">
        <v>2</v>
      </c>
      <c r="I14" s="157" t="str">
        <f t="shared" si="0"/>
        <v>2,1,5,1,2</v>
      </c>
      <c r="J14" s="158" t="str">
        <f t="shared" si="1"/>
        <v>Requirements not met</v>
      </c>
      <c r="K14" s="159" t="str">
        <f t="shared" si="2"/>
        <v>Not OK</v>
      </c>
    </row>
    <row r="15" spans="1:39" s="149" customFormat="1" ht="15" x14ac:dyDescent="0.25">
      <c r="B15" s="236" t="s">
        <v>615</v>
      </c>
      <c r="C15" s="283" t="s">
        <v>1088</v>
      </c>
      <c r="D15" s="153">
        <v>2</v>
      </c>
      <c r="E15" s="153">
        <v>1</v>
      </c>
      <c r="F15" s="153">
        <v>5</v>
      </c>
      <c r="G15" s="153">
        <v>1</v>
      </c>
      <c r="H15" s="153">
        <v>2</v>
      </c>
      <c r="I15" s="157" t="str">
        <f t="shared" si="0"/>
        <v>2,1,5,1,2</v>
      </c>
      <c r="J15" s="158" t="str">
        <f t="shared" si="1"/>
        <v>Requirements not met</v>
      </c>
      <c r="K15" s="159" t="str">
        <f t="shared" si="2"/>
        <v>Not OK</v>
      </c>
    </row>
    <row r="16" spans="1:39" s="149" customFormat="1" ht="15" x14ac:dyDescent="0.25">
      <c r="B16" s="236" t="s">
        <v>616</v>
      </c>
      <c r="C16" s="283" t="s">
        <v>1088</v>
      </c>
      <c r="D16" s="153">
        <v>2</v>
      </c>
      <c r="E16" s="153">
        <v>1</v>
      </c>
      <c r="F16" s="153">
        <v>5</v>
      </c>
      <c r="G16" s="153">
        <v>1</v>
      </c>
      <c r="H16" s="153">
        <v>2</v>
      </c>
      <c r="I16" s="157" t="str">
        <f t="shared" si="0"/>
        <v>2,1,5,1,2</v>
      </c>
      <c r="J16" s="158" t="str">
        <f t="shared" si="1"/>
        <v>Requirements not met</v>
      </c>
      <c r="K16" s="159" t="str">
        <f t="shared" si="2"/>
        <v>Not OK</v>
      </c>
    </row>
    <row r="17" spans="2:11" s="149" customFormat="1" ht="15" x14ac:dyDescent="0.25">
      <c r="B17" s="236" t="s">
        <v>617</v>
      </c>
      <c r="C17" s="283" t="s">
        <v>1088</v>
      </c>
      <c r="D17" s="153">
        <v>2</v>
      </c>
      <c r="E17" s="153">
        <v>1</v>
      </c>
      <c r="F17" s="153">
        <v>5</v>
      </c>
      <c r="G17" s="153">
        <v>1</v>
      </c>
      <c r="H17" s="153">
        <v>2</v>
      </c>
      <c r="I17" s="157" t="str">
        <f t="shared" si="0"/>
        <v>2,1,5,1,2</v>
      </c>
      <c r="J17" s="158" t="str">
        <f t="shared" si="1"/>
        <v>Requirements not met</v>
      </c>
      <c r="K17" s="159" t="str">
        <f t="shared" si="2"/>
        <v>Not OK</v>
      </c>
    </row>
    <row r="18" spans="2:11" s="149" customFormat="1" ht="15" x14ac:dyDescent="0.25">
      <c r="B18" s="236" t="s">
        <v>618</v>
      </c>
      <c r="C18" s="283" t="s">
        <v>1088</v>
      </c>
      <c r="D18" s="153">
        <v>2</v>
      </c>
      <c r="E18" s="153">
        <v>1</v>
      </c>
      <c r="F18" s="153">
        <v>5</v>
      </c>
      <c r="G18" s="153">
        <v>1</v>
      </c>
      <c r="H18" s="153">
        <v>2</v>
      </c>
      <c r="I18" s="157" t="str">
        <f t="shared" si="0"/>
        <v>2,1,5,1,2</v>
      </c>
      <c r="J18" s="158" t="str">
        <f t="shared" si="1"/>
        <v>Requirements not met</v>
      </c>
      <c r="K18" s="159" t="str">
        <f t="shared" si="2"/>
        <v>Not OK</v>
      </c>
    </row>
    <row r="19" spans="2:11" s="149" customFormat="1" ht="15" x14ac:dyDescent="0.25">
      <c r="B19" s="236" t="s">
        <v>619</v>
      </c>
      <c r="C19" s="283" t="s">
        <v>1088</v>
      </c>
      <c r="D19" s="153">
        <v>2</v>
      </c>
      <c r="E19" s="153">
        <v>1</v>
      </c>
      <c r="F19" s="153">
        <v>5</v>
      </c>
      <c r="G19" s="153">
        <v>1</v>
      </c>
      <c r="H19" s="153">
        <v>2</v>
      </c>
      <c r="I19" s="157" t="str">
        <f t="shared" si="0"/>
        <v>2,1,5,1,2</v>
      </c>
      <c r="J19" s="158" t="str">
        <f t="shared" si="1"/>
        <v>Requirements not met</v>
      </c>
      <c r="K19" s="159" t="str">
        <f t="shared" si="2"/>
        <v>Not OK</v>
      </c>
    </row>
    <row r="20" spans="2:11" s="149" customFormat="1" ht="15" x14ac:dyDescent="0.25">
      <c r="B20" s="236" t="s">
        <v>620</v>
      </c>
      <c r="C20" s="283" t="s">
        <v>1088</v>
      </c>
      <c r="D20" s="153">
        <v>2</v>
      </c>
      <c r="E20" s="153">
        <v>1</v>
      </c>
      <c r="F20" s="153">
        <v>5</v>
      </c>
      <c r="G20" s="153">
        <v>1</v>
      </c>
      <c r="H20" s="153">
        <v>2</v>
      </c>
      <c r="I20" s="157" t="str">
        <f t="shared" si="0"/>
        <v>2,1,5,1,2</v>
      </c>
      <c r="J20" s="158" t="str">
        <f t="shared" si="1"/>
        <v>Requirements not met</v>
      </c>
      <c r="K20" s="159" t="str">
        <f t="shared" si="2"/>
        <v>Not OK</v>
      </c>
    </row>
    <row r="21" spans="2:11" s="149" customFormat="1" ht="15" x14ac:dyDescent="0.25">
      <c r="B21" s="236" t="s">
        <v>621</v>
      </c>
      <c r="C21" s="283" t="s">
        <v>1088</v>
      </c>
      <c r="D21" s="153">
        <v>2</v>
      </c>
      <c r="E21" s="153">
        <v>1</v>
      </c>
      <c r="F21" s="153">
        <v>5</v>
      </c>
      <c r="G21" s="153">
        <v>1</v>
      </c>
      <c r="H21" s="153">
        <v>2</v>
      </c>
      <c r="I21" s="157" t="str">
        <f t="shared" si="0"/>
        <v>2,1,5,1,2</v>
      </c>
      <c r="J21" s="158" t="str">
        <f t="shared" si="1"/>
        <v>Requirements not met</v>
      </c>
      <c r="K21" s="159" t="str">
        <f t="shared" si="2"/>
        <v>Not OK</v>
      </c>
    </row>
    <row r="22" spans="2:11" s="149" customFormat="1" ht="15" x14ac:dyDescent="0.25">
      <c r="B22" s="236" t="s">
        <v>622</v>
      </c>
      <c r="C22" s="283" t="s">
        <v>1088</v>
      </c>
      <c r="D22" s="153">
        <v>2</v>
      </c>
      <c r="E22" s="153">
        <v>1</v>
      </c>
      <c r="F22" s="153">
        <v>5</v>
      </c>
      <c r="G22" s="153">
        <v>1</v>
      </c>
      <c r="H22" s="153">
        <v>2</v>
      </c>
      <c r="I22" s="157" t="str">
        <f t="shared" si="0"/>
        <v>2,1,5,1,2</v>
      </c>
      <c r="J22" s="158" t="str">
        <f t="shared" si="1"/>
        <v>Requirements not met</v>
      </c>
      <c r="K22" s="159" t="str">
        <f t="shared" si="2"/>
        <v>Not OK</v>
      </c>
    </row>
    <row r="23" spans="2:11" s="149" customFormat="1" ht="15" x14ac:dyDescent="0.25">
      <c r="B23" s="236" t="s">
        <v>623</v>
      </c>
      <c r="C23" s="283" t="s">
        <v>1088</v>
      </c>
      <c r="D23" s="153">
        <v>2</v>
      </c>
      <c r="E23" s="153">
        <v>1</v>
      </c>
      <c r="F23" s="153">
        <v>5</v>
      </c>
      <c r="G23" s="153">
        <v>1</v>
      </c>
      <c r="H23" s="153">
        <v>2</v>
      </c>
      <c r="I23" s="157" t="str">
        <f t="shared" si="0"/>
        <v>2,1,5,1,2</v>
      </c>
      <c r="J23" s="158" t="str">
        <f t="shared" si="1"/>
        <v>Requirements not met</v>
      </c>
      <c r="K23" s="159" t="str">
        <f t="shared" si="2"/>
        <v>Not OK</v>
      </c>
    </row>
    <row r="24" spans="2:11" s="149" customFormat="1" ht="15" x14ac:dyDescent="0.25">
      <c r="B24" s="236" t="s">
        <v>624</v>
      </c>
      <c r="C24" s="283" t="s">
        <v>1088</v>
      </c>
      <c r="D24" s="153">
        <v>2</v>
      </c>
      <c r="E24" s="153">
        <v>1</v>
      </c>
      <c r="F24" s="153">
        <v>5</v>
      </c>
      <c r="G24" s="153">
        <v>1</v>
      </c>
      <c r="H24" s="153">
        <v>2</v>
      </c>
      <c r="I24" s="157" t="str">
        <f t="shared" si="0"/>
        <v>2,1,5,1,2</v>
      </c>
      <c r="J24" s="158" t="str">
        <f t="shared" si="1"/>
        <v>Requirements not met</v>
      </c>
      <c r="K24" s="159" t="str">
        <f t="shared" si="2"/>
        <v>Not OK</v>
      </c>
    </row>
    <row r="25" spans="2:11" s="149" customFormat="1" ht="15" x14ac:dyDescent="0.25">
      <c r="B25" s="236" t="s">
        <v>625</v>
      </c>
      <c r="C25" s="283" t="s">
        <v>1088</v>
      </c>
      <c r="D25" s="153">
        <v>2</v>
      </c>
      <c r="E25" s="153">
        <v>1</v>
      </c>
      <c r="F25" s="153">
        <v>5</v>
      </c>
      <c r="G25" s="153">
        <v>1</v>
      </c>
      <c r="H25" s="153">
        <v>2</v>
      </c>
      <c r="I25" s="157" t="str">
        <f t="shared" si="0"/>
        <v>2,1,5,1,2</v>
      </c>
      <c r="J25" s="158" t="str">
        <f t="shared" si="1"/>
        <v>Requirements not met</v>
      </c>
      <c r="K25" s="159" t="str">
        <f t="shared" si="2"/>
        <v>Not OK</v>
      </c>
    </row>
    <row r="26" spans="2:11" s="149" customFormat="1" ht="15" x14ac:dyDescent="0.25">
      <c r="B26" s="236" t="s">
        <v>626</v>
      </c>
      <c r="C26" s="283" t="s">
        <v>1088</v>
      </c>
      <c r="D26" s="153">
        <v>2</v>
      </c>
      <c r="E26" s="153">
        <v>1</v>
      </c>
      <c r="F26" s="153">
        <v>5</v>
      </c>
      <c r="G26" s="153">
        <v>1</v>
      </c>
      <c r="H26" s="153">
        <v>2</v>
      </c>
      <c r="I26" s="157" t="str">
        <f t="shared" si="0"/>
        <v>2,1,5,1,2</v>
      </c>
      <c r="J26" s="158" t="str">
        <f t="shared" si="1"/>
        <v>Requirements not met</v>
      </c>
      <c r="K26" s="159" t="str">
        <f t="shared" si="2"/>
        <v>Not OK</v>
      </c>
    </row>
    <row r="27" spans="2:11" s="149" customFormat="1" ht="15" x14ac:dyDescent="0.25">
      <c r="B27" s="237" t="s">
        <v>627</v>
      </c>
      <c r="C27" s="283" t="s">
        <v>1088</v>
      </c>
      <c r="D27" s="153">
        <v>2</v>
      </c>
      <c r="E27" s="153">
        <v>1</v>
      </c>
      <c r="F27" s="153">
        <v>5</v>
      </c>
      <c r="G27" s="153">
        <v>1</v>
      </c>
      <c r="H27" s="153">
        <v>2</v>
      </c>
      <c r="I27" s="157" t="str">
        <f t="shared" si="0"/>
        <v>2,1,5,1,2</v>
      </c>
      <c r="J27" s="158" t="str">
        <f t="shared" si="1"/>
        <v>Requirements not met</v>
      </c>
      <c r="K27" s="159" t="str">
        <f t="shared" si="2"/>
        <v>Not OK</v>
      </c>
    </row>
    <row r="28" spans="2:11" s="149" customFormat="1" ht="15" x14ac:dyDescent="0.25">
      <c r="B28" s="236" t="s">
        <v>628</v>
      </c>
      <c r="C28" s="283" t="s">
        <v>1088</v>
      </c>
      <c r="D28" s="153">
        <v>2</v>
      </c>
      <c r="E28" s="153">
        <v>1</v>
      </c>
      <c r="F28" s="153">
        <v>5</v>
      </c>
      <c r="G28" s="153">
        <v>1</v>
      </c>
      <c r="H28" s="153">
        <v>2</v>
      </c>
      <c r="I28" s="157" t="str">
        <f t="shared" si="0"/>
        <v>2,1,5,1,2</v>
      </c>
      <c r="J28" s="158" t="str">
        <f t="shared" si="1"/>
        <v>Requirements not met</v>
      </c>
      <c r="K28" s="159" t="str">
        <f t="shared" si="2"/>
        <v>Not OK</v>
      </c>
    </row>
    <row r="29" spans="2:11" s="149" customFormat="1" ht="15" x14ac:dyDescent="0.25">
      <c r="B29" s="237" t="s">
        <v>629</v>
      </c>
      <c r="C29" s="283" t="s">
        <v>1088</v>
      </c>
      <c r="D29" s="153">
        <v>2</v>
      </c>
      <c r="E29" s="153">
        <v>1</v>
      </c>
      <c r="F29" s="153">
        <v>5</v>
      </c>
      <c r="G29" s="153">
        <v>1</v>
      </c>
      <c r="H29" s="153">
        <v>2</v>
      </c>
      <c r="I29" s="157" t="str">
        <f t="shared" si="0"/>
        <v>2,1,5,1,2</v>
      </c>
      <c r="J29" s="158" t="str">
        <f t="shared" si="1"/>
        <v>Requirements not met</v>
      </c>
      <c r="K29" s="159" t="str">
        <f t="shared" si="2"/>
        <v>Not OK</v>
      </c>
    </row>
    <row r="30" spans="2:11" s="149" customFormat="1" ht="15" x14ac:dyDescent="0.25">
      <c r="B30" s="236" t="s">
        <v>630</v>
      </c>
      <c r="C30" s="283" t="s">
        <v>1088</v>
      </c>
      <c r="D30" s="153">
        <v>2</v>
      </c>
      <c r="E30" s="153">
        <v>1</v>
      </c>
      <c r="F30" s="153">
        <v>5</v>
      </c>
      <c r="G30" s="153">
        <v>1</v>
      </c>
      <c r="H30" s="153">
        <v>2</v>
      </c>
      <c r="I30" s="157" t="str">
        <f t="shared" si="0"/>
        <v>2,1,5,1,2</v>
      </c>
      <c r="J30" s="158" t="str">
        <f t="shared" si="1"/>
        <v>Requirements not met</v>
      </c>
      <c r="K30" s="159" t="str">
        <f t="shared" si="2"/>
        <v>Not OK</v>
      </c>
    </row>
    <row r="31" spans="2:11" s="149" customFormat="1" ht="15" x14ac:dyDescent="0.25">
      <c r="B31" s="236" t="s">
        <v>631</v>
      </c>
      <c r="C31" s="283" t="s">
        <v>1088</v>
      </c>
      <c r="D31" s="153">
        <v>2</v>
      </c>
      <c r="E31" s="153">
        <v>1</v>
      </c>
      <c r="F31" s="153">
        <v>5</v>
      </c>
      <c r="G31" s="153">
        <v>1</v>
      </c>
      <c r="H31" s="153">
        <v>2</v>
      </c>
      <c r="I31" s="157" t="str">
        <f t="shared" si="0"/>
        <v>2,1,5,1,2</v>
      </c>
      <c r="J31" s="158" t="str">
        <f t="shared" si="1"/>
        <v>Requirements not met</v>
      </c>
      <c r="K31" s="159" t="str">
        <f t="shared" si="2"/>
        <v>Not OK</v>
      </c>
    </row>
    <row r="32" spans="2:11" s="149" customFormat="1" ht="15" x14ac:dyDescent="0.25">
      <c r="B32" s="236" t="s">
        <v>632</v>
      </c>
      <c r="C32" s="283" t="s">
        <v>1088</v>
      </c>
      <c r="D32" s="153">
        <v>2</v>
      </c>
      <c r="E32" s="153">
        <v>1</v>
      </c>
      <c r="F32" s="153">
        <v>5</v>
      </c>
      <c r="G32" s="153">
        <v>1</v>
      </c>
      <c r="H32" s="153">
        <v>2</v>
      </c>
      <c r="I32" s="157" t="str">
        <f t="shared" si="0"/>
        <v>2,1,5,1,2</v>
      </c>
      <c r="J32" s="158" t="str">
        <f t="shared" si="1"/>
        <v>Requirements not met</v>
      </c>
      <c r="K32" s="159" t="str">
        <f t="shared" si="2"/>
        <v>Not OK</v>
      </c>
    </row>
    <row r="33" spans="2:11" s="149" customFormat="1" ht="15" x14ac:dyDescent="0.25">
      <c r="B33" s="236" t="s">
        <v>633</v>
      </c>
      <c r="C33" s="283" t="s">
        <v>1088</v>
      </c>
      <c r="D33" s="153">
        <v>2</v>
      </c>
      <c r="E33" s="153">
        <v>1</v>
      </c>
      <c r="F33" s="153">
        <v>5</v>
      </c>
      <c r="G33" s="153">
        <v>1</v>
      </c>
      <c r="H33" s="153">
        <v>2</v>
      </c>
      <c r="I33" s="157" t="str">
        <f t="shared" si="0"/>
        <v>2,1,5,1,2</v>
      </c>
      <c r="J33" s="158" t="str">
        <f t="shared" si="1"/>
        <v>Requirements not met</v>
      </c>
      <c r="K33" s="159" t="str">
        <f t="shared" si="2"/>
        <v>Not OK</v>
      </c>
    </row>
    <row r="34" spans="2:11" s="149" customFormat="1" ht="15" x14ac:dyDescent="0.25">
      <c r="B34" s="236" t="s">
        <v>634</v>
      </c>
      <c r="C34" s="283" t="s">
        <v>1088</v>
      </c>
      <c r="D34" s="153">
        <v>2</v>
      </c>
      <c r="E34" s="153">
        <v>1</v>
      </c>
      <c r="F34" s="153">
        <v>5</v>
      </c>
      <c r="G34" s="153">
        <v>1</v>
      </c>
      <c r="H34" s="153">
        <v>2</v>
      </c>
      <c r="I34" s="157" t="str">
        <f t="shared" si="0"/>
        <v>2,1,5,1,2</v>
      </c>
      <c r="J34" s="158" t="str">
        <f t="shared" si="1"/>
        <v>Requirements not met</v>
      </c>
      <c r="K34" s="159" t="str">
        <f t="shared" si="2"/>
        <v>Not OK</v>
      </c>
    </row>
    <row r="35" spans="2:11" s="149" customFormat="1" ht="15" x14ac:dyDescent="0.25">
      <c r="B35" s="236" t="s">
        <v>635</v>
      </c>
      <c r="C35" s="283" t="s">
        <v>1088</v>
      </c>
      <c r="D35" s="153">
        <v>2</v>
      </c>
      <c r="E35" s="153">
        <v>1</v>
      </c>
      <c r="F35" s="153">
        <v>5</v>
      </c>
      <c r="G35" s="153">
        <v>1</v>
      </c>
      <c r="H35" s="153">
        <v>2</v>
      </c>
      <c r="I35" s="157" t="str">
        <f t="shared" si="0"/>
        <v>2,1,5,1,2</v>
      </c>
      <c r="J35" s="158" t="str">
        <f t="shared" si="1"/>
        <v>Requirements not met</v>
      </c>
      <c r="K35" s="159" t="str">
        <f t="shared" si="2"/>
        <v>Not OK</v>
      </c>
    </row>
    <row r="36" spans="2:11" s="149" customFormat="1" ht="15" x14ac:dyDescent="0.25">
      <c r="B36" s="236" t="s">
        <v>636</v>
      </c>
      <c r="C36" s="283" t="s">
        <v>1088</v>
      </c>
      <c r="D36" s="153">
        <v>2</v>
      </c>
      <c r="E36" s="153">
        <v>1</v>
      </c>
      <c r="F36" s="153">
        <v>5</v>
      </c>
      <c r="G36" s="153">
        <v>1</v>
      </c>
      <c r="H36" s="153">
        <v>2</v>
      </c>
      <c r="I36" s="157" t="str">
        <f t="shared" si="0"/>
        <v>2,1,5,1,2</v>
      </c>
      <c r="J36" s="158" t="str">
        <f t="shared" si="1"/>
        <v>Requirements not met</v>
      </c>
      <c r="K36" s="159" t="str">
        <f t="shared" si="2"/>
        <v>Not OK</v>
      </c>
    </row>
    <row r="37" spans="2:11" s="149" customFormat="1" ht="15" x14ac:dyDescent="0.25">
      <c r="B37" s="236" t="s">
        <v>637</v>
      </c>
      <c r="C37" s="283" t="s">
        <v>1088</v>
      </c>
      <c r="D37" s="153">
        <v>2</v>
      </c>
      <c r="E37" s="153">
        <v>1</v>
      </c>
      <c r="F37" s="153">
        <v>5</v>
      </c>
      <c r="G37" s="153">
        <v>1</v>
      </c>
      <c r="H37" s="153">
        <v>2</v>
      </c>
      <c r="I37" s="157" t="str">
        <f t="shared" si="0"/>
        <v>2,1,5,1,2</v>
      </c>
      <c r="J37" s="158" t="str">
        <f t="shared" si="1"/>
        <v>Requirements not met</v>
      </c>
      <c r="K37" s="159" t="str">
        <f t="shared" si="2"/>
        <v>Not OK</v>
      </c>
    </row>
    <row r="38" spans="2:11" s="149" customFormat="1" ht="15" x14ac:dyDescent="0.25">
      <c r="B38" s="236" t="s">
        <v>638</v>
      </c>
      <c r="C38" s="283" t="s">
        <v>1088</v>
      </c>
      <c r="D38" s="153">
        <v>2</v>
      </c>
      <c r="E38" s="153">
        <v>1</v>
      </c>
      <c r="F38" s="153">
        <v>5</v>
      </c>
      <c r="G38" s="153">
        <v>1</v>
      </c>
      <c r="H38" s="153">
        <v>2</v>
      </c>
      <c r="I38" s="157" t="str">
        <f t="shared" si="0"/>
        <v>2,1,5,1,2</v>
      </c>
      <c r="J38" s="158" t="str">
        <f t="shared" si="1"/>
        <v>Requirements not met</v>
      </c>
      <c r="K38" s="159" t="str">
        <f t="shared" si="2"/>
        <v>Not OK</v>
      </c>
    </row>
    <row r="39" spans="2:11" s="149" customFormat="1" ht="15" x14ac:dyDescent="0.25">
      <c r="B39" s="236" t="s">
        <v>639</v>
      </c>
      <c r="C39" s="283" t="s">
        <v>1088</v>
      </c>
      <c r="D39" s="153">
        <v>2</v>
      </c>
      <c r="E39" s="153">
        <v>1</v>
      </c>
      <c r="F39" s="153">
        <v>5</v>
      </c>
      <c r="G39" s="153">
        <v>1</v>
      </c>
      <c r="H39" s="153">
        <v>2</v>
      </c>
      <c r="I39" s="157" t="str">
        <f t="shared" si="0"/>
        <v>2,1,5,1,2</v>
      </c>
      <c r="J39" s="158" t="str">
        <f t="shared" si="1"/>
        <v>Requirements not met</v>
      </c>
      <c r="K39" s="159" t="str">
        <f t="shared" si="2"/>
        <v>Not OK</v>
      </c>
    </row>
    <row r="40" spans="2:11" s="149" customFormat="1" ht="15" x14ac:dyDescent="0.25">
      <c r="B40" s="236" t="s">
        <v>640</v>
      </c>
      <c r="C40" s="283" t="s">
        <v>1088</v>
      </c>
      <c r="D40" s="153">
        <v>2</v>
      </c>
      <c r="E40" s="153">
        <v>1</v>
      </c>
      <c r="F40" s="153">
        <v>5</v>
      </c>
      <c r="G40" s="153">
        <v>1</v>
      </c>
      <c r="H40" s="153">
        <v>2</v>
      </c>
      <c r="I40" s="157" t="str">
        <f t="shared" si="0"/>
        <v>2,1,5,1,2</v>
      </c>
      <c r="J40" s="158" t="str">
        <f t="shared" si="1"/>
        <v>Requirements not met</v>
      </c>
      <c r="K40" s="159" t="str">
        <f t="shared" si="2"/>
        <v>Not OK</v>
      </c>
    </row>
    <row r="41" spans="2:11" s="149" customFormat="1" ht="15" x14ac:dyDescent="0.25">
      <c r="B41" s="236" t="s">
        <v>641</v>
      </c>
      <c r="C41" s="283" t="s">
        <v>1088</v>
      </c>
      <c r="D41" s="153">
        <v>2</v>
      </c>
      <c r="E41" s="153">
        <v>1</v>
      </c>
      <c r="F41" s="153">
        <v>5</v>
      </c>
      <c r="G41" s="153">
        <v>1</v>
      </c>
      <c r="H41" s="153">
        <v>2</v>
      </c>
      <c r="I41" s="157" t="str">
        <f t="shared" si="0"/>
        <v>2,1,5,1,2</v>
      </c>
      <c r="J41" s="158" t="str">
        <f t="shared" si="1"/>
        <v>Requirements not met</v>
      </c>
      <c r="K41" s="159" t="str">
        <f t="shared" si="2"/>
        <v>Not OK</v>
      </c>
    </row>
    <row r="42" spans="2:11" s="149" customFormat="1" ht="15" x14ac:dyDescent="0.25">
      <c r="B42" s="236" t="s">
        <v>642</v>
      </c>
      <c r="C42" s="283" t="s">
        <v>1088</v>
      </c>
      <c r="D42" s="153">
        <v>2</v>
      </c>
      <c r="E42" s="153">
        <v>1</v>
      </c>
      <c r="F42" s="153">
        <v>5</v>
      </c>
      <c r="G42" s="153">
        <v>1</v>
      </c>
      <c r="H42" s="153">
        <v>2</v>
      </c>
      <c r="I42" s="157" t="str">
        <f t="shared" si="0"/>
        <v>2,1,5,1,2</v>
      </c>
      <c r="J42" s="158" t="str">
        <f t="shared" si="1"/>
        <v>Requirements not met</v>
      </c>
      <c r="K42" s="159" t="str">
        <f t="shared" si="2"/>
        <v>Not OK</v>
      </c>
    </row>
    <row r="43" spans="2:11" s="149" customFormat="1" ht="15" x14ac:dyDescent="0.25">
      <c r="B43" s="236" t="s">
        <v>643</v>
      </c>
      <c r="C43" s="283" t="s">
        <v>1088</v>
      </c>
      <c r="D43" s="153">
        <v>2</v>
      </c>
      <c r="E43" s="153">
        <v>1</v>
      </c>
      <c r="F43" s="153">
        <v>5</v>
      </c>
      <c r="G43" s="153">
        <v>1</v>
      </c>
      <c r="H43" s="153">
        <v>2</v>
      </c>
      <c r="I43" s="157" t="str">
        <f t="shared" si="0"/>
        <v>2,1,5,1,2</v>
      </c>
      <c r="J43" s="158" t="str">
        <f t="shared" si="1"/>
        <v>Requirements not met</v>
      </c>
      <c r="K43" s="159" t="str">
        <f t="shared" si="2"/>
        <v>Not OK</v>
      </c>
    </row>
    <row r="44" spans="2:11" s="149" customFormat="1" ht="15" x14ac:dyDescent="0.25">
      <c r="B44" s="236" t="s">
        <v>644</v>
      </c>
      <c r="C44" s="283" t="s">
        <v>1088</v>
      </c>
      <c r="D44" s="153">
        <v>2</v>
      </c>
      <c r="E44" s="153">
        <v>1</v>
      </c>
      <c r="F44" s="153">
        <v>5</v>
      </c>
      <c r="G44" s="153">
        <v>1</v>
      </c>
      <c r="H44" s="153">
        <v>2</v>
      </c>
      <c r="I44" s="157" t="str">
        <f t="shared" si="0"/>
        <v>2,1,5,1,2</v>
      </c>
      <c r="J44" s="158" t="str">
        <f t="shared" si="1"/>
        <v>Requirements not met</v>
      </c>
      <c r="K44" s="159" t="str">
        <f t="shared" si="2"/>
        <v>Not OK</v>
      </c>
    </row>
    <row r="45" spans="2:11" s="149" customFormat="1" ht="15" x14ac:dyDescent="0.25">
      <c r="B45" s="236" t="s">
        <v>645</v>
      </c>
      <c r="C45" s="283" t="s">
        <v>1088</v>
      </c>
      <c r="D45" s="153">
        <v>2</v>
      </c>
      <c r="E45" s="153">
        <v>1</v>
      </c>
      <c r="F45" s="153">
        <v>5</v>
      </c>
      <c r="G45" s="153">
        <v>1</v>
      </c>
      <c r="H45" s="153">
        <v>2</v>
      </c>
      <c r="I45" s="157" t="str">
        <f t="shared" si="0"/>
        <v>2,1,5,1,2</v>
      </c>
      <c r="J45" s="158" t="str">
        <f t="shared" si="1"/>
        <v>Requirements not met</v>
      </c>
      <c r="K45" s="159" t="str">
        <f t="shared" si="2"/>
        <v>Not OK</v>
      </c>
    </row>
    <row r="46" spans="2:11" s="149" customFormat="1" ht="15" x14ac:dyDescent="0.25">
      <c r="B46" s="236" t="s">
        <v>646</v>
      </c>
      <c r="C46" s="283" t="s">
        <v>1088</v>
      </c>
      <c r="D46" s="153">
        <v>2</v>
      </c>
      <c r="E46" s="153">
        <v>1</v>
      </c>
      <c r="F46" s="153">
        <v>5</v>
      </c>
      <c r="G46" s="153">
        <v>1</v>
      </c>
      <c r="H46" s="153">
        <v>2</v>
      </c>
      <c r="I46" s="157" t="str">
        <f t="shared" si="0"/>
        <v>2,1,5,1,2</v>
      </c>
      <c r="J46" s="158" t="str">
        <f t="shared" si="1"/>
        <v>Requirements not met</v>
      </c>
      <c r="K46" s="159" t="str">
        <f t="shared" si="2"/>
        <v>Not OK</v>
      </c>
    </row>
    <row r="47" spans="2:11" s="149" customFormat="1" ht="15" x14ac:dyDescent="0.25">
      <c r="B47" s="236" t="s">
        <v>647</v>
      </c>
      <c r="C47" s="283" t="s">
        <v>1088</v>
      </c>
      <c r="D47" s="153">
        <v>2</v>
      </c>
      <c r="E47" s="153">
        <v>1</v>
      </c>
      <c r="F47" s="153">
        <v>5</v>
      </c>
      <c r="G47" s="153">
        <v>1</v>
      </c>
      <c r="H47" s="153">
        <v>2</v>
      </c>
      <c r="I47" s="157" t="str">
        <f t="shared" si="0"/>
        <v>2,1,5,1,2</v>
      </c>
      <c r="J47" s="158" t="str">
        <f t="shared" si="1"/>
        <v>Requirements not met</v>
      </c>
      <c r="K47" s="159" t="str">
        <f t="shared" si="2"/>
        <v>Not OK</v>
      </c>
    </row>
    <row r="48" spans="2:11" s="149" customFormat="1" ht="15" x14ac:dyDescent="0.25">
      <c r="B48" s="236" t="s">
        <v>648</v>
      </c>
      <c r="C48" s="283" t="s">
        <v>1088</v>
      </c>
      <c r="D48" s="153">
        <v>2</v>
      </c>
      <c r="E48" s="153">
        <v>1</v>
      </c>
      <c r="F48" s="153">
        <v>5</v>
      </c>
      <c r="G48" s="153">
        <v>1</v>
      </c>
      <c r="H48" s="153">
        <v>2</v>
      </c>
      <c r="I48" s="157" t="str">
        <f t="shared" si="0"/>
        <v>2,1,5,1,2</v>
      </c>
      <c r="J48" s="158" t="str">
        <f t="shared" si="1"/>
        <v>Requirements not met</v>
      </c>
      <c r="K48" s="159" t="str">
        <f t="shared" si="2"/>
        <v>Not OK</v>
      </c>
    </row>
    <row r="49" spans="2:11" s="149" customFormat="1" ht="15" x14ac:dyDescent="0.25">
      <c r="B49" s="237" t="s">
        <v>649</v>
      </c>
      <c r="C49" s="283" t="s">
        <v>1088</v>
      </c>
      <c r="D49" s="153">
        <v>2</v>
      </c>
      <c r="E49" s="153">
        <v>1</v>
      </c>
      <c r="F49" s="153">
        <v>5</v>
      </c>
      <c r="G49" s="153">
        <v>1</v>
      </c>
      <c r="H49" s="153">
        <v>2</v>
      </c>
      <c r="I49" s="157" t="str">
        <f t="shared" si="0"/>
        <v>2,1,5,1,2</v>
      </c>
      <c r="J49" s="158" t="str">
        <f t="shared" si="1"/>
        <v>Requirements not met</v>
      </c>
      <c r="K49" s="159" t="str">
        <f t="shared" si="2"/>
        <v>Not OK</v>
      </c>
    </row>
    <row r="50" spans="2:11" s="149" customFormat="1" ht="15" x14ac:dyDescent="0.25">
      <c r="B50" s="236" t="s">
        <v>650</v>
      </c>
      <c r="C50" s="283" t="s">
        <v>1088</v>
      </c>
      <c r="D50" s="153">
        <v>2</v>
      </c>
      <c r="E50" s="153">
        <v>1</v>
      </c>
      <c r="F50" s="153">
        <v>5</v>
      </c>
      <c r="G50" s="153">
        <v>1</v>
      </c>
      <c r="H50" s="153">
        <v>2</v>
      </c>
      <c r="I50" s="157" t="str">
        <f t="shared" si="0"/>
        <v>2,1,5,1,2</v>
      </c>
      <c r="J50" s="158" t="str">
        <f t="shared" si="1"/>
        <v>Requirements not met</v>
      </c>
      <c r="K50" s="159" t="str">
        <f t="shared" si="2"/>
        <v>Not OK</v>
      </c>
    </row>
    <row r="51" spans="2:11" s="149" customFormat="1" ht="15" x14ac:dyDescent="0.25">
      <c r="B51" s="236" t="s">
        <v>651</v>
      </c>
      <c r="C51" s="283" t="s">
        <v>1088</v>
      </c>
      <c r="D51" s="153">
        <v>2</v>
      </c>
      <c r="E51" s="153">
        <v>1</v>
      </c>
      <c r="F51" s="153">
        <v>5</v>
      </c>
      <c r="G51" s="153">
        <v>1</v>
      </c>
      <c r="H51" s="153">
        <v>2</v>
      </c>
      <c r="I51" s="157" t="str">
        <f t="shared" si="0"/>
        <v>2,1,5,1,2</v>
      </c>
      <c r="J51" s="158" t="str">
        <f t="shared" si="1"/>
        <v>Requirements not met</v>
      </c>
      <c r="K51" s="159" t="str">
        <f t="shared" si="2"/>
        <v>Not OK</v>
      </c>
    </row>
    <row r="52" spans="2:11" s="149" customFormat="1" ht="15" x14ac:dyDescent="0.25">
      <c r="B52" s="236" t="s">
        <v>652</v>
      </c>
      <c r="C52" s="283" t="s">
        <v>1088</v>
      </c>
      <c r="D52" s="153">
        <v>2</v>
      </c>
      <c r="E52" s="153">
        <v>1</v>
      </c>
      <c r="F52" s="153">
        <v>5</v>
      </c>
      <c r="G52" s="153">
        <v>1</v>
      </c>
      <c r="H52" s="153">
        <v>2</v>
      </c>
      <c r="I52" s="157" t="str">
        <f t="shared" si="0"/>
        <v>2,1,5,1,2</v>
      </c>
      <c r="J52" s="158" t="str">
        <f t="shared" si="1"/>
        <v>Requirements not met</v>
      </c>
      <c r="K52" s="159" t="str">
        <f t="shared" si="2"/>
        <v>Not OK</v>
      </c>
    </row>
    <row r="53" spans="2:11" s="149" customFormat="1" ht="15" x14ac:dyDescent="0.25">
      <c r="B53" s="236" t="s">
        <v>653</v>
      </c>
      <c r="C53" s="283" t="s">
        <v>1088</v>
      </c>
      <c r="D53" s="153">
        <v>2</v>
      </c>
      <c r="E53" s="153">
        <v>1</v>
      </c>
      <c r="F53" s="153">
        <v>5</v>
      </c>
      <c r="G53" s="153">
        <v>1</v>
      </c>
      <c r="H53" s="153">
        <v>2</v>
      </c>
      <c r="I53" s="157" t="str">
        <f t="shared" si="0"/>
        <v>2,1,5,1,2</v>
      </c>
      <c r="J53" s="158" t="str">
        <f t="shared" si="1"/>
        <v>Requirements not met</v>
      </c>
      <c r="K53" s="159" t="str">
        <f t="shared" si="2"/>
        <v>Not OK</v>
      </c>
    </row>
    <row r="54" spans="2:11" s="149" customFormat="1" ht="15" x14ac:dyDescent="0.25">
      <c r="B54" s="236" t="s">
        <v>654</v>
      </c>
      <c r="C54" s="283" t="s">
        <v>1088</v>
      </c>
      <c r="D54" s="153">
        <v>2</v>
      </c>
      <c r="E54" s="153">
        <v>1</v>
      </c>
      <c r="F54" s="153">
        <v>5</v>
      </c>
      <c r="G54" s="153">
        <v>1</v>
      </c>
      <c r="H54" s="153">
        <v>2</v>
      </c>
      <c r="I54" s="157" t="str">
        <f t="shared" si="0"/>
        <v>2,1,5,1,2</v>
      </c>
      <c r="J54" s="158" t="str">
        <f t="shared" si="1"/>
        <v>Requirements not met</v>
      </c>
      <c r="K54" s="159" t="str">
        <f t="shared" si="2"/>
        <v>Not OK</v>
      </c>
    </row>
    <row r="55" spans="2:11" s="149" customFormat="1" ht="15" x14ac:dyDescent="0.25">
      <c r="B55" s="236" t="s">
        <v>655</v>
      </c>
      <c r="C55" s="283" t="s">
        <v>1088</v>
      </c>
      <c r="D55" s="153">
        <v>2</v>
      </c>
      <c r="E55" s="153">
        <v>1</v>
      </c>
      <c r="F55" s="153">
        <v>5</v>
      </c>
      <c r="G55" s="153">
        <v>1</v>
      </c>
      <c r="H55" s="153">
        <v>2</v>
      </c>
      <c r="I55" s="157" t="str">
        <f t="shared" si="0"/>
        <v>2,1,5,1,2</v>
      </c>
      <c r="J55" s="158" t="str">
        <f t="shared" si="1"/>
        <v>Requirements not met</v>
      </c>
      <c r="K55" s="159" t="str">
        <f t="shared" si="2"/>
        <v>Not OK</v>
      </c>
    </row>
    <row r="56" spans="2:11" s="149" customFormat="1" ht="15" x14ac:dyDescent="0.25">
      <c r="B56" s="236" t="s">
        <v>656</v>
      </c>
      <c r="C56" s="283" t="s">
        <v>1088</v>
      </c>
      <c r="D56" s="153">
        <v>2</v>
      </c>
      <c r="E56" s="153">
        <v>1</v>
      </c>
      <c r="F56" s="153">
        <v>5</v>
      </c>
      <c r="G56" s="153">
        <v>1</v>
      </c>
      <c r="H56" s="153">
        <v>2</v>
      </c>
      <c r="I56" s="157" t="str">
        <f t="shared" si="0"/>
        <v>2,1,5,1,2</v>
      </c>
      <c r="J56" s="158" t="str">
        <f t="shared" si="1"/>
        <v>Requirements not met</v>
      </c>
      <c r="K56" s="159" t="str">
        <f t="shared" si="2"/>
        <v>Not OK</v>
      </c>
    </row>
    <row r="57" spans="2:11" s="149" customFormat="1" ht="15" x14ac:dyDescent="0.25">
      <c r="B57" s="236" t="s">
        <v>657</v>
      </c>
      <c r="C57" s="283" t="s">
        <v>1088</v>
      </c>
      <c r="D57" s="153">
        <v>2</v>
      </c>
      <c r="E57" s="153">
        <v>1</v>
      </c>
      <c r="F57" s="153">
        <v>5</v>
      </c>
      <c r="G57" s="153">
        <v>1</v>
      </c>
      <c r="H57" s="153">
        <v>2</v>
      </c>
      <c r="I57" s="157" t="str">
        <f t="shared" si="0"/>
        <v>2,1,5,1,2</v>
      </c>
      <c r="J57" s="158" t="str">
        <f t="shared" si="1"/>
        <v>Requirements not met</v>
      </c>
      <c r="K57" s="159" t="str">
        <f t="shared" si="2"/>
        <v>Not OK</v>
      </c>
    </row>
    <row r="58" spans="2:11" s="149" customFormat="1" ht="15" x14ac:dyDescent="0.25">
      <c r="B58" s="236" t="s">
        <v>658</v>
      </c>
      <c r="C58" s="283" t="s">
        <v>1088</v>
      </c>
      <c r="D58" s="153">
        <v>2</v>
      </c>
      <c r="E58" s="153">
        <v>1</v>
      </c>
      <c r="F58" s="153">
        <v>5</v>
      </c>
      <c r="G58" s="153">
        <v>1</v>
      </c>
      <c r="H58" s="153">
        <v>2</v>
      </c>
      <c r="I58" s="157" t="str">
        <f t="shared" si="0"/>
        <v>2,1,5,1,2</v>
      </c>
      <c r="J58" s="158" t="str">
        <f t="shared" si="1"/>
        <v>Requirements not met</v>
      </c>
      <c r="K58" s="159" t="str">
        <f t="shared" si="2"/>
        <v>Not OK</v>
      </c>
    </row>
    <row r="59" spans="2:11" s="149" customFormat="1" ht="15" x14ac:dyDescent="0.25">
      <c r="B59" s="236" t="s">
        <v>659</v>
      </c>
      <c r="C59" s="283" t="s">
        <v>1088</v>
      </c>
      <c r="D59" s="153">
        <v>2</v>
      </c>
      <c r="E59" s="153">
        <v>1</v>
      </c>
      <c r="F59" s="153">
        <v>5</v>
      </c>
      <c r="G59" s="153">
        <v>1</v>
      </c>
      <c r="H59" s="153">
        <v>2</v>
      </c>
      <c r="I59" s="157" t="str">
        <f t="shared" si="0"/>
        <v>2,1,5,1,2</v>
      </c>
      <c r="J59" s="158" t="str">
        <f t="shared" si="1"/>
        <v>Requirements not met</v>
      </c>
      <c r="K59" s="159" t="str">
        <f t="shared" si="2"/>
        <v>Not OK</v>
      </c>
    </row>
    <row r="60" spans="2:11" s="149" customFormat="1" ht="15" x14ac:dyDescent="0.25">
      <c r="B60" s="236" t="s">
        <v>660</v>
      </c>
      <c r="C60" s="283" t="s">
        <v>1088</v>
      </c>
      <c r="D60" s="153">
        <v>2</v>
      </c>
      <c r="E60" s="153">
        <v>1</v>
      </c>
      <c r="F60" s="153">
        <v>5</v>
      </c>
      <c r="G60" s="153">
        <v>1</v>
      </c>
      <c r="H60" s="153">
        <v>2</v>
      </c>
      <c r="I60" s="157" t="str">
        <f t="shared" si="0"/>
        <v>2,1,5,1,2</v>
      </c>
      <c r="J60" s="158" t="str">
        <f t="shared" si="1"/>
        <v>Requirements not met</v>
      </c>
      <c r="K60" s="159" t="str">
        <f t="shared" si="2"/>
        <v>Not OK</v>
      </c>
    </row>
    <row r="61" spans="2:11" s="149" customFormat="1" ht="15" x14ac:dyDescent="0.25">
      <c r="B61" s="236" t="s">
        <v>661</v>
      </c>
      <c r="C61" s="283" t="s">
        <v>1088</v>
      </c>
      <c r="D61" s="153">
        <v>2</v>
      </c>
      <c r="E61" s="153">
        <v>1</v>
      </c>
      <c r="F61" s="153">
        <v>5</v>
      </c>
      <c r="G61" s="153">
        <v>1</v>
      </c>
      <c r="H61" s="153">
        <v>2</v>
      </c>
      <c r="I61" s="157" t="str">
        <f t="shared" si="0"/>
        <v>2,1,5,1,2</v>
      </c>
      <c r="J61" s="158" t="str">
        <f t="shared" si="1"/>
        <v>Requirements not met</v>
      </c>
      <c r="K61" s="159" t="str">
        <f t="shared" si="2"/>
        <v>Not OK</v>
      </c>
    </row>
    <row r="62" spans="2:11" s="149" customFormat="1" ht="15" x14ac:dyDescent="0.25">
      <c r="B62" s="236" t="s">
        <v>662</v>
      </c>
      <c r="C62" s="283" t="s">
        <v>1088</v>
      </c>
      <c r="D62" s="153">
        <v>2</v>
      </c>
      <c r="E62" s="153">
        <v>1</v>
      </c>
      <c r="F62" s="153">
        <v>5</v>
      </c>
      <c r="G62" s="153">
        <v>1</v>
      </c>
      <c r="H62" s="153">
        <v>2</v>
      </c>
      <c r="I62" s="157" t="str">
        <f t="shared" si="0"/>
        <v>2,1,5,1,2</v>
      </c>
      <c r="J62" s="158" t="str">
        <f t="shared" si="1"/>
        <v>Requirements not met</v>
      </c>
      <c r="K62" s="159" t="str">
        <f t="shared" si="2"/>
        <v>Not OK</v>
      </c>
    </row>
    <row r="63" spans="2:11" s="149" customFormat="1" ht="15" x14ac:dyDescent="0.25">
      <c r="B63" s="237" t="s">
        <v>663</v>
      </c>
      <c r="C63" s="283" t="s">
        <v>1088</v>
      </c>
      <c r="D63" s="153">
        <v>2</v>
      </c>
      <c r="E63" s="153">
        <v>1</v>
      </c>
      <c r="F63" s="153">
        <v>5</v>
      </c>
      <c r="G63" s="153">
        <v>1</v>
      </c>
      <c r="H63" s="153">
        <v>2</v>
      </c>
      <c r="I63" s="157" t="str">
        <f t="shared" si="0"/>
        <v>2,1,5,1,2</v>
      </c>
      <c r="J63" s="158" t="str">
        <f t="shared" si="1"/>
        <v>Requirements not met</v>
      </c>
      <c r="K63" s="159" t="str">
        <f t="shared" si="2"/>
        <v>Not OK</v>
      </c>
    </row>
    <row r="64" spans="2:11" s="149" customFormat="1" ht="15" x14ac:dyDescent="0.25">
      <c r="B64" s="237" t="s">
        <v>664</v>
      </c>
      <c r="C64" s="283" t="s">
        <v>1088</v>
      </c>
      <c r="D64" s="153">
        <v>2</v>
      </c>
      <c r="E64" s="153">
        <v>1</v>
      </c>
      <c r="F64" s="153">
        <v>5</v>
      </c>
      <c r="G64" s="153">
        <v>1</v>
      </c>
      <c r="H64" s="153">
        <v>2</v>
      </c>
      <c r="I64" s="157" t="str">
        <f t="shared" si="0"/>
        <v>2,1,5,1,2</v>
      </c>
      <c r="J64" s="158" t="str">
        <f t="shared" si="1"/>
        <v>Requirements not met</v>
      </c>
      <c r="K64" s="159" t="str">
        <f t="shared" si="2"/>
        <v>Not OK</v>
      </c>
    </row>
    <row r="65" spans="2:11" s="149" customFormat="1" ht="15" x14ac:dyDescent="0.25">
      <c r="B65" s="237" t="s">
        <v>665</v>
      </c>
      <c r="C65" s="283" t="s">
        <v>1088</v>
      </c>
      <c r="D65" s="153">
        <v>2</v>
      </c>
      <c r="E65" s="153">
        <v>1</v>
      </c>
      <c r="F65" s="153">
        <v>5</v>
      </c>
      <c r="G65" s="153">
        <v>1</v>
      </c>
      <c r="H65" s="153">
        <v>2</v>
      </c>
      <c r="I65" s="157" t="str">
        <f t="shared" si="0"/>
        <v>2,1,5,1,2</v>
      </c>
      <c r="J65" s="158" t="str">
        <f t="shared" si="1"/>
        <v>Requirements not met</v>
      </c>
      <c r="K65" s="159" t="str">
        <f t="shared" si="2"/>
        <v>Not OK</v>
      </c>
    </row>
    <row r="66" spans="2:11" s="149" customFormat="1" ht="15" x14ac:dyDescent="0.25">
      <c r="B66" s="236" t="s">
        <v>666</v>
      </c>
      <c r="C66" s="283" t="s">
        <v>1088</v>
      </c>
      <c r="D66" s="153">
        <v>2</v>
      </c>
      <c r="E66" s="153">
        <v>1</v>
      </c>
      <c r="F66" s="153">
        <v>5</v>
      </c>
      <c r="G66" s="153">
        <v>1</v>
      </c>
      <c r="H66" s="153">
        <v>2</v>
      </c>
      <c r="I66" s="157" t="str">
        <f t="shared" si="0"/>
        <v>2,1,5,1,2</v>
      </c>
      <c r="J66" s="158" t="str">
        <f t="shared" ref="J66:J121" si="3">IF(MAX(D66:H66)&gt;=5, "Requirements not met", "Requirements met")</f>
        <v>Requirements not met</v>
      </c>
      <c r="K66" s="159" t="str">
        <f t="shared" ref="K66:K121" si="4">IF(MAX(D66:H66)&gt;=5, "Not OK", "OK")</f>
        <v>Not OK</v>
      </c>
    </row>
    <row r="67" spans="2:11" s="149" customFormat="1" ht="15" x14ac:dyDescent="0.25">
      <c r="B67" s="236" t="s">
        <v>667</v>
      </c>
      <c r="C67" s="283" t="s">
        <v>1088</v>
      </c>
      <c r="D67" s="153">
        <v>2</v>
      </c>
      <c r="E67" s="153">
        <v>1</v>
      </c>
      <c r="F67" s="153">
        <v>5</v>
      </c>
      <c r="G67" s="153">
        <v>1</v>
      </c>
      <c r="H67" s="153">
        <v>2</v>
      </c>
      <c r="I67" s="157" t="str">
        <f t="shared" si="0"/>
        <v>2,1,5,1,2</v>
      </c>
      <c r="J67" s="158" t="str">
        <f t="shared" si="3"/>
        <v>Requirements not met</v>
      </c>
      <c r="K67" s="159" t="str">
        <f t="shared" si="4"/>
        <v>Not OK</v>
      </c>
    </row>
    <row r="68" spans="2:11" s="149" customFormat="1" ht="15" x14ac:dyDescent="0.25">
      <c r="B68" s="236" t="s">
        <v>668</v>
      </c>
      <c r="C68" s="283" t="s">
        <v>1088</v>
      </c>
      <c r="D68" s="153">
        <v>2</v>
      </c>
      <c r="E68" s="153">
        <v>1</v>
      </c>
      <c r="F68" s="153">
        <v>5</v>
      </c>
      <c r="G68" s="153">
        <v>1</v>
      </c>
      <c r="H68" s="153">
        <v>2</v>
      </c>
      <c r="I68" s="157" t="str">
        <f t="shared" ref="I68:I121" si="5">IF(D68&lt;&gt;"",D68&amp;","&amp;E68&amp;","&amp;F68&amp;","&amp;G68&amp;","&amp;H68,"0,0,0,0,0")</f>
        <v>2,1,5,1,2</v>
      </c>
      <c r="J68" s="158" t="str">
        <f t="shared" si="3"/>
        <v>Requirements not met</v>
      </c>
      <c r="K68" s="159" t="str">
        <f t="shared" si="4"/>
        <v>Not OK</v>
      </c>
    </row>
    <row r="69" spans="2:11" s="149" customFormat="1" ht="15" x14ac:dyDescent="0.25">
      <c r="B69" s="236" t="s">
        <v>669</v>
      </c>
      <c r="C69" s="283" t="s">
        <v>1088</v>
      </c>
      <c r="D69" s="153">
        <v>2</v>
      </c>
      <c r="E69" s="153">
        <v>1</v>
      </c>
      <c r="F69" s="153">
        <v>5</v>
      </c>
      <c r="G69" s="153">
        <v>1</v>
      </c>
      <c r="H69" s="153">
        <v>2</v>
      </c>
      <c r="I69" s="157" t="str">
        <f t="shared" si="5"/>
        <v>2,1,5,1,2</v>
      </c>
      <c r="J69" s="158" t="str">
        <f t="shared" si="3"/>
        <v>Requirements not met</v>
      </c>
      <c r="K69" s="159" t="str">
        <f t="shared" si="4"/>
        <v>Not OK</v>
      </c>
    </row>
    <row r="70" spans="2:11" s="149" customFormat="1" ht="15" x14ac:dyDescent="0.25">
      <c r="B70" s="236" t="s">
        <v>670</v>
      </c>
      <c r="C70" s="283" t="s">
        <v>1088</v>
      </c>
      <c r="D70" s="153">
        <v>2</v>
      </c>
      <c r="E70" s="153">
        <v>1</v>
      </c>
      <c r="F70" s="153">
        <v>5</v>
      </c>
      <c r="G70" s="153">
        <v>1</v>
      </c>
      <c r="H70" s="153">
        <v>2</v>
      </c>
      <c r="I70" s="157" t="str">
        <f t="shared" si="5"/>
        <v>2,1,5,1,2</v>
      </c>
      <c r="J70" s="158" t="str">
        <f t="shared" si="3"/>
        <v>Requirements not met</v>
      </c>
      <c r="K70" s="159" t="str">
        <f t="shared" si="4"/>
        <v>Not OK</v>
      </c>
    </row>
    <row r="71" spans="2:11" s="149" customFormat="1" ht="15" x14ac:dyDescent="0.25">
      <c r="B71" s="236" t="s">
        <v>671</v>
      </c>
      <c r="C71" s="283" t="s">
        <v>1088</v>
      </c>
      <c r="D71" s="153">
        <v>2</v>
      </c>
      <c r="E71" s="153">
        <v>1</v>
      </c>
      <c r="F71" s="153">
        <v>5</v>
      </c>
      <c r="G71" s="153">
        <v>1</v>
      </c>
      <c r="H71" s="153">
        <v>2</v>
      </c>
      <c r="I71" s="157" t="str">
        <f t="shared" si="5"/>
        <v>2,1,5,1,2</v>
      </c>
      <c r="J71" s="158" t="str">
        <f t="shared" si="3"/>
        <v>Requirements not met</v>
      </c>
      <c r="K71" s="159" t="str">
        <f t="shared" si="4"/>
        <v>Not OK</v>
      </c>
    </row>
    <row r="72" spans="2:11" s="149" customFormat="1" ht="15" x14ac:dyDescent="0.25">
      <c r="B72" s="236" t="s">
        <v>672</v>
      </c>
      <c r="C72" s="283" t="s">
        <v>1088</v>
      </c>
      <c r="D72" s="153">
        <v>2</v>
      </c>
      <c r="E72" s="153">
        <v>1</v>
      </c>
      <c r="F72" s="153">
        <v>5</v>
      </c>
      <c r="G72" s="153">
        <v>1</v>
      </c>
      <c r="H72" s="153">
        <v>2</v>
      </c>
      <c r="I72" s="157" t="str">
        <f t="shared" si="5"/>
        <v>2,1,5,1,2</v>
      </c>
      <c r="J72" s="158" t="str">
        <f t="shared" si="3"/>
        <v>Requirements not met</v>
      </c>
      <c r="K72" s="159" t="str">
        <f t="shared" si="4"/>
        <v>Not OK</v>
      </c>
    </row>
    <row r="73" spans="2:11" s="149" customFormat="1" ht="15" x14ac:dyDescent="0.25">
      <c r="B73" s="236" t="s">
        <v>673</v>
      </c>
      <c r="C73" s="283" t="s">
        <v>1088</v>
      </c>
      <c r="D73" s="153">
        <v>2</v>
      </c>
      <c r="E73" s="153">
        <v>1</v>
      </c>
      <c r="F73" s="153">
        <v>5</v>
      </c>
      <c r="G73" s="153">
        <v>1</v>
      </c>
      <c r="H73" s="153">
        <v>2</v>
      </c>
      <c r="I73" s="157" t="str">
        <f t="shared" si="5"/>
        <v>2,1,5,1,2</v>
      </c>
      <c r="J73" s="158" t="str">
        <f t="shared" si="3"/>
        <v>Requirements not met</v>
      </c>
      <c r="K73" s="159" t="str">
        <f t="shared" si="4"/>
        <v>Not OK</v>
      </c>
    </row>
    <row r="74" spans="2:11" s="149" customFormat="1" ht="15" x14ac:dyDescent="0.25">
      <c r="B74" s="236" t="s">
        <v>674</v>
      </c>
      <c r="C74" s="283" t="s">
        <v>1088</v>
      </c>
      <c r="D74" s="153">
        <v>2</v>
      </c>
      <c r="E74" s="153">
        <v>1</v>
      </c>
      <c r="F74" s="153">
        <v>5</v>
      </c>
      <c r="G74" s="153">
        <v>1</v>
      </c>
      <c r="H74" s="153">
        <v>2</v>
      </c>
      <c r="I74" s="157" t="str">
        <f t="shared" si="5"/>
        <v>2,1,5,1,2</v>
      </c>
      <c r="J74" s="158" t="str">
        <f t="shared" si="3"/>
        <v>Requirements not met</v>
      </c>
      <c r="K74" s="159" t="str">
        <f t="shared" si="4"/>
        <v>Not OK</v>
      </c>
    </row>
    <row r="75" spans="2:11" s="149" customFormat="1" ht="15" x14ac:dyDescent="0.25">
      <c r="B75" s="236" t="s">
        <v>675</v>
      </c>
      <c r="C75" s="283" t="s">
        <v>1088</v>
      </c>
      <c r="D75" s="153">
        <v>2</v>
      </c>
      <c r="E75" s="153">
        <v>1</v>
      </c>
      <c r="F75" s="153">
        <v>5</v>
      </c>
      <c r="G75" s="153">
        <v>1</v>
      </c>
      <c r="H75" s="153">
        <v>2</v>
      </c>
      <c r="I75" s="157" t="str">
        <f t="shared" si="5"/>
        <v>2,1,5,1,2</v>
      </c>
      <c r="J75" s="158" t="str">
        <f t="shared" si="3"/>
        <v>Requirements not met</v>
      </c>
      <c r="K75" s="159" t="str">
        <f t="shared" si="4"/>
        <v>Not OK</v>
      </c>
    </row>
    <row r="76" spans="2:11" s="149" customFormat="1" ht="15" x14ac:dyDescent="0.25">
      <c r="B76" s="236" t="s">
        <v>676</v>
      </c>
      <c r="C76" s="283" t="s">
        <v>1088</v>
      </c>
      <c r="D76" s="153">
        <v>2</v>
      </c>
      <c r="E76" s="153">
        <v>1</v>
      </c>
      <c r="F76" s="153">
        <v>5</v>
      </c>
      <c r="G76" s="153">
        <v>1</v>
      </c>
      <c r="H76" s="153">
        <v>2</v>
      </c>
      <c r="I76" s="157" t="str">
        <f t="shared" si="5"/>
        <v>2,1,5,1,2</v>
      </c>
      <c r="J76" s="158" t="str">
        <f t="shared" si="3"/>
        <v>Requirements not met</v>
      </c>
      <c r="K76" s="159" t="str">
        <f t="shared" si="4"/>
        <v>Not OK</v>
      </c>
    </row>
    <row r="77" spans="2:11" s="149" customFormat="1" ht="15" x14ac:dyDescent="0.25">
      <c r="B77" s="236" t="s">
        <v>677</v>
      </c>
      <c r="C77" s="283" t="s">
        <v>1088</v>
      </c>
      <c r="D77" s="153">
        <v>2</v>
      </c>
      <c r="E77" s="153">
        <v>1</v>
      </c>
      <c r="F77" s="153">
        <v>5</v>
      </c>
      <c r="G77" s="153">
        <v>1</v>
      </c>
      <c r="H77" s="153">
        <v>2</v>
      </c>
      <c r="I77" s="157" t="str">
        <f t="shared" si="5"/>
        <v>2,1,5,1,2</v>
      </c>
      <c r="J77" s="158" t="str">
        <f t="shared" si="3"/>
        <v>Requirements not met</v>
      </c>
      <c r="K77" s="159" t="str">
        <f t="shared" si="4"/>
        <v>Not OK</v>
      </c>
    </row>
    <row r="78" spans="2:11" s="149" customFormat="1" ht="15" x14ac:dyDescent="0.25">
      <c r="B78" s="236" t="s">
        <v>678</v>
      </c>
      <c r="C78" s="283" t="s">
        <v>1088</v>
      </c>
      <c r="D78" s="153">
        <v>2</v>
      </c>
      <c r="E78" s="153">
        <v>1</v>
      </c>
      <c r="F78" s="153">
        <v>5</v>
      </c>
      <c r="G78" s="153">
        <v>1</v>
      </c>
      <c r="H78" s="153">
        <v>2</v>
      </c>
      <c r="I78" s="157" t="str">
        <f t="shared" si="5"/>
        <v>2,1,5,1,2</v>
      </c>
      <c r="J78" s="158" t="str">
        <f t="shared" si="3"/>
        <v>Requirements not met</v>
      </c>
      <c r="K78" s="159" t="str">
        <f t="shared" si="4"/>
        <v>Not OK</v>
      </c>
    </row>
    <row r="79" spans="2:11" s="149" customFormat="1" ht="15" x14ac:dyDescent="0.25">
      <c r="B79" s="236" t="s">
        <v>679</v>
      </c>
      <c r="C79" s="283" t="s">
        <v>1088</v>
      </c>
      <c r="D79" s="153">
        <v>2</v>
      </c>
      <c r="E79" s="153">
        <v>1</v>
      </c>
      <c r="F79" s="153">
        <v>5</v>
      </c>
      <c r="G79" s="153">
        <v>1</v>
      </c>
      <c r="H79" s="153">
        <v>2</v>
      </c>
      <c r="I79" s="157" t="str">
        <f t="shared" si="5"/>
        <v>2,1,5,1,2</v>
      </c>
      <c r="J79" s="158" t="str">
        <f t="shared" si="3"/>
        <v>Requirements not met</v>
      </c>
      <c r="K79" s="159" t="str">
        <f t="shared" si="4"/>
        <v>Not OK</v>
      </c>
    </row>
    <row r="80" spans="2:11" s="149" customFormat="1" ht="15" x14ac:dyDescent="0.25">
      <c r="B80" s="236" t="s">
        <v>680</v>
      </c>
      <c r="C80" s="283" t="s">
        <v>1088</v>
      </c>
      <c r="D80" s="153">
        <v>2</v>
      </c>
      <c r="E80" s="153">
        <v>1</v>
      </c>
      <c r="F80" s="153">
        <v>5</v>
      </c>
      <c r="G80" s="153">
        <v>1</v>
      </c>
      <c r="H80" s="153">
        <v>2</v>
      </c>
      <c r="I80" s="157" t="str">
        <f t="shared" si="5"/>
        <v>2,1,5,1,2</v>
      </c>
      <c r="J80" s="158" t="str">
        <f t="shared" si="3"/>
        <v>Requirements not met</v>
      </c>
      <c r="K80" s="159" t="str">
        <f t="shared" si="4"/>
        <v>Not OK</v>
      </c>
    </row>
    <row r="81" spans="2:11" s="149" customFormat="1" ht="15" x14ac:dyDescent="0.25">
      <c r="B81" s="236" t="s">
        <v>681</v>
      </c>
      <c r="C81" s="283" t="s">
        <v>1088</v>
      </c>
      <c r="D81" s="153">
        <v>2</v>
      </c>
      <c r="E81" s="153">
        <v>1</v>
      </c>
      <c r="F81" s="153">
        <v>5</v>
      </c>
      <c r="G81" s="153">
        <v>1</v>
      </c>
      <c r="H81" s="153">
        <v>2</v>
      </c>
      <c r="I81" s="157" t="str">
        <f t="shared" si="5"/>
        <v>2,1,5,1,2</v>
      </c>
      <c r="J81" s="158" t="str">
        <f t="shared" si="3"/>
        <v>Requirements not met</v>
      </c>
      <c r="K81" s="159" t="str">
        <f t="shared" si="4"/>
        <v>Not OK</v>
      </c>
    </row>
    <row r="82" spans="2:11" s="149" customFormat="1" ht="15" x14ac:dyDescent="0.25">
      <c r="B82" s="236" t="s">
        <v>682</v>
      </c>
      <c r="C82" s="283" t="s">
        <v>1088</v>
      </c>
      <c r="D82" s="153">
        <v>2</v>
      </c>
      <c r="E82" s="153">
        <v>1</v>
      </c>
      <c r="F82" s="153">
        <v>5</v>
      </c>
      <c r="G82" s="153">
        <v>1</v>
      </c>
      <c r="H82" s="153">
        <v>2</v>
      </c>
      <c r="I82" s="157" t="str">
        <f t="shared" si="5"/>
        <v>2,1,5,1,2</v>
      </c>
      <c r="J82" s="158" t="str">
        <f t="shared" si="3"/>
        <v>Requirements not met</v>
      </c>
      <c r="K82" s="159" t="str">
        <f t="shared" si="4"/>
        <v>Not OK</v>
      </c>
    </row>
    <row r="83" spans="2:11" s="149" customFormat="1" ht="15" x14ac:dyDescent="0.25">
      <c r="B83" s="237" t="s">
        <v>683</v>
      </c>
      <c r="C83" s="283" t="s">
        <v>1088</v>
      </c>
      <c r="D83" s="153">
        <v>2</v>
      </c>
      <c r="E83" s="153">
        <v>1</v>
      </c>
      <c r="F83" s="153">
        <v>5</v>
      </c>
      <c r="G83" s="153">
        <v>1</v>
      </c>
      <c r="H83" s="153">
        <v>2</v>
      </c>
      <c r="I83" s="157" t="str">
        <f t="shared" si="5"/>
        <v>2,1,5,1,2</v>
      </c>
      <c r="J83" s="158" t="str">
        <f t="shared" si="3"/>
        <v>Requirements not met</v>
      </c>
      <c r="K83" s="159" t="str">
        <f t="shared" si="4"/>
        <v>Not OK</v>
      </c>
    </row>
    <row r="84" spans="2:11" s="149" customFormat="1" ht="15" x14ac:dyDescent="0.25">
      <c r="B84" s="236" t="s">
        <v>684</v>
      </c>
      <c r="C84" s="283" t="s">
        <v>1088</v>
      </c>
      <c r="D84" s="153">
        <v>2</v>
      </c>
      <c r="E84" s="153">
        <v>1</v>
      </c>
      <c r="F84" s="153">
        <v>5</v>
      </c>
      <c r="G84" s="153">
        <v>1</v>
      </c>
      <c r="H84" s="153">
        <v>2</v>
      </c>
      <c r="I84" s="157" t="str">
        <f t="shared" si="5"/>
        <v>2,1,5,1,2</v>
      </c>
      <c r="J84" s="158" t="str">
        <f t="shared" si="3"/>
        <v>Requirements not met</v>
      </c>
      <c r="K84" s="159" t="str">
        <f t="shared" si="4"/>
        <v>Not OK</v>
      </c>
    </row>
    <row r="85" spans="2:11" s="149" customFormat="1" ht="15" x14ac:dyDescent="0.25">
      <c r="B85" s="237" t="s">
        <v>685</v>
      </c>
      <c r="C85" s="283" t="s">
        <v>1088</v>
      </c>
      <c r="D85" s="153">
        <v>2</v>
      </c>
      <c r="E85" s="153">
        <v>1</v>
      </c>
      <c r="F85" s="153">
        <v>5</v>
      </c>
      <c r="G85" s="153">
        <v>1</v>
      </c>
      <c r="H85" s="153">
        <v>2</v>
      </c>
      <c r="I85" s="157" t="str">
        <f t="shared" si="5"/>
        <v>2,1,5,1,2</v>
      </c>
      <c r="J85" s="158" t="str">
        <f t="shared" si="3"/>
        <v>Requirements not met</v>
      </c>
      <c r="K85" s="159" t="str">
        <f t="shared" si="4"/>
        <v>Not OK</v>
      </c>
    </row>
    <row r="86" spans="2:11" s="149" customFormat="1" ht="15" x14ac:dyDescent="0.25">
      <c r="B86" s="236" t="s">
        <v>686</v>
      </c>
      <c r="C86" s="283" t="s">
        <v>1088</v>
      </c>
      <c r="D86" s="153">
        <v>2</v>
      </c>
      <c r="E86" s="153">
        <v>1</v>
      </c>
      <c r="F86" s="153">
        <v>5</v>
      </c>
      <c r="G86" s="153">
        <v>1</v>
      </c>
      <c r="H86" s="153">
        <v>2</v>
      </c>
      <c r="I86" s="157" t="str">
        <f t="shared" si="5"/>
        <v>2,1,5,1,2</v>
      </c>
      <c r="J86" s="158" t="str">
        <f t="shared" si="3"/>
        <v>Requirements not met</v>
      </c>
      <c r="K86" s="159" t="str">
        <f t="shared" si="4"/>
        <v>Not OK</v>
      </c>
    </row>
    <row r="87" spans="2:11" s="149" customFormat="1" ht="15" x14ac:dyDescent="0.25">
      <c r="B87" s="236" t="s">
        <v>687</v>
      </c>
      <c r="C87" s="283" t="s">
        <v>1088</v>
      </c>
      <c r="D87" s="153">
        <v>2</v>
      </c>
      <c r="E87" s="153">
        <v>1</v>
      </c>
      <c r="F87" s="153">
        <v>5</v>
      </c>
      <c r="G87" s="153">
        <v>1</v>
      </c>
      <c r="H87" s="153">
        <v>2</v>
      </c>
      <c r="I87" s="157" t="str">
        <f t="shared" si="5"/>
        <v>2,1,5,1,2</v>
      </c>
      <c r="J87" s="158" t="str">
        <f t="shared" si="3"/>
        <v>Requirements not met</v>
      </c>
      <c r="K87" s="159" t="str">
        <f t="shared" si="4"/>
        <v>Not OK</v>
      </c>
    </row>
    <row r="88" spans="2:11" s="149" customFormat="1" ht="15" x14ac:dyDescent="0.25">
      <c r="B88" s="236" t="s">
        <v>688</v>
      </c>
      <c r="C88" s="283" t="s">
        <v>1088</v>
      </c>
      <c r="D88" s="153">
        <v>2</v>
      </c>
      <c r="E88" s="153">
        <v>1</v>
      </c>
      <c r="F88" s="153">
        <v>5</v>
      </c>
      <c r="G88" s="153">
        <v>1</v>
      </c>
      <c r="H88" s="153">
        <v>2</v>
      </c>
      <c r="I88" s="157" t="str">
        <f t="shared" si="5"/>
        <v>2,1,5,1,2</v>
      </c>
      <c r="J88" s="158" t="str">
        <f t="shared" si="3"/>
        <v>Requirements not met</v>
      </c>
      <c r="K88" s="159" t="str">
        <f t="shared" si="4"/>
        <v>Not OK</v>
      </c>
    </row>
    <row r="89" spans="2:11" s="149" customFormat="1" ht="15" x14ac:dyDescent="0.25">
      <c r="B89" s="236" t="s">
        <v>689</v>
      </c>
      <c r="C89" s="283" t="s">
        <v>1088</v>
      </c>
      <c r="D89" s="153">
        <v>2</v>
      </c>
      <c r="E89" s="153">
        <v>1</v>
      </c>
      <c r="F89" s="153">
        <v>5</v>
      </c>
      <c r="G89" s="153">
        <v>1</v>
      </c>
      <c r="H89" s="153">
        <v>2</v>
      </c>
      <c r="I89" s="157" t="str">
        <f t="shared" si="5"/>
        <v>2,1,5,1,2</v>
      </c>
      <c r="J89" s="158" t="str">
        <f t="shared" si="3"/>
        <v>Requirements not met</v>
      </c>
      <c r="K89" s="159" t="str">
        <f t="shared" si="4"/>
        <v>Not OK</v>
      </c>
    </row>
    <row r="90" spans="2:11" s="149" customFormat="1" ht="15" x14ac:dyDescent="0.25">
      <c r="B90" s="236" t="s">
        <v>690</v>
      </c>
      <c r="C90" s="283" t="s">
        <v>1088</v>
      </c>
      <c r="D90" s="153">
        <v>2</v>
      </c>
      <c r="E90" s="153">
        <v>1</v>
      </c>
      <c r="F90" s="153">
        <v>5</v>
      </c>
      <c r="G90" s="153">
        <v>1</v>
      </c>
      <c r="H90" s="153">
        <v>2</v>
      </c>
      <c r="I90" s="157" t="str">
        <f t="shared" si="5"/>
        <v>2,1,5,1,2</v>
      </c>
      <c r="J90" s="158" t="str">
        <f t="shared" si="3"/>
        <v>Requirements not met</v>
      </c>
      <c r="K90" s="159" t="str">
        <f t="shared" si="4"/>
        <v>Not OK</v>
      </c>
    </row>
    <row r="91" spans="2:11" s="149" customFormat="1" ht="15" x14ac:dyDescent="0.25">
      <c r="B91" s="236" t="s">
        <v>691</v>
      </c>
      <c r="C91" s="283" t="s">
        <v>1088</v>
      </c>
      <c r="D91" s="153">
        <v>2</v>
      </c>
      <c r="E91" s="153">
        <v>1</v>
      </c>
      <c r="F91" s="153">
        <v>5</v>
      </c>
      <c r="G91" s="153">
        <v>1</v>
      </c>
      <c r="H91" s="153">
        <v>2</v>
      </c>
      <c r="I91" s="157" t="str">
        <f t="shared" si="5"/>
        <v>2,1,5,1,2</v>
      </c>
      <c r="J91" s="158" t="str">
        <f t="shared" si="3"/>
        <v>Requirements not met</v>
      </c>
      <c r="K91" s="159" t="str">
        <f t="shared" si="4"/>
        <v>Not OK</v>
      </c>
    </row>
    <row r="92" spans="2:11" s="149" customFormat="1" ht="15" x14ac:dyDescent="0.25">
      <c r="B92" s="236" t="s">
        <v>692</v>
      </c>
      <c r="C92" s="283" t="s">
        <v>1088</v>
      </c>
      <c r="D92" s="153">
        <v>2</v>
      </c>
      <c r="E92" s="153">
        <v>1</v>
      </c>
      <c r="F92" s="153">
        <v>5</v>
      </c>
      <c r="G92" s="153">
        <v>1</v>
      </c>
      <c r="H92" s="153">
        <v>2</v>
      </c>
      <c r="I92" s="157" t="str">
        <f t="shared" si="5"/>
        <v>2,1,5,1,2</v>
      </c>
      <c r="J92" s="158" t="str">
        <f t="shared" si="3"/>
        <v>Requirements not met</v>
      </c>
      <c r="K92" s="159" t="str">
        <f t="shared" si="4"/>
        <v>Not OK</v>
      </c>
    </row>
    <row r="93" spans="2:11" s="149" customFormat="1" ht="15" x14ac:dyDescent="0.25">
      <c r="B93" s="236" t="s">
        <v>693</v>
      </c>
      <c r="C93" s="283" t="s">
        <v>1088</v>
      </c>
      <c r="D93" s="153">
        <v>2</v>
      </c>
      <c r="E93" s="153">
        <v>1</v>
      </c>
      <c r="F93" s="153">
        <v>5</v>
      </c>
      <c r="G93" s="153">
        <v>1</v>
      </c>
      <c r="H93" s="153">
        <v>2</v>
      </c>
      <c r="I93" s="157" t="str">
        <f t="shared" si="5"/>
        <v>2,1,5,1,2</v>
      </c>
      <c r="J93" s="158" t="str">
        <f t="shared" si="3"/>
        <v>Requirements not met</v>
      </c>
      <c r="K93" s="159" t="str">
        <f t="shared" si="4"/>
        <v>Not OK</v>
      </c>
    </row>
    <row r="94" spans="2:11" s="149" customFormat="1" ht="15" x14ac:dyDescent="0.25">
      <c r="B94" s="236" t="s">
        <v>694</v>
      </c>
      <c r="C94" s="283" t="s">
        <v>1088</v>
      </c>
      <c r="D94" s="153">
        <v>2</v>
      </c>
      <c r="E94" s="153">
        <v>1</v>
      </c>
      <c r="F94" s="153">
        <v>5</v>
      </c>
      <c r="G94" s="153">
        <v>1</v>
      </c>
      <c r="H94" s="153">
        <v>2</v>
      </c>
      <c r="I94" s="157" t="str">
        <f t="shared" si="5"/>
        <v>2,1,5,1,2</v>
      </c>
      <c r="J94" s="158" t="str">
        <f t="shared" si="3"/>
        <v>Requirements not met</v>
      </c>
      <c r="K94" s="159" t="str">
        <f t="shared" si="4"/>
        <v>Not OK</v>
      </c>
    </row>
    <row r="95" spans="2:11" s="149" customFormat="1" ht="15" x14ac:dyDescent="0.25">
      <c r="B95" s="236" t="s">
        <v>695</v>
      </c>
      <c r="C95" s="283" t="s">
        <v>1088</v>
      </c>
      <c r="D95" s="153">
        <v>2</v>
      </c>
      <c r="E95" s="153">
        <v>1</v>
      </c>
      <c r="F95" s="153">
        <v>5</v>
      </c>
      <c r="G95" s="153">
        <v>1</v>
      </c>
      <c r="H95" s="153">
        <v>2</v>
      </c>
      <c r="I95" s="157" t="str">
        <f t="shared" si="5"/>
        <v>2,1,5,1,2</v>
      </c>
      <c r="J95" s="158" t="str">
        <f t="shared" si="3"/>
        <v>Requirements not met</v>
      </c>
      <c r="K95" s="159" t="str">
        <f t="shared" si="4"/>
        <v>Not OK</v>
      </c>
    </row>
    <row r="96" spans="2:11" s="149" customFormat="1" ht="15" x14ac:dyDescent="0.25">
      <c r="B96" s="236" t="s">
        <v>696</v>
      </c>
      <c r="C96" s="283" t="s">
        <v>1088</v>
      </c>
      <c r="D96" s="153">
        <v>2</v>
      </c>
      <c r="E96" s="153">
        <v>1</v>
      </c>
      <c r="F96" s="153">
        <v>5</v>
      </c>
      <c r="G96" s="153">
        <v>1</v>
      </c>
      <c r="H96" s="153">
        <v>2</v>
      </c>
      <c r="I96" s="157" t="str">
        <f t="shared" si="5"/>
        <v>2,1,5,1,2</v>
      </c>
      <c r="J96" s="158" t="str">
        <f t="shared" si="3"/>
        <v>Requirements not met</v>
      </c>
      <c r="K96" s="159" t="str">
        <f t="shared" si="4"/>
        <v>Not OK</v>
      </c>
    </row>
    <row r="97" spans="2:11" s="149" customFormat="1" ht="15" x14ac:dyDescent="0.25">
      <c r="B97" s="236" t="s">
        <v>697</v>
      </c>
      <c r="C97" s="283" t="s">
        <v>1088</v>
      </c>
      <c r="D97" s="153">
        <v>2</v>
      </c>
      <c r="E97" s="153">
        <v>1</v>
      </c>
      <c r="F97" s="153">
        <v>5</v>
      </c>
      <c r="G97" s="153">
        <v>1</v>
      </c>
      <c r="H97" s="153">
        <v>2</v>
      </c>
      <c r="I97" s="157" t="str">
        <f t="shared" si="5"/>
        <v>2,1,5,1,2</v>
      </c>
      <c r="J97" s="158" t="str">
        <f t="shared" si="3"/>
        <v>Requirements not met</v>
      </c>
      <c r="K97" s="159" t="str">
        <f t="shared" si="4"/>
        <v>Not OK</v>
      </c>
    </row>
    <row r="98" spans="2:11" s="149" customFormat="1" ht="15" x14ac:dyDescent="0.25">
      <c r="B98" s="236" t="s">
        <v>698</v>
      </c>
      <c r="C98" s="283" t="s">
        <v>1088</v>
      </c>
      <c r="D98" s="153">
        <v>2</v>
      </c>
      <c r="E98" s="153">
        <v>1</v>
      </c>
      <c r="F98" s="153">
        <v>5</v>
      </c>
      <c r="G98" s="153">
        <v>1</v>
      </c>
      <c r="H98" s="153">
        <v>2</v>
      </c>
      <c r="I98" s="157" t="str">
        <f t="shared" si="5"/>
        <v>2,1,5,1,2</v>
      </c>
      <c r="J98" s="158" t="str">
        <f t="shared" si="3"/>
        <v>Requirements not met</v>
      </c>
      <c r="K98" s="159" t="str">
        <f t="shared" si="4"/>
        <v>Not OK</v>
      </c>
    </row>
    <row r="99" spans="2:11" s="149" customFormat="1" ht="15" x14ac:dyDescent="0.25">
      <c r="B99" s="236" t="s">
        <v>699</v>
      </c>
      <c r="C99" s="283" t="s">
        <v>1088</v>
      </c>
      <c r="D99" s="153">
        <v>2</v>
      </c>
      <c r="E99" s="153">
        <v>1</v>
      </c>
      <c r="F99" s="153">
        <v>5</v>
      </c>
      <c r="G99" s="153">
        <v>1</v>
      </c>
      <c r="H99" s="153">
        <v>2</v>
      </c>
      <c r="I99" s="157" t="str">
        <f t="shared" si="5"/>
        <v>2,1,5,1,2</v>
      </c>
      <c r="J99" s="158" t="str">
        <f t="shared" si="3"/>
        <v>Requirements not met</v>
      </c>
      <c r="K99" s="159" t="str">
        <f t="shared" si="4"/>
        <v>Not OK</v>
      </c>
    </row>
    <row r="100" spans="2:11" s="149" customFormat="1" ht="15" x14ac:dyDescent="0.25">
      <c r="B100" s="236" t="s">
        <v>700</v>
      </c>
      <c r="C100" s="283" t="s">
        <v>1088</v>
      </c>
      <c r="D100" s="153">
        <v>2</v>
      </c>
      <c r="E100" s="153">
        <v>1</v>
      </c>
      <c r="F100" s="153">
        <v>5</v>
      </c>
      <c r="G100" s="153">
        <v>1</v>
      </c>
      <c r="H100" s="153">
        <v>2</v>
      </c>
      <c r="I100" s="157" t="str">
        <f t="shared" si="5"/>
        <v>2,1,5,1,2</v>
      </c>
      <c r="J100" s="158" t="str">
        <f t="shared" si="3"/>
        <v>Requirements not met</v>
      </c>
      <c r="K100" s="159" t="str">
        <f t="shared" si="4"/>
        <v>Not OK</v>
      </c>
    </row>
    <row r="101" spans="2:11" s="149" customFormat="1" ht="15" x14ac:dyDescent="0.25">
      <c r="B101" s="236" t="s">
        <v>701</v>
      </c>
      <c r="C101" s="283" t="s">
        <v>1088</v>
      </c>
      <c r="D101" s="153">
        <v>2</v>
      </c>
      <c r="E101" s="153">
        <v>1</v>
      </c>
      <c r="F101" s="153">
        <v>5</v>
      </c>
      <c r="G101" s="153">
        <v>1</v>
      </c>
      <c r="H101" s="153">
        <v>2</v>
      </c>
      <c r="I101" s="157" t="str">
        <f t="shared" si="5"/>
        <v>2,1,5,1,2</v>
      </c>
      <c r="J101" s="158" t="str">
        <f t="shared" si="3"/>
        <v>Requirements not met</v>
      </c>
      <c r="K101" s="159" t="str">
        <f t="shared" si="4"/>
        <v>Not OK</v>
      </c>
    </row>
    <row r="102" spans="2:11" s="149" customFormat="1" ht="15" x14ac:dyDescent="0.25">
      <c r="B102" s="236" t="s">
        <v>702</v>
      </c>
      <c r="C102" s="283" t="s">
        <v>1088</v>
      </c>
      <c r="D102" s="153">
        <v>2</v>
      </c>
      <c r="E102" s="153">
        <v>1</v>
      </c>
      <c r="F102" s="153">
        <v>5</v>
      </c>
      <c r="G102" s="153">
        <v>1</v>
      </c>
      <c r="H102" s="153">
        <v>2</v>
      </c>
      <c r="I102" s="157" t="str">
        <f t="shared" si="5"/>
        <v>2,1,5,1,2</v>
      </c>
      <c r="J102" s="158" t="str">
        <f t="shared" si="3"/>
        <v>Requirements not met</v>
      </c>
      <c r="K102" s="159" t="str">
        <f t="shared" si="4"/>
        <v>Not OK</v>
      </c>
    </row>
    <row r="103" spans="2:11" s="149" customFormat="1" ht="15" x14ac:dyDescent="0.25">
      <c r="B103" s="236" t="s">
        <v>703</v>
      </c>
      <c r="C103" s="283" t="s">
        <v>1088</v>
      </c>
      <c r="D103" s="153">
        <v>2</v>
      </c>
      <c r="E103" s="153">
        <v>1</v>
      </c>
      <c r="F103" s="153">
        <v>5</v>
      </c>
      <c r="G103" s="153">
        <v>1</v>
      </c>
      <c r="H103" s="153">
        <v>2</v>
      </c>
      <c r="I103" s="157" t="str">
        <f t="shared" si="5"/>
        <v>2,1,5,1,2</v>
      </c>
      <c r="J103" s="158" t="str">
        <f t="shared" si="3"/>
        <v>Requirements not met</v>
      </c>
      <c r="K103" s="159" t="str">
        <f t="shared" si="4"/>
        <v>Not OK</v>
      </c>
    </row>
    <row r="104" spans="2:11" s="149" customFormat="1" ht="15" x14ac:dyDescent="0.25">
      <c r="B104" s="236" t="s">
        <v>704</v>
      </c>
      <c r="C104" s="283" t="s">
        <v>1088</v>
      </c>
      <c r="D104" s="153">
        <v>2</v>
      </c>
      <c r="E104" s="153">
        <v>1</v>
      </c>
      <c r="F104" s="153">
        <v>5</v>
      </c>
      <c r="G104" s="153">
        <v>1</v>
      </c>
      <c r="H104" s="153">
        <v>2</v>
      </c>
      <c r="I104" s="157" t="str">
        <f t="shared" si="5"/>
        <v>2,1,5,1,2</v>
      </c>
      <c r="J104" s="158" t="str">
        <f t="shared" si="3"/>
        <v>Requirements not met</v>
      </c>
      <c r="K104" s="159" t="str">
        <f t="shared" si="4"/>
        <v>Not OK</v>
      </c>
    </row>
    <row r="105" spans="2:11" s="149" customFormat="1" ht="15" x14ac:dyDescent="0.25">
      <c r="B105" s="237" t="s">
        <v>705</v>
      </c>
      <c r="C105" s="283" t="s">
        <v>1088</v>
      </c>
      <c r="D105" s="153">
        <v>2</v>
      </c>
      <c r="E105" s="153">
        <v>1</v>
      </c>
      <c r="F105" s="153">
        <v>5</v>
      </c>
      <c r="G105" s="153">
        <v>1</v>
      </c>
      <c r="H105" s="153">
        <v>2</v>
      </c>
      <c r="I105" s="157" t="str">
        <f t="shared" si="5"/>
        <v>2,1,5,1,2</v>
      </c>
      <c r="J105" s="158" t="str">
        <f t="shared" si="3"/>
        <v>Requirements not met</v>
      </c>
      <c r="K105" s="159" t="str">
        <f t="shared" si="4"/>
        <v>Not OK</v>
      </c>
    </row>
    <row r="106" spans="2:11" s="149" customFormat="1" ht="15" x14ac:dyDescent="0.25">
      <c r="B106" s="236" t="s">
        <v>706</v>
      </c>
      <c r="C106" s="283" t="s">
        <v>1088</v>
      </c>
      <c r="D106" s="153">
        <v>2</v>
      </c>
      <c r="E106" s="153">
        <v>1</v>
      </c>
      <c r="F106" s="153">
        <v>5</v>
      </c>
      <c r="G106" s="153">
        <v>1</v>
      </c>
      <c r="H106" s="153">
        <v>2</v>
      </c>
      <c r="I106" s="157" t="str">
        <f t="shared" si="5"/>
        <v>2,1,5,1,2</v>
      </c>
      <c r="J106" s="158" t="str">
        <f t="shared" si="3"/>
        <v>Requirements not met</v>
      </c>
      <c r="K106" s="159" t="str">
        <f t="shared" si="4"/>
        <v>Not OK</v>
      </c>
    </row>
    <row r="107" spans="2:11" s="149" customFormat="1" ht="15" x14ac:dyDescent="0.25">
      <c r="B107" s="236" t="s">
        <v>707</v>
      </c>
      <c r="C107" s="283" t="s">
        <v>1088</v>
      </c>
      <c r="D107" s="153">
        <v>2</v>
      </c>
      <c r="E107" s="153">
        <v>1</v>
      </c>
      <c r="F107" s="153">
        <v>5</v>
      </c>
      <c r="G107" s="153">
        <v>1</v>
      </c>
      <c r="H107" s="153">
        <v>2</v>
      </c>
      <c r="I107" s="157" t="str">
        <f t="shared" si="5"/>
        <v>2,1,5,1,2</v>
      </c>
      <c r="J107" s="158" t="str">
        <f t="shared" si="3"/>
        <v>Requirements not met</v>
      </c>
      <c r="K107" s="159" t="str">
        <f t="shared" si="4"/>
        <v>Not OK</v>
      </c>
    </row>
    <row r="108" spans="2:11" s="149" customFormat="1" ht="15" x14ac:dyDescent="0.25">
      <c r="B108" s="236" t="s">
        <v>708</v>
      </c>
      <c r="C108" s="283" t="s">
        <v>1088</v>
      </c>
      <c r="D108" s="153">
        <v>2</v>
      </c>
      <c r="E108" s="153">
        <v>1</v>
      </c>
      <c r="F108" s="153">
        <v>5</v>
      </c>
      <c r="G108" s="153">
        <v>1</v>
      </c>
      <c r="H108" s="153">
        <v>2</v>
      </c>
      <c r="I108" s="157" t="str">
        <f t="shared" si="5"/>
        <v>2,1,5,1,2</v>
      </c>
      <c r="J108" s="158" t="str">
        <f t="shared" si="3"/>
        <v>Requirements not met</v>
      </c>
      <c r="K108" s="159" t="str">
        <f t="shared" si="4"/>
        <v>Not OK</v>
      </c>
    </row>
    <row r="109" spans="2:11" s="149" customFormat="1" ht="15" x14ac:dyDescent="0.25">
      <c r="B109" s="236" t="s">
        <v>709</v>
      </c>
      <c r="C109" s="283" t="s">
        <v>1088</v>
      </c>
      <c r="D109" s="153">
        <v>2</v>
      </c>
      <c r="E109" s="153">
        <v>1</v>
      </c>
      <c r="F109" s="153">
        <v>5</v>
      </c>
      <c r="G109" s="153">
        <v>1</v>
      </c>
      <c r="H109" s="153">
        <v>2</v>
      </c>
      <c r="I109" s="157" t="str">
        <f t="shared" si="5"/>
        <v>2,1,5,1,2</v>
      </c>
      <c r="J109" s="158" t="str">
        <f t="shared" si="3"/>
        <v>Requirements not met</v>
      </c>
      <c r="K109" s="159" t="str">
        <f t="shared" si="4"/>
        <v>Not OK</v>
      </c>
    </row>
    <row r="110" spans="2:11" s="149" customFormat="1" ht="15" x14ac:dyDescent="0.25">
      <c r="B110" s="236" t="s">
        <v>710</v>
      </c>
      <c r="C110" s="283" t="s">
        <v>1088</v>
      </c>
      <c r="D110" s="153">
        <v>2</v>
      </c>
      <c r="E110" s="153">
        <v>1</v>
      </c>
      <c r="F110" s="153">
        <v>5</v>
      </c>
      <c r="G110" s="153">
        <v>1</v>
      </c>
      <c r="H110" s="153">
        <v>2</v>
      </c>
      <c r="I110" s="157" t="str">
        <f t="shared" si="5"/>
        <v>2,1,5,1,2</v>
      </c>
      <c r="J110" s="158" t="str">
        <f t="shared" si="3"/>
        <v>Requirements not met</v>
      </c>
      <c r="K110" s="159" t="str">
        <f t="shared" si="4"/>
        <v>Not OK</v>
      </c>
    </row>
    <row r="111" spans="2:11" s="149" customFormat="1" ht="15" x14ac:dyDescent="0.25">
      <c r="B111" s="236" t="s">
        <v>711</v>
      </c>
      <c r="C111" s="283" t="s">
        <v>1088</v>
      </c>
      <c r="D111" s="153">
        <v>2</v>
      </c>
      <c r="E111" s="153">
        <v>1</v>
      </c>
      <c r="F111" s="153">
        <v>5</v>
      </c>
      <c r="G111" s="153">
        <v>1</v>
      </c>
      <c r="H111" s="153">
        <v>2</v>
      </c>
      <c r="I111" s="157" t="str">
        <f t="shared" si="5"/>
        <v>2,1,5,1,2</v>
      </c>
      <c r="J111" s="158" t="str">
        <f t="shared" si="3"/>
        <v>Requirements not met</v>
      </c>
      <c r="K111" s="159" t="str">
        <f t="shared" si="4"/>
        <v>Not OK</v>
      </c>
    </row>
    <row r="112" spans="2:11" s="149" customFormat="1" ht="15" x14ac:dyDescent="0.25">
      <c r="B112" s="236" t="s">
        <v>712</v>
      </c>
      <c r="C112" s="283" t="s">
        <v>1088</v>
      </c>
      <c r="D112" s="153">
        <v>2</v>
      </c>
      <c r="E112" s="153">
        <v>1</v>
      </c>
      <c r="F112" s="153">
        <v>5</v>
      </c>
      <c r="G112" s="153">
        <v>1</v>
      </c>
      <c r="H112" s="153">
        <v>2</v>
      </c>
      <c r="I112" s="157" t="str">
        <f t="shared" si="5"/>
        <v>2,1,5,1,2</v>
      </c>
      <c r="J112" s="158" t="str">
        <f t="shared" si="3"/>
        <v>Requirements not met</v>
      </c>
      <c r="K112" s="159" t="str">
        <f t="shared" si="4"/>
        <v>Not OK</v>
      </c>
    </row>
    <row r="113" spans="1:39" s="149" customFormat="1" ht="15" x14ac:dyDescent="0.25">
      <c r="B113" s="236" t="s">
        <v>713</v>
      </c>
      <c r="C113" s="283" t="s">
        <v>1088</v>
      </c>
      <c r="D113" s="153">
        <v>2</v>
      </c>
      <c r="E113" s="153">
        <v>1</v>
      </c>
      <c r="F113" s="153">
        <v>5</v>
      </c>
      <c r="G113" s="153">
        <v>1</v>
      </c>
      <c r="H113" s="153">
        <v>2</v>
      </c>
      <c r="I113" s="157" t="str">
        <f t="shared" si="5"/>
        <v>2,1,5,1,2</v>
      </c>
      <c r="J113" s="158" t="str">
        <f t="shared" si="3"/>
        <v>Requirements not met</v>
      </c>
      <c r="K113" s="159" t="str">
        <f t="shared" si="4"/>
        <v>Not OK</v>
      </c>
    </row>
    <row r="114" spans="1:39" s="149" customFormat="1" ht="15" x14ac:dyDescent="0.25">
      <c r="B114" s="236" t="s">
        <v>714</v>
      </c>
      <c r="C114" s="283" t="s">
        <v>1088</v>
      </c>
      <c r="D114" s="153">
        <v>2</v>
      </c>
      <c r="E114" s="153">
        <v>1</v>
      </c>
      <c r="F114" s="153">
        <v>5</v>
      </c>
      <c r="G114" s="153">
        <v>1</v>
      </c>
      <c r="H114" s="153">
        <v>2</v>
      </c>
      <c r="I114" s="157" t="str">
        <f t="shared" si="5"/>
        <v>2,1,5,1,2</v>
      </c>
      <c r="J114" s="158" t="str">
        <f t="shared" si="3"/>
        <v>Requirements not met</v>
      </c>
      <c r="K114" s="159" t="str">
        <f t="shared" si="4"/>
        <v>Not OK</v>
      </c>
    </row>
    <row r="115" spans="1:39" s="149" customFormat="1" ht="15" x14ac:dyDescent="0.25">
      <c r="B115" s="236" t="s">
        <v>715</v>
      </c>
      <c r="C115" s="283" t="s">
        <v>1088</v>
      </c>
      <c r="D115" s="153">
        <v>2</v>
      </c>
      <c r="E115" s="153">
        <v>1</v>
      </c>
      <c r="F115" s="153">
        <v>5</v>
      </c>
      <c r="G115" s="153">
        <v>1</v>
      </c>
      <c r="H115" s="153">
        <v>2</v>
      </c>
      <c r="I115" s="157" t="str">
        <f t="shared" si="5"/>
        <v>2,1,5,1,2</v>
      </c>
      <c r="J115" s="158" t="str">
        <f t="shared" si="3"/>
        <v>Requirements not met</v>
      </c>
      <c r="K115" s="159" t="str">
        <f t="shared" si="4"/>
        <v>Not OK</v>
      </c>
    </row>
    <row r="116" spans="1:39" s="149" customFormat="1" ht="15" x14ac:dyDescent="0.25">
      <c r="B116" s="236" t="s">
        <v>716</v>
      </c>
      <c r="C116" s="283" t="s">
        <v>1088</v>
      </c>
      <c r="D116" s="153">
        <v>2</v>
      </c>
      <c r="E116" s="153">
        <v>1</v>
      </c>
      <c r="F116" s="153">
        <v>5</v>
      </c>
      <c r="G116" s="153">
        <v>1</v>
      </c>
      <c r="H116" s="153">
        <v>2</v>
      </c>
      <c r="I116" s="157" t="str">
        <f t="shared" si="5"/>
        <v>2,1,5,1,2</v>
      </c>
      <c r="J116" s="158" t="str">
        <f t="shared" si="3"/>
        <v>Requirements not met</v>
      </c>
      <c r="K116" s="159" t="str">
        <f t="shared" si="4"/>
        <v>Not OK</v>
      </c>
    </row>
    <row r="117" spans="1:39" s="149" customFormat="1" ht="15" x14ac:dyDescent="0.25">
      <c r="B117" s="236" t="s">
        <v>717</v>
      </c>
      <c r="C117" s="283" t="s">
        <v>1088</v>
      </c>
      <c r="D117" s="153">
        <v>2</v>
      </c>
      <c r="E117" s="153">
        <v>1</v>
      </c>
      <c r="F117" s="153">
        <v>5</v>
      </c>
      <c r="G117" s="153">
        <v>1</v>
      </c>
      <c r="H117" s="153">
        <v>2</v>
      </c>
      <c r="I117" s="157" t="str">
        <f t="shared" si="5"/>
        <v>2,1,5,1,2</v>
      </c>
      <c r="J117" s="158" t="str">
        <f t="shared" si="3"/>
        <v>Requirements not met</v>
      </c>
      <c r="K117" s="159" t="str">
        <f t="shared" si="4"/>
        <v>Not OK</v>
      </c>
    </row>
    <row r="118" spans="1:39" s="149" customFormat="1" ht="15" x14ac:dyDescent="0.25">
      <c r="B118" s="236" t="s">
        <v>718</v>
      </c>
      <c r="C118" s="283" t="s">
        <v>1088</v>
      </c>
      <c r="D118" s="153">
        <v>2</v>
      </c>
      <c r="E118" s="153">
        <v>1</v>
      </c>
      <c r="F118" s="153">
        <v>5</v>
      </c>
      <c r="G118" s="153">
        <v>1</v>
      </c>
      <c r="H118" s="153">
        <v>2</v>
      </c>
      <c r="I118" s="157" t="str">
        <f t="shared" si="5"/>
        <v>2,1,5,1,2</v>
      </c>
      <c r="J118" s="158" t="str">
        <f t="shared" si="3"/>
        <v>Requirements not met</v>
      </c>
      <c r="K118" s="159" t="str">
        <f t="shared" si="4"/>
        <v>Not OK</v>
      </c>
    </row>
    <row r="119" spans="1:39" s="149" customFormat="1" ht="15" x14ac:dyDescent="0.25">
      <c r="B119" s="237" t="s">
        <v>719</v>
      </c>
      <c r="C119" s="283" t="s">
        <v>1088</v>
      </c>
      <c r="D119" s="153">
        <v>2</v>
      </c>
      <c r="E119" s="153">
        <v>1</v>
      </c>
      <c r="F119" s="153">
        <v>5</v>
      </c>
      <c r="G119" s="153">
        <v>1</v>
      </c>
      <c r="H119" s="153">
        <v>2</v>
      </c>
      <c r="I119" s="157" t="str">
        <f t="shared" si="5"/>
        <v>2,1,5,1,2</v>
      </c>
      <c r="J119" s="158" t="str">
        <f t="shared" si="3"/>
        <v>Requirements not met</v>
      </c>
      <c r="K119" s="159" t="str">
        <f t="shared" si="4"/>
        <v>Not OK</v>
      </c>
    </row>
    <row r="120" spans="1:39" s="149" customFormat="1" ht="15" x14ac:dyDescent="0.25">
      <c r="B120" s="237" t="s">
        <v>720</v>
      </c>
      <c r="C120" s="283" t="s">
        <v>1088</v>
      </c>
      <c r="D120" s="153">
        <v>2</v>
      </c>
      <c r="E120" s="153">
        <v>1</v>
      </c>
      <c r="F120" s="153">
        <v>5</v>
      </c>
      <c r="G120" s="153">
        <v>1</v>
      </c>
      <c r="H120" s="153">
        <v>2</v>
      </c>
      <c r="I120" s="157" t="str">
        <f t="shared" si="5"/>
        <v>2,1,5,1,2</v>
      </c>
      <c r="J120" s="158" t="str">
        <f t="shared" si="3"/>
        <v>Requirements not met</v>
      </c>
      <c r="K120" s="159" t="str">
        <f t="shared" si="4"/>
        <v>Not OK</v>
      </c>
    </row>
    <row r="121" spans="1:39" s="149" customFormat="1" ht="15" x14ac:dyDescent="0.25">
      <c r="B121" s="237" t="s">
        <v>721</v>
      </c>
      <c r="C121" s="283" t="s">
        <v>1088</v>
      </c>
      <c r="D121" s="153">
        <v>2</v>
      </c>
      <c r="E121" s="153">
        <v>1</v>
      </c>
      <c r="F121" s="153">
        <v>5</v>
      </c>
      <c r="G121" s="153">
        <v>1</v>
      </c>
      <c r="H121" s="153">
        <v>2</v>
      </c>
      <c r="I121" s="157" t="str">
        <f t="shared" si="5"/>
        <v>2,1,5,1,2</v>
      </c>
      <c r="J121" s="158" t="str">
        <f t="shared" si="3"/>
        <v>Requirements not met</v>
      </c>
      <c r="K121" s="159" t="str">
        <f t="shared" si="4"/>
        <v>Not OK</v>
      </c>
    </row>
    <row r="122" spans="1:39" s="149" customFormat="1" x14ac:dyDescent="0.2">
      <c r="B122" s="61"/>
      <c r="C122" s="47"/>
      <c r="D122" s="155"/>
      <c r="E122" s="155"/>
      <c r="F122" s="155"/>
      <c r="G122" s="155"/>
      <c r="H122" s="156"/>
      <c r="I122" s="157"/>
      <c r="J122" s="158"/>
      <c r="K122" s="159"/>
    </row>
    <row r="123" spans="1:39" s="149" customFormat="1" x14ac:dyDescent="0.2">
      <c r="B123" s="61"/>
      <c r="C123" s="47"/>
      <c r="D123" s="155"/>
      <c r="E123" s="155"/>
      <c r="F123" s="155"/>
      <c r="G123" s="155"/>
      <c r="H123" s="156"/>
      <c r="I123" s="157"/>
      <c r="J123" s="158"/>
      <c r="K123" s="159"/>
    </row>
    <row r="124" spans="1:39" s="149" customFormat="1" x14ac:dyDescent="0.2">
      <c r="B124" s="61"/>
      <c r="C124" s="47"/>
      <c r="D124" s="155"/>
      <c r="E124" s="155"/>
      <c r="F124" s="155"/>
      <c r="G124" s="155"/>
      <c r="H124" s="156"/>
      <c r="I124" s="157"/>
      <c r="J124" s="158"/>
      <c r="K124" s="159"/>
    </row>
    <row r="125" spans="1:39" s="149" customFormat="1" x14ac:dyDescent="0.2">
      <c r="B125" s="63"/>
      <c r="C125" s="160"/>
      <c r="D125" s="155"/>
      <c r="E125" s="155"/>
      <c r="F125" s="155"/>
      <c r="G125" s="155"/>
      <c r="H125" s="156"/>
      <c r="I125" s="157"/>
      <c r="J125" s="158"/>
      <c r="K125" s="159"/>
    </row>
    <row r="126" spans="1:39" s="149" customFormat="1" ht="12.75" customHeight="1" x14ac:dyDescent="0.2">
      <c r="B126" s="161" t="s">
        <v>72</v>
      </c>
      <c r="C126" s="162"/>
      <c r="D126" s="162"/>
      <c r="E126" s="162"/>
      <c r="F126" s="162"/>
      <c r="G126" s="162"/>
      <c r="H126" s="162"/>
      <c r="I126" s="163" t="str">
        <f>MAX(D4:D65)&amp;","&amp;MAX(E4:E65)&amp;","&amp;MAX(F4:F65)&amp;","&amp;MAX(G4:G65)&amp;","&amp;MAX(H4:H65)</f>
        <v>2,1,5,2,2</v>
      </c>
      <c r="J126" s="406"/>
      <c r="K126" s="406"/>
    </row>
    <row r="127" spans="1:39" ht="20.25" x14ac:dyDescent="0.3">
      <c r="B127" s="11"/>
      <c r="C127" s="11"/>
      <c r="D127" s="11"/>
      <c r="E127" s="11"/>
      <c r="F127" s="11"/>
      <c r="G127" s="11"/>
      <c r="H127" s="11"/>
      <c r="I127" s="76"/>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row>
    <row r="128" spans="1:39" ht="20.25" x14ac:dyDescent="0.3">
      <c r="A128" s="150" t="s">
        <v>160</v>
      </c>
      <c r="C128" s="11"/>
      <c r="D128" s="11"/>
      <c r="E128" s="11"/>
      <c r="F128" s="11"/>
      <c r="G128" s="11"/>
      <c r="H128" s="76"/>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row>
    <row r="129" spans="1:18" s="165" customFormat="1" ht="13.5" thickBot="1" x14ac:dyDescent="0.25">
      <c r="A129" s="164" t="s">
        <v>161</v>
      </c>
    </row>
    <row r="130" spans="1:18" ht="17.25" customHeight="1" thickBot="1" x14ac:dyDescent="0.25">
      <c r="B130" s="407" t="s">
        <v>162</v>
      </c>
      <c r="C130" s="409" t="s">
        <v>163</v>
      </c>
      <c r="D130" s="410"/>
      <c r="E130" s="410"/>
      <c r="F130" s="410"/>
      <c r="G130" s="411"/>
    </row>
    <row r="131" spans="1:18" ht="13.5" thickBot="1" x14ac:dyDescent="0.25">
      <c r="B131" s="408"/>
      <c r="C131" s="166">
        <v>1</v>
      </c>
      <c r="D131" s="166">
        <v>2</v>
      </c>
      <c r="E131" s="166">
        <v>3</v>
      </c>
      <c r="F131" s="166">
        <v>4</v>
      </c>
      <c r="G131" s="166">
        <v>5</v>
      </c>
    </row>
    <row r="132" spans="1:18" ht="72.75" thickBot="1" x14ac:dyDescent="0.25">
      <c r="B132" s="412" t="s">
        <v>164</v>
      </c>
      <c r="C132" s="167" t="s">
        <v>165</v>
      </c>
      <c r="D132" s="167" t="s">
        <v>166</v>
      </c>
      <c r="E132" s="167" t="s">
        <v>167</v>
      </c>
      <c r="F132" s="167" t="s">
        <v>168</v>
      </c>
      <c r="G132" s="167" t="s">
        <v>169</v>
      </c>
    </row>
    <row r="133" spans="1:18" ht="24" customHeight="1" thickBot="1" x14ac:dyDescent="0.25">
      <c r="B133" s="413"/>
      <c r="C133" s="415" t="s">
        <v>170</v>
      </c>
      <c r="D133" s="416"/>
      <c r="E133" s="415" t="s">
        <v>171</v>
      </c>
      <c r="F133" s="417"/>
      <c r="G133" s="416"/>
    </row>
    <row r="134" spans="1:18" ht="36.75" thickBot="1" x14ac:dyDescent="0.25">
      <c r="B134" s="414"/>
      <c r="C134" s="168" t="s">
        <v>172</v>
      </c>
      <c r="D134" s="418" t="s">
        <v>173</v>
      </c>
      <c r="E134" s="419"/>
      <c r="F134" s="420" t="s">
        <v>174</v>
      </c>
      <c r="G134" s="421"/>
    </row>
    <row r="135" spans="1:18" ht="60.75" thickBot="1" x14ac:dyDescent="0.25">
      <c r="B135" s="169" t="s">
        <v>84</v>
      </c>
      <c r="C135" s="167" t="s">
        <v>175</v>
      </c>
      <c r="D135" s="167" t="s">
        <v>176</v>
      </c>
      <c r="E135" s="167" t="s">
        <v>177</v>
      </c>
      <c r="F135" s="167" t="s">
        <v>178</v>
      </c>
      <c r="G135" s="167" t="s">
        <v>179</v>
      </c>
    </row>
    <row r="136" spans="1:18" ht="44.25" customHeight="1" thickBot="1" x14ac:dyDescent="0.25">
      <c r="B136" s="169" t="s">
        <v>155</v>
      </c>
      <c r="C136" s="167" t="s">
        <v>180</v>
      </c>
      <c r="D136" s="167" t="s">
        <v>181</v>
      </c>
      <c r="E136" s="167" t="s">
        <v>182</v>
      </c>
      <c r="F136" s="167" t="s">
        <v>183</v>
      </c>
      <c r="G136" s="167" t="s">
        <v>184</v>
      </c>
    </row>
    <row r="137" spans="1:18" ht="44.25" customHeight="1" thickBot="1" x14ac:dyDescent="0.25">
      <c r="B137" s="169" t="s">
        <v>156</v>
      </c>
      <c r="C137" s="167" t="s">
        <v>185</v>
      </c>
      <c r="D137" s="167" t="s">
        <v>186</v>
      </c>
      <c r="E137" s="167" t="s">
        <v>187</v>
      </c>
      <c r="F137" s="167" t="s">
        <v>188</v>
      </c>
      <c r="G137" s="167" t="s">
        <v>189</v>
      </c>
    </row>
    <row r="138" spans="1:18" ht="44.25" customHeight="1" thickBot="1" x14ac:dyDescent="0.25">
      <c r="B138" s="169" t="s">
        <v>190</v>
      </c>
      <c r="C138" s="167" t="s">
        <v>191</v>
      </c>
      <c r="D138" s="415" t="s">
        <v>192</v>
      </c>
      <c r="E138" s="416"/>
      <c r="F138" s="167" t="s">
        <v>193</v>
      </c>
      <c r="G138" s="167" t="s">
        <v>194</v>
      </c>
    </row>
    <row r="139" spans="1:18" x14ac:dyDescent="0.2">
      <c r="B139" s="170"/>
      <c r="C139" s="171"/>
      <c r="D139" s="171"/>
      <c r="E139" s="171"/>
      <c r="F139" s="171"/>
      <c r="G139" s="171"/>
    </row>
    <row r="140" spans="1:18" customFormat="1" ht="15" x14ac:dyDescent="0.25">
      <c r="A140" s="172" t="s">
        <v>195</v>
      </c>
      <c r="C140" s="173"/>
      <c r="D140" s="173"/>
      <c r="E140" s="173"/>
      <c r="F140" s="173"/>
      <c r="G140" s="173"/>
      <c r="H140" s="173"/>
      <c r="I140" s="173"/>
      <c r="J140" s="173"/>
      <c r="K140" s="173"/>
      <c r="L140" s="173"/>
      <c r="M140" s="173"/>
      <c r="N140" s="173"/>
      <c r="O140" s="173"/>
      <c r="P140" s="173"/>
      <c r="Q140" s="173"/>
      <c r="R140" s="173"/>
    </row>
    <row r="141" spans="1:18" customFormat="1" ht="15" x14ac:dyDescent="0.25">
      <c r="B141" s="174" t="s">
        <v>196</v>
      </c>
      <c r="C141" s="175"/>
      <c r="D141" s="175"/>
      <c r="E141" s="175"/>
      <c r="F141" s="175"/>
      <c r="G141" s="175"/>
      <c r="H141" s="176"/>
      <c r="I141" s="173"/>
      <c r="J141" s="173"/>
      <c r="K141" s="173"/>
      <c r="L141" s="173"/>
      <c r="M141" s="173"/>
      <c r="N141" s="173"/>
      <c r="O141" s="173"/>
      <c r="P141" s="173"/>
      <c r="Q141" s="173"/>
      <c r="R141" s="173"/>
    </row>
    <row r="142" spans="1:18" customFormat="1" ht="65.25" customHeight="1" x14ac:dyDescent="0.25">
      <c r="B142" s="177"/>
      <c r="C142" s="387" t="s">
        <v>197</v>
      </c>
      <c r="D142" s="388"/>
      <c r="E142" s="388"/>
      <c r="F142" s="388"/>
      <c r="G142" s="388"/>
      <c r="H142" s="389"/>
      <c r="N142" s="178"/>
      <c r="O142" s="178"/>
      <c r="P142" s="178"/>
      <c r="Q142" s="178"/>
      <c r="R142" s="178"/>
    </row>
    <row r="143" spans="1:18" customFormat="1" ht="15" x14ac:dyDescent="0.25">
      <c r="B143" s="177"/>
      <c r="C143" s="179" t="s">
        <v>198</v>
      </c>
      <c r="D143" s="180"/>
      <c r="E143" s="180"/>
      <c r="F143" s="180"/>
      <c r="G143" s="180"/>
      <c r="H143" s="181"/>
      <c r="I143" s="173"/>
      <c r="J143" s="173"/>
      <c r="K143" s="173"/>
      <c r="L143" s="173"/>
      <c r="M143" s="173"/>
      <c r="N143" s="173"/>
      <c r="O143" s="173"/>
      <c r="P143" s="173"/>
      <c r="Q143" s="173"/>
      <c r="R143" s="173"/>
    </row>
    <row r="144" spans="1:18" customFormat="1" ht="15" x14ac:dyDescent="0.25">
      <c r="B144" s="177"/>
      <c r="C144" s="182" t="s">
        <v>199</v>
      </c>
      <c r="D144" s="183"/>
      <c r="E144" s="183"/>
      <c r="F144" s="183"/>
      <c r="G144" s="183"/>
      <c r="H144" s="184"/>
      <c r="I144" s="173"/>
      <c r="J144" s="173"/>
      <c r="K144" s="173"/>
      <c r="L144" s="173"/>
      <c r="M144" s="173"/>
      <c r="N144" s="173"/>
      <c r="O144" s="173"/>
      <c r="P144" s="173"/>
      <c r="Q144" s="173"/>
      <c r="R144" s="173"/>
    </row>
    <row r="145" spans="1:18" customFormat="1" ht="15" x14ac:dyDescent="0.25">
      <c r="B145" s="177"/>
      <c r="C145" s="182" t="s">
        <v>200</v>
      </c>
      <c r="D145" s="183"/>
      <c r="E145" s="183"/>
      <c r="F145" s="183"/>
      <c r="G145" s="183"/>
      <c r="H145" s="184"/>
      <c r="I145" s="173"/>
      <c r="J145" s="173"/>
      <c r="K145" s="173"/>
      <c r="L145" s="173"/>
      <c r="M145" s="173"/>
      <c r="N145" s="173"/>
      <c r="O145" s="173"/>
      <c r="P145" s="173"/>
      <c r="Q145" s="173"/>
      <c r="R145" s="173"/>
    </row>
    <row r="146" spans="1:18" customFormat="1" ht="15" x14ac:dyDescent="0.25">
      <c r="B146" s="177"/>
      <c r="C146" s="182" t="s">
        <v>201</v>
      </c>
      <c r="D146" s="183"/>
      <c r="E146" s="183"/>
      <c r="F146" s="183"/>
      <c r="G146" s="183"/>
      <c r="H146" s="184"/>
      <c r="I146" s="173"/>
      <c r="J146" s="173"/>
      <c r="K146" s="173"/>
      <c r="L146" s="173"/>
      <c r="M146" s="173"/>
      <c r="N146" s="173"/>
      <c r="O146" s="173"/>
      <c r="P146" s="173"/>
      <c r="Q146" s="173"/>
      <c r="R146" s="173"/>
    </row>
    <row r="147" spans="1:18" customFormat="1" ht="15" x14ac:dyDescent="0.25">
      <c r="B147" s="177"/>
      <c r="C147" s="182" t="s">
        <v>202</v>
      </c>
      <c r="D147" s="183"/>
      <c r="E147" s="183"/>
      <c r="F147" s="183"/>
      <c r="G147" s="183"/>
      <c r="H147" s="184"/>
      <c r="I147" s="173"/>
      <c r="J147" s="173"/>
      <c r="K147" s="173"/>
      <c r="L147" s="173"/>
      <c r="M147" s="173"/>
      <c r="N147" s="173"/>
      <c r="O147" s="173"/>
      <c r="P147" s="173"/>
      <c r="Q147" s="173"/>
      <c r="R147" s="173"/>
    </row>
    <row r="148" spans="1:18" customFormat="1" ht="41.25" customHeight="1" x14ac:dyDescent="0.25">
      <c r="B148" s="177"/>
      <c r="C148" s="403" t="s">
        <v>203</v>
      </c>
      <c r="D148" s="404"/>
      <c r="E148" s="404"/>
      <c r="F148" s="404"/>
      <c r="G148" s="404"/>
      <c r="H148" s="405"/>
      <c r="N148" s="185"/>
      <c r="O148" s="185"/>
      <c r="P148" s="185"/>
      <c r="Q148" s="173"/>
      <c r="R148" s="173"/>
    </row>
    <row r="149" spans="1:18" customFormat="1" ht="38.25" customHeight="1" x14ac:dyDescent="0.25">
      <c r="B149" s="186"/>
      <c r="C149" s="387" t="s">
        <v>204</v>
      </c>
      <c r="D149" s="388"/>
      <c r="E149" s="388"/>
      <c r="F149" s="388"/>
      <c r="G149" s="388"/>
      <c r="H149" s="389"/>
      <c r="N149" s="178"/>
      <c r="O149" s="178"/>
      <c r="P149" s="178"/>
      <c r="Q149" s="178"/>
      <c r="R149" s="173"/>
    </row>
    <row r="150" spans="1:18" customFormat="1" ht="43.5" customHeight="1" x14ac:dyDescent="0.25">
      <c r="B150" s="387" t="s">
        <v>205</v>
      </c>
      <c r="C150" s="388"/>
      <c r="D150" s="388"/>
      <c r="E150" s="388"/>
      <c r="F150" s="388"/>
      <c r="G150" s="388"/>
      <c r="H150" s="389"/>
      <c r="I150" s="173"/>
      <c r="J150" s="173"/>
      <c r="K150" s="173"/>
      <c r="L150" s="173"/>
      <c r="M150" s="173"/>
      <c r="N150" s="173"/>
      <c r="O150" s="173"/>
      <c r="P150" s="173"/>
      <c r="Q150" s="173"/>
      <c r="R150" s="173"/>
    </row>
    <row r="151" spans="1:18" customFormat="1" ht="49.5" customHeight="1" x14ac:dyDescent="0.25">
      <c r="B151" s="387" t="s">
        <v>206</v>
      </c>
      <c r="C151" s="388"/>
      <c r="D151" s="388"/>
      <c r="E151" s="388"/>
      <c r="F151" s="388"/>
      <c r="G151" s="388"/>
      <c r="H151" s="389"/>
      <c r="I151" s="187"/>
    </row>
    <row r="152" spans="1:18" customFormat="1" ht="46.5" customHeight="1" x14ac:dyDescent="0.25">
      <c r="B152" s="387" t="s">
        <v>207</v>
      </c>
      <c r="C152" s="388"/>
      <c r="D152" s="388"/>
      <c r="E152" s="388"/>
      <c r="F152" s="388"/>
      <c r="G152" s="388"/>
      <c r="H152" s="389"/>
      <c r="I152" s="187"/>
    </row>
    <row r="153" spans="1:18" customFormat="1" ht="30" customHeight="1" x14ac:dyDescent="0.25">
      <c r="B153" s="387" t="s">
        <v>208</v>
      </c>
      <c r="C153" s="388"/>
      <c r="D153" s="388"/>
      <c r="E153" s="388"/>
      <c r="F153" s="388"/>
      <c r="G153" s="388"/>
      <c r="H153" s="389"/>
      <c r="I153" s="187"/>
    </row>
    <row r="154" spans="1:18" customFormat="1" ht="15" customHeight="1" x14ac:dyDescent="0.25">
      <c r="A154" s="188" t="s">
        <v>209</v>
      </c>
      <c r="B154" s="188"/>
      <c r="I154" s="189"/>
    </row>
    <row r="155" spans="1:18" customFormat="1" ht="30" customHeight="1" x14ac:dyDescent="0.25">
      <c r="B155" s="390" t="s">
        <v>210</v>
      </c>
      <c r="C155" s="391"/>
      <c r="D155" s="391"/>
      <c r="E155" s="391"/>
      <c r="F155" s="391"/>
      <c r="G155" s="391"/>
      <c r="H155" s="392"/>
    </row>
    <row r="156" spans="1:18" customFormat="1" ht="12.75" customHeight="1" x14ac:dyDescent="0.25">
      <c r="B156" s="393" t="s">
        <v>211</v>
      </c>
      <c r="C156" s="394"/>
      <c r="D156" s="394"/>
      <c r="E156" s="394"/>
      <c r="F156" s="394"/>
      <c r="G156" s="190"/>
      <c r="H156" s="191"/>
    </row>
    <row r="157" spans="1:18" customFormat="1" ht="29.25" customHeight="1" x14ac:dyDescent="0.25">
      <c r="B157" s="395" t="s">
        <v>212</v>
      </c>
      <c r="C157" s="396"/>
      <c r="D157" s="396"/>
      <c r="E157" s="396"/>
      <c r="F157" s="396"/>
      <c r="G157" s="396"/>
      <c r="H157" s="397"/>
    </row>
    <row r="158" spans="1:18" customFormat="1" ht="15" customHeight="1" x14ac:dyDescent="0.25">
      <c r="B158" s="192" t="s">
        <v>213</v>
      </c>
      <c r="C158" s="190"/>
      <c r="D158" s="190"/>
      <c r="E158" s="190"/>
      <c r="F158" s="190"/>
      <c r="G158" s="190"/>
      <c r="H158" s="191"/>
    </row>
    <row r="159" spans="1:18" customFormat="1" ht="30.75" customHeight="1" x14ac:dyDescent="0.25">
      <c r="B159" s="395" t="s">
        <v>214</v>
      </c>
      <c r="C159" s="396"/>
      <c r="D159" s="396"/>
      <c r="E159" s="396"/>
      <c r="F159" s="396"/>
      <c r="G159" s="396"/>
      <c r="H159" s="397"/>
    </row>
    <row r="160" spans="1:18" customFormat="1" ht="12.75" customHeight="1" x14ac:dyDescent="0.25">
      <c r="B160" s="398" t="s">
        <v>215</v>
      </c>
      <c r="C160" s="399"/>
      <c r="D160" s="399"/>
      <c r="E160" s="399"/>
      <c r="F160" s="399"/>
      <c r="G160" s="399"/>
      <c r="H160" s="191"/>
    </row>
    <row r="161" spans="2:8" customFormat="1" ht="35.25" customHeight="1" x14ac:dyDescent="0.25">
      <c r="B161" s="395" t="s">
        <v>216</v>
      </c>
      <c r="C161" s="396"/>
      <c r="D161" s="396"/>
      <c r="E161" s="396"/>
      <c r="F161" s="396"/>
      <c r="G161" s="396"/>
      <c r="H161" s="397"/>
    </row>
    <row r="162" spans="2:8" customFormat="1" ht="24.75" customHeight="1" x14ac:dyDescent="0.25">
      <c r="B162" s="400" t="s">
        <v>217</v>
      </c>
      <c r="C162" s="401"/>
      <c r="D162" s="401"/>
      <c r="E162" s="401"/>
      <c r="F162" s="401"/>
      <c r="G162" s="401"/>
      <c r="H162" s="402"/>
    </row>
    <row r="163" spans="2:8" customFormat="1" ht="27.75" customHeight="1" x14ac:dyDescent="0.25">
      <c r="B163" s="403" t="s">
        <v>218</v>
      </c>
      <c r="C163" s="404"/>
      <c r="D163" s="404"/>
      <c r="E163" s="404"/>
      <c r="F163" s="404"/>
      <c r="G163" s="404"/>
      <c r="H163" s="405"/>
    </row>
    <row r="164" spans="2:8" customFormat="1" ht="21" customHeight="1" x14ac:dyDescent="0.25">
      <c r="B164" s="387" t="s">
        <v>219</v>
      </c>
      <c r="C164" s="388"/>
      <c r="D164" s="388"/>
      <c r="E164" s="388"/>
      <c r="F164" s="388"/>
      <c r="G164" s="388"/>
      <c r="H164" s="389"/>
    </row>
    <row r="165" spans="2:8" customFormat="1" ht="26.25" customHeight="1" x14ac:dyDescent="0.25">
      <c r="B165" s="386" t="s">
        <v>220</v>
      </c>
      <c r="C165" s="386"/>
      <c r="D165" s="386"/>
      <c r="E165" s="386"/>
      <c r="F165" s="386"/>
      <c r="G165" s="386"/>
      <c r="H165" s="386"/>
    </row>
  </sheetData>
  <mergeCells count="27">
    <mergeCell ref="B151:H151"/>
    <mergeCell ref="A1:K1"/>
    <mergeCell ref="J126:K126"/>
    <mergeCell ref="B130:B131"/>
    <mergeCell ref="C130:G130"/>
    <mergeCell ref="B132:B134"/>
    <mergeCell ref="C133:D133"/>
    <mergeCell ref="E133:G133"/>
    <mergeCell ref="D134:E134"/>
    <mergeCell ref="F134:G134"/>
    <mergeCell ref="D138:E138"/>
    <mergeCell ref="C142:H142"/>
    <mergeCell ref="C148:H148"/>
    <mergeCell ref="C149:H149"/>
    <mergeCell ref="B150:H150"/>
    <mergeCell ref="B165:H165"/>
    <mergeCell ref="B152:H152"/>
    <mergeCell ref="B153:H153"/>
    <mergeCell ref="B155:H155"/>
    <mergeCell ref="B156:F156"/>
    <mergeCell ref="B157:H157"/>
    <mergeCell ref="B159:H159"/>
    <mergeCell ref="B160:G160"/>
    <mergeCell ref="B161:H161"/>
    <mergeCell ref="B162:H162"/>
    <mergeCell ref="B163:H163"/>
    <mergeCell ref="B164:H164"/>
  </mergeCells>
  <conditionalFormatting sqref="J4:K121">
    <cfRule type="expression" dxfId="3" priority="5">
      <formula>MAX(D4:H4)&gt;=5</formula>
    </cfRule>
  </conditionalFormatting>
  <conditionalFormatting sqref="J122:K124">
    <cfRule type="expression" dxfId="2" priority="3">
      <formula>MAX(D122:H122)&gt;=5</formula>
    </cfRule>
  </conditionalFormatting>
  <conditionalFormatting sqref="J125:K125">
    <cfRule type="expression" dxfId="1" priority="2">
      <formula>MAX(D125:H125)&gt;=5</formula>
    </cfRule>
  </conditionalFormatting>
  <conditionalFormatting sqref="I126">
    <cfRule type="expression" dxfId="0" priority="1">
      <formula>MAX($D$116:$H$125)&gt;=5</formula>
    </cfRule>
  </conditionalFormatting>
  <pageMargins left="0.7" right="0.7" top="0.75" bottom="0.75" header="0.3" footer="0.3"/>
  <pageSetup paperSize="3" orientation="landscape" r:id="rId1"/>
  <headerFooter>
    <oddFooter>Page &amp;P&amp;R&amp;F</oddFooter>
  </headerFooter>
  <rowBreaks count="1" manualBreakCount="1">
    <brk id="13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10"/>
  <sheetViews>
    <sheetView workbookViewId="0">
      <selection activeCell="A9" sqref="A9:C9"/>
    </sheetView>
  </sheetViews>
  <sheetFormatPr defaultRowHeight="15" x14ac:dyDescent="0.25"/>
  <cols>
    <col min="1" max="1" width="25.85546875" style="208" customWidth="1"/>
    <col min="2" max="2" width="111" style="208" customWidth="1"/>
    <col min="3" max="3" width="16.28515625" style="208" customWidth="1"/>
    <col min="4" max="4" width="22.85546875" style="208" customWidth="1"/>
    <col min="5" max="6" width="11" style="208" customWidth="1"/>
    <col min="7" max="8" width="9.140625" style="208" customWidth="1"/>
    <col min="9" max="9" width="19" style="207"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11" customFormat="1" ht="20.25" x14ac:dyDescent="0.3">
      <c r="H1" s="76" t="s">
        <v>19</v>
      </c>
      <c r="I1" s="193"/>
    </row>
    <row r="2" spans="1:9" s="199" customFormat="1" ht="18" customHeight="1" x14ac:dyDescent="0.25">
      <c r="A2" s="194" t="s">
        <v>19</v>
      </c>
      <c r="B2" s="195" t="s">
        <v>221</v>
      </c>
      <c r="C2" s="196"/>
      <c r="D2" s="197"/>
      <c r="E2" s="197"/>
      <c r="F2" s="197"/>
      <c r="G2" s="197"/>
      <c r="H2" s="197"/>
      <c r="I2" s="198" t="s">
        <v>63</v>
      </c>
    </row>
    <row r="3" spans="1:9" s="199" customFormat="1" x14ac:dyDescent="0.2">
      <c r="A3" s="200"/>
      <c r="C3" s="201"/>
      <c r="I3" s="202"/>
    </row>
    <row r="4" spans="1:9" s="199" customFormat="1" ht="12.75" x14ac:dyDescent="0.2">
      <c r="A4" s="203" t="s">
        <v>222</v>
      </c>
      <c r="B4" s="203" t="s">
        <v>59</v>
      </c>
      <c r="C4" s="203" t="s">
        <v>71</v>
      </c>
      <c r="D4" s="203" t="s">
        <v>223</v>
      </c>
      <c r="E4" s="204" t="s">
        <v>22</v>
      </c>
      <c r="F4" s="205"/>
      <c r="G4" s="205"/>
      <c r="H4" s="205"/>
      <c r="I4" s="206"/>
    </row>
    <row r="5" spans="1:9" x14ac:dyDescent="0.25">
      <c r="A5" t="s">
        <v>318</v>
      </c>
      <c r="B5" t="s">
        <v>522</v>
      </c>
      <c r="C5" t="s">
        <v>523</v>
      </c>
      <c r="D5"/>
      <c r="E5" t="s">
        <v>524</v>
      </c>
      <c r="F5"/>
      <c r="G5"/>
      <c r="H5"/>
    </row>
    <row r="6" spans="1:9" x14ac:dyDescent="0.25">
      <c r="A6" s="208" t="s">
        <v>320</v>
      </c>
      <c r="B6" s="208" t="s">
        <v>525</v>
      </c>
      <c r="C6" s="208" t="s">
        <v>523</v>
      </c>
    </row>
    <row r="7" spans="1:9" x14ac:dyDescent="0.25">
      <c r="A7" s="208" t="s">
        <v>321</v>
      </c>
      <c r="B7" s="208" t="s">
        <v>526</v>
      </c>
      <c r="C7" s="208" t="s">
        <v>523</v>
      </c>
      <c r="E7" s="208" t="s">
        <v>527</v>
      </c>
    </row>
    <row r="8" spans="1:9" x14ac:dyDescent="0.25">
      <c r="E8" s="208" t="s">
        <v>528</v>
      </c>
    </row>
    <row r="9" spans="1:9" ht="26.25" x14ac:dyDescent="0.25">
      <c r="A9" s="208" t="s">
        <v>904</v>
      </c>
      <c r="B9" s="290" t="s">
        <v>905</v>
      </c>
      <c r="C9" s="208" t="s">
        <v>906</v>
      </c>
    </row>
    <row r="10" spans="1:9" x14ac:dyDescent="0.25">
      <c r="A10" s="208" t="s">
        <v>529</v>
      </c>
      <c r="B10" s="208" t="s">
        <v>530</v>
      </c>
      <c r="C10" s="208" t="s">
        <v>907</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heetViews>
  <sheetFormatPr defaultColWidth="9.140625" defaultRowHeight="12.75" x14ac:dyDescent="0.2"/>
  <cols>
    <col min="1" max="3" width="9.140625" style="208"/>
    <col min="4" max="4" width="13.42578125" style="208" customWidth="1"/>
    <col min="5" max="5" width="16.42578125" style="208" customWidth="1"/>
    <col min="6" max="6" width="23.42578125" style="208" customWidth="1"/>
    <col min="7" max="7" width="11" style="208" customWidth="1"/>
    <col min="8" max="259" width="9.140625" style="208"/>
    <col min="260" max="260" width="13.42578125" style="208" customWidth="1"/>
    <col min="261" max="261" width="16.42578125" style="208" customWidth="1"/>
    <col min="262" max="262" width="23.42578125" style="208" customWidth="1"/>
    <col min="263" max="263" width="11" style="208" customWidth="1"/>
    <col min="264" max="515" width="9.140625" style="208"/>
    <col min="516" max="516" width="13.42578125" style="208" customWidth="1"/>
    <col min="517" max="517" width="16.42578125" style="208" customWidth="1"/>
    <col min="518" max="518" width="23.42578125" style="208" customWidth="1"/>
    <col min="519" max="519" width="11" style="208" customWidth="1"/>
    <col min="520" max="771" width="9.140625" style="208"/>
    <col min="772" max="772" width="13.42578125" style="208" customWidth="1"/>
    <col min="773" max="773" width="16.42578125" style="208" customWidth="1"/>
    <col min="774" max="774" width="23.42578125" style="208" customWidth="1"/>
    <col min="775" max="775" width="11" style="208" customWidth="1"/>
    <col min="776" max="1027" width="9.140625" style="208"/>
    <col min="1028" max="1028" width="13.42578125" style="208" customWidth="1"/>
    <col min="1029" max="1029" width="16.42578125" style="208" customWidth="1"/>
    <col min="1030" max="1030" width="23.42578125" style="208" customWidth="1"/>
    <col min="1031" max="1031" width="11" style="208" customWidth="1"/>
    <col min="1032" max="1283" width="9.140625" style="208"/>
    <col min="1284" max="1284" width="13.42578125" style="208" customWidth="1"/>
    <col min="1285" max="1285" width="16.42578125" style="208" customWidth="1"/>
    <col min="1286" max="1286" width="23.42578125" style="208" customWidth="1"/>
    <col min="1287" max="1287" width="11" style="208" customWidth="1"/>
    <col min="1288" max="1539" width="9.140625" style="208"/>
    <col min="1540" max="1540" width="13.42578125" style="208" customWidth="1"/>
    <col min="1541" max="1541" width="16.42578125" style="208" customWidth="1"/>
    <col min="1542" max="1542" width="23.42578125" style="208" customWidth="1"/>
    <col min="1543" max="1543" width="11" style="208" customWidth="1"/>
    <col min="1544" max="1795" width="9.140625" style="208"/>
    <col min="1796" max="1796" width="13.42578125" style="208" customWidth="1"/>
    <col min="1797" max="1797" width="16.42578125" style="208" customWidth="1"/>
    <col min="1798" max="1798" width="23.42578125" style="208" customWidth="1"/>
    <col min="1799" max="1799" width="11" style="208" customWidth="1"/>
    <col min="1800" max="2051" width="9.140625" style="208"/>
    <col min="2052" max="2052" width="13.42578125" style="208" customWidth="1"/>
    <col min="2053" max="2053" width="16.42578125" style="208" customWidth="1"/>
    <col min="2054" max="2054" width="23.42578125" style="208" customWidth="1"/>
    <col min="2055" max="2055" width="11" style="208" customWidth="1"/>
    <col min="2056" max="2307" width="9.140625" style="208"/>
    <col min="2308" max="2308" width="13.42578125" style="208" customWidth="1"/>
    <col min="2309" max="2309" width="16.42578125" style="208" customWidth="1"/>
    <col min="2310" max="2310" width="23.42578125" style="208" customWidth="1"/>
    <col min="2311" max="2311" width="11" style="208" customWidth="1"/>
    <col min="2312" max="2563" width="9.140625" style="208"/>
    <col min="2564" max="2564" width="13.42578125" style="208" customWidth="1"/>
    <col min="2565" max="2565" width="16.42578125" style="208" customWidth="1"/>
    <col min="2566" max="2566" width="23.42578125" style="208" customWidth="1"/>
    <col min="2567" max="2567" width="11" style="208" customWidth="1"/>
    <col min="2568" max="2819" width="9.140625" style="208"/>
    <col min="2820" max="2820" width="13.42578125" style="208" customWidth="1"/>
    <col min="2821" max="2821" width="16.42578125" style="208" customWidth="1"/>
    <col min="2822" max="2822" width="23.42578125" style="208" customWidth="1"/>
    <col min="2823" max="2823" width="11" style="208" customWidth="1"/>
    <col min="2824" max="3075" width="9.140625" style="208"/>
    <col min="3076" max="3076" width="13.42578125" style="208" customWidth="1"/>
    <col min="3077" max="3077" width="16.42578125" style="208" customWidth="1"/>
    <col min="3078" max="3078" width="23.42578125" style="208" customWidth="1"/>
    <col min="3079" max="3079" width="11" style="208" customWidth="1"/>
    <col min="3080" max="3331" width="9.140625" style="208"/>
    <col min="3332" max="3332" width="13.42578125" style="208" customWidth="1"/>
    <col min="3333" max="3333" width="16.42578125" style="208" customWidth="1"/>
    <col min="3334" max="3334" width="23.42578125" style="208" customWidth="1"/>
    <col min="3335" max="3335" width="11" style="208" customWidth="1"/>
    <col min="3336" max="3587" width="9.140625" style="208"/>
    <col min="3588" max="3588" width="13.42578125" style="208" customWidth="1"/>
    <col min="3589" max="3589" width="16.42578125" style="208" customWidth="1"/>
    <col min="3590" max="3590" width="23.42578125" style="208" customWidth="1"/>
    <col min="3591" max="3591" width="11" style="208" customWidth="1"/>
    <col min="3592" max="3843" width="9.140625" style="208"/>
    <col min="3844" max="3844" width="13.42578125" style="208" customWidth="1"/>
    <col min="3845" max="3845" width="16.42578125" style="208" customWidth="1"/>
    <col min="3846" max="3846" width="23.42578125" style="208" customWidth="1"/>
    <col min="3847" max="3847" width="11" style="208" customWidth="1"/>
    <col min="3848" max="4099" width="9.140625" style="208"/>
    <col min="4100" max="4100" width="13.42578125" style="208" customWidth="1"/>
    <col min="4101" max="4101" width="16.42578125" style="208" customWidth="1"/>
    <col min="4102" max="4102" width="23.42578125" style="208" customWidth="1"/>
    <col min="4103" max="4103" width="11" style="208" customWidth="1"/>
    <col min="4104" max="4355" width="9.140625" style="208"/>
    <col min="4356" max="4356" width="13.42578125" style="208" customWidth="1"/>
    <col min="4357" max="4357" width="16.42578125" style="208" customWidth="1"/>
    <col min="4358" max="4358" width="23.42578125" style="208" customWidth="1"/>
    <col min="4359" max="4359" width="11" style="208" customWidth="1"/>
    <col min="4360" max="4611" width="9.140625" style="208"/>
    <col min="4612" max="4612" width="13.42578125" style="208" customWidth="1"/>
    <col min="4613" max="4613" width="16.42578125" style="208" customWidth="1"/>
    <col min="4614" max="4614" width="23.42578125" style="208" customWidth="1"/>
    <col min="4615" max="4615" width="11" style="208" customWidth="1"/>
    <col min="4616" max="4867" width="9.140625" style="208"/>
    <col min="4868" max="4868" width="13.42578125" style="208" customWidth="1"/>
    <col min="4869" max="4869" width="16.42578125" style="208" customWidth="1"/>
    <col min="4870" max="4870" width="23.42578125" style="208" customWidth="1"/>
    <col min="4871" max="4871" width="11" style="208" customWidth="1"/>
    <col min="4872" max="5123" width="9.140625" style="208"/>
    <col min="5124" max="5124" width="13.42578125" style="208" customWidth="1"/>
    <col min="5125" max="5125" width="16.42578125" style="208" customWidth="1"/>
    <col min="5126" max="5126" width="23.42578125" style="208" customWidth="1"/>
    <col min="5127" max="5127" width="11" style="208" customWidth="1"/>
    <col min="5128" max="5379" width="9.140625" style="208"/>
    <col min="5380" max="5380" width="13.42578125" style="208" customWidth="1"/>
    <col min="5381" max="5381" width="16.42578125" style="208" customWidth="1"/>
    <col min="5382" max="5382" width="23.42578125" style="208" customWidth="1"/>
    <col min="5383" max="5383" width="11" style="208" customWidth="1"/>
    <col min="5384" max="5635" width="9.140625" style="208"/>
    <col min="5636" max="5636" width="13.42578125" style="208" customWidth="1"/>
    <col min="5637" max="5637" width="16.42578125" style="208" customWidth="1"/>
    <col min="5638" max="5638" width="23.42578125" style="208" customWidth="1"/>
    <col min="5639" max="5639" width="11" style="208" customWidth="1"/>
    <col min="5640" max="5891" width="9.140625" style="208"/>
    <col min="5892" max="5892" width="13.42578125" style="208" customWidth="1"/>
    <col min="5893" max="5893" width="16.42578125" style="208" customWidth="1"/>
    <col min="5894" max="5894" width="23.42578125" style="208" customWidth="1"/>
    <col min="5895" max="5895" width="11" style="208" customWidth="1"/>
    <col min="5896" max="6147" width="9.140625" style="208"/>
    <col min="6148" max="6148" width="13.42578125" style="208" customWidth="1"/>
    <col min="6149" max="6149" width="16.42578125" style="208" customWidth="1"/>
    <col min="6150" max="6150" width="23.42578125" style="208" customWidth="1"/>
    <col min="6151" max="6151" width="11" style="208" customWidth="1"/>
    <col min="6152" max="6403" width="9.140625" style="208"/>
    <col min="6404" max="6404" width="13.42578125" style="208" customWidth="1"/>
    <col min="6405" max="6405" width="16.42578125" style="208" customWidth="1"/>
    <col min="6406" max="6406" width="23.42578125" style="208" customWidth="1"/>
    <col min="6407" max="6407" width="11" style="208" customWidth="1"/>
    <col min="6408" max="6659" width="9.140625" style="208"/>
    <col min="6660" max="6660" width="13.42578125" style="208" customWidth="1"/>
    <col min="6661" max="6661" width="16.42578125" style="208" customWidth="1"/>
    <col min="6662" max="6662" width="23.42578125" style="208" customWidth="1"/>
    <col min="6663" max="6663" width="11" style="208" customWidth="1"/>
    <col min="6664" max="6915" width="9.140625" style="208"/>
    <col min="6916" max="6916" width="13.42578125" style="208" customWidth="1"/>
    <col min="6917" max="6917" width="16.42578125" style="208" customWidth="1"/>
    <col min="6918" max="6918" width="23.42578125" style="208" customWidth="1"/>
    <col min="6919" max="6919" width="11" style="208" customWidth="1"/>
    <col min="6920" max="7171" width="9.140625" style="208"/>
    <col min="7172" max="7172" width="13.42578125" style="208" customWidth="1"/>
    <col min="7173" max="7173" width="16.42578125" style="208" customWidth="1"/>
    <col min="7174" max="7174" width="23.42578125" style="208" customWidth="1"/>
    <col min="7175" max="7175" width="11" style="208" customWidth="1"/>
    <col min="7176" max="7427" width="9.140625" style="208"/>
    <col min="7428" max="7428" width="13.42578125" style="208" customWidth="1"/>
    <col min="7429" max="7429" width="16.42578125" style="208" customWidth="1"/>
    <col min="7430" max="7430" width="23.42578125" style="208" customWidth="1"/>
    <col min="7431" max="7431" width="11" style="208" customWidth="1"/>
    <col min="7432" max="7683" width="9.140625" style="208"/>
    <col min="7684" max="7684" width="13.42578125" style="208" customWidth="1"/>
    <col min="7685" max="7685" width="16.42578125" style="208" customWidth="1"/>
    <col min="7686" max="7686" width="23.42578125" style="208" customWidth="1"/>
    <col min="7687" max="7687" width="11" style="208" customWidth="1"/>
    <col min="7688" max="7939" width="9.140625" style="208"/>
    <col min="7940" max="7940" width="13.42578125" style="208" customWidth="1"/>
    <col min="7941" max="7941" width="16.42578125" style="208" customWidth="1"/>
    <col min="7942" max="7942" width="23.42578125" style="208" customWidth="1"/>
    <col min="7943" max="7943" width="11" style="208" customWidth="1"/>
    <col min="7944" max="8195" width="9.140625" style="208"/>
    <col min="8196" max="8196" width="13.42578125" style="208" customWidth="1"/>
    <col min="8197" max="8197" width="16.42578125" style="208" customWidth="1"/>
    <col min="8198" max="8198" width="23.42578125" style="208" customWidth="1"/>
    <col min="8199" max="8199" width="11" style="208" customWidth="1"/>
    <col min="8200" max="8451" width="9.140625" style="208"/>
    <col min="8452" max="8452" width="13.42578125" style="208" customWidth="1"/>
    <col min="8453" max="8453" width="16.42578125" style="208" customWidth="1"/>
    <col min="8454" max="8454" width="23.42578125" style="208" customWidth="1"/>
    <col min="8455" max="8455" width="11" style="208" customWidth="1"/>
    <col min="8456" max="8707" width="9.140625" style="208"/>
    <col min="8708" max="8708" width="13.42578125" style="208" customWidth="1"/>
    <col min="8709" max="8709" width="16.42578125" style="208" customWidth="1"/>
    <col min="8710" max="8710" width="23.42578125" style="208" customWidth="1"/>
    <col min="8711" max="8711" width="11" style="208" customWidth="1"/>
    <col min="8712" max="8963" width="9.140625" style="208"/>
    <col min="8964" max="8964" width="13.42578125" style="208" customWidth="1"/>
    <col min="8965" max="8965" width="16.42578125" style="208" customWidth="1"/>
    <col min="8966" max="8966" width="23.42578125" style="208" customWidth="1"/>
    <col min="8967" max="8967" width="11" style="208" customWidth="1"/>
    <col min="8968" max="9219" width="9.140625" style="208"/>
    <col min="9220" max="9220" width="13.42578125" style="208" customWidth="1"/>
    <col min="9221" max="9221" width="16.42578125" style="208" customWidth="1"/>
    <col min="9222" max="9222" width="23.42578125" style="208" customWidth="1"/>
    <col min="9223" max="9223" width="11" style="208" customWidth="1"/>
    <col min="9224" max="9475" width="9.140625" style="208"/>
    <col min="9476" max="9476" width="13.42578125" style="208" customWidth="1"/>
    <col min="9477" max="9477" width="16.42578125" style="208" customWidth="1"/>
    <col min="9478" max="9478" width="23.42578125" style="208" customWidth="1"/>
    <col min="9479" max="9479" width="11" style="208" customWidth="1"/>
    <col min="9480" max="9731" width="9.140625" style="208"/>
    <col min="9732" max="9732" width="13.42578125" style="208" customWidth="1"/>
    <col min="9733" max="9733" width="16.42578125" style="208" customWidth="1"/>
    <col min="9734" max="9734" width="23.42578125" style="208" customWidth="1"/>
    <col min="9735" max="9735" width="11" style="208" customWidth="1"/>
    <col min="9736" max="9987" width="9.140625" style="208"/>
    <col min="9988" max="9988" width="13.42578125" style="208" customWidth="1"/>
    <col min="9989" max="9989" width="16.42578125" style="208" customWidth="1"/>
    <col min="9990" max="9990" width="23.42578125" style="208" customWidth="1"/>
    <col min="9991" max="9991" width="11" style="208" customWidth="1"/>
    <col min="9992" max="10243" width="9.140625" style="208"/>
    <col min="10244" max="10244" width="13.42578125" style="208" customWidth="1"/>
    <col min="10245" max="10245" width="16.42578125" style="208" customWidth="1"/>
    <col min="10246" max="10246" width="23.42578125" style="208" customWidth="1"/>
    <col min="10247" max="10247" width="11" style="208" customWidth="1"/>
    <col min="10248" max="10499" width="9.140625" style="208"/>
    <col min="10500" max="10500" width="13.42578125" style="208" customWidth="1"/>
    <col min="10501" max="10501" width="16.42578125" style="208" customWidth="1"/>
    <col min="10502" max="10502" width="23.42578125" style="208" customWidth="1"/>
    <col min="10503" max="10503" width="11" style="208" customWidth="1"/>
    <col min="10504" max="10755" width="9.140625" style="208"/>
    <col min="10756" max="10756" width="13.42578125" style="208" customWidth="1"/>
    <col min="10757" max="10757" width="16.42578125" style="208" customWidth="1"/>
    <col min="10758" max="10758" width="23.42578125" style="208" customWidth="1"/>
    <col min="10759" max="10759" width="11" style="208" customWidth="1"/>
    <col min="10760" max="11011" width="9.140625" style="208"/>
    <col min="11012" max="11012" width="13.42578125" style="208" customWidth="1"/>
    <col min="11013" max="11013" width="16.42578125" style="208" customWidth="1"/>
    <col min="11014" max="11014" width="23.42578125" style="208" customWidth="1"/>
    <col min="11015" max="11015" width="11" style="208" customWidth="1"/>
    <col min="11016" max="11267" width="9.140625" style="208"/>
    <col min="11268" max="11268" width="13.42578125" style="208" customWidth="1"/>
    <col min="11269" max="11269" width="16.42578125" style="208" customWidth="1"/>
    <col min="11270" max="11270" width="23.42578125" style="208" customWidth="1"/>
    <col min="11271" max="11271" width="11" style="208" customWidth="1"/>
    <col min="11272" max="11523" width="9.140625" style="208"/>
    <col min="11524" max="11524" width="13.42578125" style="208" customWidth="1"/>
    <col min="11525" max="11525" width="16.42578125" style="208" customWidth="1"/>
    <col min="11526" max="11526" width="23.42578125" style="208" customWidth="1"/>
    <col min="11527" max="11527" width="11" style="208" customWidth="1"/>
    <col min="11528" max="11779" width="9.140625" style="208"/>
    <col min="11780" max="11780" width="13.42578125" style="208" customWidth="1"/>
    <col min="11781" max="11781" width="16.42578125" style="208" customWidth="1"/>
    <col min="11782" max="11782" width="23.42578125" style="208" customWidth="1"/>
    <col min="11783" max="11783" width="11" style="208" customWidth="1"/>
    <col min="11784" max="12035" width="9.140625" style="208"/>
    <col min="12036" max="12036" width="13.42578125" style="208" customWidth="1"/>
    <col min="12037" max="12037" width="16.42578125" style="208" customWidth="1"/>
    <col min="12038" max="12038" width="23.42578125" style="208" customWidth="1"/>
    <col min="12039" max="12039" width="11" style="208" customWidth="1"/>
    <col min="12040" max="12291" width="9.140625" style="208"/>
    <col min="12292" max="12292" width="13.42578125" style="208" customWidth="1"/>
    <col min="12293" max="12293" width="16.42578125" style="208" customWidth="1"/>
    <col min="12294" max="12294" width="23.42578125" style="208" customWidth="1"/>
    <col min="12295" max="12295" width="11" style="208" customWidth="1"/>
    <col min="12296" max="12547" width="9.140625" style="208"/>
    <col min="12548" max="12548" width="13.42578125" style="208" customWidth="1"/>
    <col min="12549" max="12549" width="16.42578125" style="208" customWidth="1"/>
    <col min="12550" max="12550" width="23.42578125" style="208" customWidth="1"/>
    <col min="12551" max="12551" width="11" style="208" customWidth="1"/>
    <col min="12552" max="12803" width="9.140625" style="208"/>
    <col min="12804" max="12804" width="13.42578125" style="208" customWidth="1"/>
    <col min="12805" max="12805" width="16.42578125" style="208" customWidth="1"/>
    <col min="12806" max="12806" width="23.42578125" style="208" customWidth="1"/>
    <col min="12807" max="12807" width="11" style="208" customWidth="1"/>
    <col min="12808" max="13059" width="9.140625" style="208"/>
    <col min="13060" max="13060" width="13.42578125" style="208" customWidth="1"/>
    <col min="13061" max="13061" width="16.42578125" style="208" customWidth="1"/>
    <col min="13062" max="13062" width="23.42578125" style="208" customWidth="1"/>
    <col min="13063" max="13063" width="11" style="208" customWidth="1"/>
    <col min="13064" max="13315" width="9.140625" style="208"/>
    <col min="13316" max="13316" width="13.42578125" style="208" customWidth="1"/>
    <col min="13317" max="13317" width="16.42578125" style="208" customWidth="1"/>
    <col min="13318" max="13318" width="23.42578125" style="208" customWidth="1"/>
    <col min="13319" max="13319" width="11" style="208" customWidth="1"/>
    <col min="13320" max="13571" width="9.140625" style="208"/>
    <col min="13572" max="13572" width="13.42578125" style="208" customWidth="1"/>
    <col min="13573" max="13573" width="16.42578125" style="208" customWidth="1"/>
    <col min="13574" max="13574" width="23.42578125" style="208" customWidth="1"/>
    <col min="13575" max="13575" width="11" style="208" customWidth="1"/>
    <col min="13576" max="13827" width="9.140625" style="208"/>
    <col min="13828" max="13828" width="13.42578125" style="208" customWidth="1"/>
    <col min="13829" max="13829" width="16.42578125" style="208" customWidth="1"/>
    <col min="13830" max="13830" width="23.42578125" style="208" customWidth="1"/>
    <col min="13831" max="13831" width="11" style="208" customWidth="1"/>
    <col min="13832" max="14083" width="9.140625" style="208"/>
    <col min="14084" max="14084" width="13.42578125" style="208" customWidth="1"/>
    <col min="14085" max="14085" width="16.42578125" style="208" customWidth="1"/>
    <col min="14086" max="14086" width="23.42578125" style="208" customWidth="1"/>
    <col min="14087" max="14087" width="11" style="208" customWidth="1"/>
    <col min="14088" max="14339" width="9.140625" style="208"/>
    <col min="14340" max="14340" width="13.42578125" style="208" customWidth="1"/>
    <col min="14341" max="14341" width="16.42578125" style="208" customWidth="1"/>
    <col min="14342" max="14342" width="23.42578125" style="208" customWidth="1"/>
    <col min="14343" max="14343" width="11" style="208" customWidth="1"/>
    <col min="14344" max="14595" width="9.140625" style="208"/>
    <col min="14596" max="14596" width="13.42578125" style="208" customWidth="1"/>
    <col min="14597" max="14597" width="16.42578125" style="208" customWidth="1"/>
    <col min="14598" max="14598" width="23.42578125" style="208" customWidth="1"/>
    <col min="14599" max="14599" width="11" style="208" customWidth="1"/>
    <col min="14600" max="14851" width="9.140625" style="208"/>
    <col min="14852" max="14852" width="13.42578125" style="208" customWidth="1"/>
    <col min="14853" max="14853" width="16.42578125" style="208" customWidth="1"/>
    <col min="14854" max="14854" width="23.42578125" style="208" customWidth="1"/>
    <col min="14855" max="14855" width="11" style="208" customWidth="1"/>
    <col min="14856" max="15107" width="9.140625" style="208"/>
    <col min="15108" max="15108" width="13.42578125" style="208" customWidth="1"/>
    <col min="15109" max="15109" width="16.42578125" style="208" customWidth="1"/>
    <col min="15110" max="15110" width="23.42578125" style="208" customWidth="1"/>
    <col min="15111" max="15111" width="11" style="208" customWidth="1"/>
    <col min="15112" max="15363" width="9.140625" style="208"/>
    <col min="15364" max="15364" width="13.42578125" style="208" customWidth="1"/>
    <col min="15365" max="15365" width="16.42578125" style="208" customWidth="1"/>
    <col min="15366" max="15366" width="23.42578125" style="208" customWidth="1"/>
    <col min="15367" max="15367" width="11" style="208" customWidth="1"/>
    <col min="15368" max="15619" width="9.140625" style="208"/>
    <col min="15620" max="15620" width="13.42578125" style="208" customWidth="1"/>
    <col min="15621" max="15621" width="16.42578125" style="208" customWidth="1"/>
    <col min="15622" max="15622" width="23.42578125" style="208" customWidth="1"/>
    <col min="15623" max="15623" width="11" style="208" customWidth="1"/>
    <col min="15624" max="15875" width="9.140625" style="208"/>
    <col min="15876" max="15876" width="13.42578125" style="208" customWidth="1"/>
    <col min="15877" max="15877" width="16.42578125" style="208" customWidth="1"/>
    <col min="15878" max="15878" width="23.42578125" style="208" customWidth="1"/>
    <col min="15879" max="15879" width="11" style="208" customWidth="1"/>
    <col min="15880" max="16131" width="9.140625" style="208"/>
    <col min="16132" max="16132" width="13.42578125" style="208" customWidth="1"/>
    <col min="16133" max="16133" width="16.42578125" style="208" customWidth="1"/>
    <col min="16134" max="16134" width="23.42578125" style="208" customWidth="1"/>
    <col min="16135" max="16135" width="11" style="208" customWidth="1"/>
    <col min="16136" max="16384" width="9.140625" style="208"/>
  </cols>
  <sheetData>
    <row r="1" spans="1:38" ht="20.25" x14ac:dyDescent="0.3">
      <c r="A1" s="209"/>
      <c r="B1" s="210"/>
      <c r="C1" s="209"/>
      <c r="D1" s="210"/>
      <c r="E1" s="209"/>
      <c r="F1" s="209"/>
      <c r="G1" s="209"/>
      <c r="H1" s="76" t="s">
        <v>20</v>
      </c>
      <c r="I1" s="211"/>
      <c r="J1" s="211"/>
      <c r="K1" s="211"/>
      <c r="L1" s="211"/>
      <c r="M1" s="211"/>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row>
    <row r="2" spans="1:38" x14ac:dyDescent="0.2">
      <c r="A2" s="211"/>
      <c r="B2" s="422"/>
      <c r="C2" s="422"/>
      <c r="D2" s="422"/>
      <c r="E2" s="422"/>
      <c r="F2" s="212"/>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row>
    <row r="3" spans="1:38" x14ac:dyDescent="0.2">
      <c r="A3" s="211"/>
      <c r="B3" s="423" t="s">
        <v>224</v>
      </c>
      <c r="C3" s="423"/>
      <c r="D3" s="423"/>
      <c r="E3" s="423"/>
      <c r="F3" s="213" t="s">
        <v>63</v>
      </c>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row>
    <row r="4" spans="1:38" x14ac:dyDescent="0.2">
      <c r="A4" s="211"/>
      <c r="B4" s="211" t="s">
        <v>322</v>
      </c>
      <c r="C4" s="211">
        <v>0.66815999999999998</v>
      </c>
      <c r="D4" s="211" t="s">
        <v>323</v>
      </c>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row>
    <row r="5" spans="1:38" x14ac:dyDescent="0.2">
      <c r="A5" s="211"/>
      <c r="B5" s="214" t="s">
        <v>324</v>
      </c>
      <c r="C5" s="208">
        <v>35.314999999999998</v>
      </c>
      <c r="D5" s="208" t="s">
        <v>325</v>
      </c>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1"/>
      <c r="AL5" s="211"/>
    </row>
    <row r="6" spans="1:38" x14ac:dyDescent="0.2">
      <c r="A6" s="211"/>
      <c r="B6" s="215"/>
      <c r="C6" s="208">
        <f>(C4/C5)*1000</f>
        <v>18.92000566331587</v>
      </c>
      <c r="D6" s="208" t="s">
        <v>326</v>
      </c>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row>
    <row r="7" spans="1:38" x14ac:dyDescent="0.2">
      <c r="A7" s="211"/>
      <c r="B7" s="214"/>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211"/>
      <c r="AK7" s="211"/>
      <c r="AL7" s="211"/>
    </row>
    <row r="8" spans="1:38" x14ac:dyDescent="0.2">
      <c r="A8" s="211"/>
      <c r="B8" s="215" t="s">
        <v>447</v>
      </c>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1"/>
      <c r="AL8" s="211"/>
    </row>
    <row r="9" spans="1:38" x14ac:dyDescent="0.2">
      <c r="A9" s="211"/>
      <c r="B9" s="214">
        <v>1</v>
      </c>
      <c r="C9" s="208" t="s">
        <v>448</v>
      </c>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c r="AH9" s="211"/>
      <c r="AI9" s="211"/>
      <c r="AJ9" s="211"/>
      <c r="AK9" s="211"/>
      <c r="AL9" s="211"/>
    </row>
    <row r="10" spans="1:38" x14ac:dyDescent="0.2">
      <c r="A10" s="211"/>
      <c r="B10" s="216">
        <f>CONVERT(B9,"gal","l")</f>
        <v>3.7854117839999999</v>
      </c>
      <c r="C10" s="211" t="s">
        <v>446</v>
      </c>
      <c r="D10" s="211"/>
      <c r="E10" s="211"/>
      <c r="I10" s="211"/>
      <c r="J10" s="211"/>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1"/>
      <c r="AK10" s="211"/>
      <c r="AL10" s="211"/>
    </row>
    <row r="11" spans="1:38" x14ac:dyDescent="0.2">
      <c r="A11" s="211"/>
      <c r="B11" s="217"/>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row>
    <row r="12" spans="1:38" x14ac:dyDescent="0.2">
      <c r="A12" s="211"/>
      <c r="B12" s="218"/>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row>
    <row r="13" spans="1:38" x14ac:dyDescent="0.2">
      <c r="A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row>
    <row r="14" spans="1:38" x14ac:dyDescent="0.2">
      <c r="A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1"/>
    </row>
    <row r="15" spans="1:38" x14ac:dyDescent="0.2">
      <c r="A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row>
    <row r="16" spans="1:38" x14ac:dyDescent="0.2">
      <c r="A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row>
    <row r="17" spans="1:38" x14ac:dyDescent="0.2">
      <c r="A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row>
    <row r="18" spans="1:38" x14ac:dyDescent="0.2">
      <c r="A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row>
    <row r="19" spans="1:38" x14ac:dyDescent="0.2">
      <c r="A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row>
    <row r="20" spans="1:38" x14ac:dyDescent="0.2">
      <c r="A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row>
    <row r="21" spans="1:38" x14ac:dyDescent="0.2">
      <c r="A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row>
    <row r="22" spans="1:38" x14ac:dyDescent="0.2">
      <c r="A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row>
    <row r="23" spans="1:38" x14ac:dyDescent="0.2">
      <c r="A23" s="211"/>
      <c r="B23" s="211"/>
      <c r="C23" s="211"/>
      <c r="D23" s="211"/>
      <c r="E23" s="211"/>
      <c r="F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row>
    <row r="24" spans="1:38" x14ac:dyDescent="0.2">
      <c r="A24" s="211"/>
      <c r="B24" s="211"/>
      <c r="C24" s="211"/>
      <c r="D24" s="211"/>
      <c r="E24" s="211"/>
      <c r="F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row>
    <row r="25" spans="1:38" x14ac:dyDescent="0.2">
      <c r="A25" s="211"/>
      <c r="B25" s="173"/>
      <c r="C25" s="219"/>
      <c r="D25" s="173"/>
      <c r="E25" s="173"/>
      <c r="F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row>
    <row r="26" spans="1:38" x14ac:dyDescent="0.2">
      <c r="A26" s="211"/>
      <c r="B26" s="220"/>
      <c r="C26" s="221"/>
      <c r="D26" s="173"/>
      <c r="E26" s="173"/>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row>
    <row r="27" spans="1:38" x14ac:dyDescent="0.2">
      <c r="A27" s="211"/>
      <c r="B27" s="220"/>
      <c r="C27" s="221"/>
      <c r="D27" s="173"/>
      <c r="E27" s="173"/>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row>
    <row r="28" spans="1:38" x14ac:dyDescent="0.2">
      <c r="A28" s="211"/>
      <c r="B28" s="220"/>
      <c r="C28" s="221"/>
      <c r="D28" s="173"/>
      <c r="E28" s="173"/>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row>
    <row r="29" spans="1:38" x14ac:dyDescent="0.2">
      <c r="B29" s="220"/>
      <c r="C29" s="211"/>
      <c r="D29" s="211"/>
      <c r="E29" s="211"/>
    </row>
    <row r="30" spans="1:38" x14ac:dyDescent="0.2">
      <c r="B30" s="220"/>
      <c r="C30" s="211"/>
      <c r="D30" s="211"/>
      <c r="E30" s="211"/>
    </row>
    <row r="31" spans="1:38" x14ac:dyDescent="0.2">
      <c r="B31" s="217"/>
      <c r="C31" s="211"/>
      <c r="D31" s="211"/>
      <c r="E31" s="211"/>
    </row>
    <row r="37" spans="10:10" x14ac:dyDescent="0.2">
      <c r="J37" s="222"/>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27"/>
  <sheetViews>
    <sheetView topLeftCell="A10" workbookViewId="0">
      <selection activeCell="C32" sqref="C32"/>
    </sheetView>
  </sheetViews>
  <sheetFormatPr defaultColWidth="9.140625" defaultRowHeight="12.75" x14ac:dyDescent="0.2"/>
  <cols>
    <col min="1" max="2" width="9.140625" style="3"/>
    <col min="3" max="3" width="13.140625" style="3" customWidth="1"/>
    <col min="4" max="258" width="9.140625" style="3"/>
    <col min="259" max="259" width="13.140625" style="3" customWidth="1"/>
    <col min="260" max="514" width="9.140625" style="3"/>
    <col min="515" max="515" width="13.140625" style="3" customWidth="1"/>
    <col min="516" max="770" width="9.140625" style="3"/>
    <col min="771" max="771" width="13.140625" style="3" customWidth="1"/>
    <col min="772" max="1026" width="9.140625" style="3"/>
    <col min="1027" max="1027" width="13.140625" style="3" customWidth="1"/>
    <col min="1028" max="1282" width="9.140625" style="3"/>
    <col min="1283" max="1283" width="13.140625" style="3" customWidth="1"/>
    <col min="1284" max="1538" width="9.140625" style="3"/>
    <col min="1539" max="1539" width="13.140625" style="3" customWidth="1"/>
    <col min="1540" max="1794" width="9.140625" style="3"/>
    <col min="1795" max="1795" width="13.140625" style="3" customWidth="1"/>
    <col min="1796" max="2050" width="9.140625" style="3"/>
    <col min="2051" max="2051" width="13.140625" style="3" customWidth="1"/>
    <col min="2052" max="2306" width="9.140625" style="3"/>
    <col min="2307" max="2307" width="13.140625" style="3" customWidth="1"/>
    <col min="2308" max="2562" width="9.140625" style="3"/>
    <col min="2563" max="2563" width="13.140625" style="3" customWidth="1"/>
    <col min="2564" max="2818" width="9.140625" style="3"/>
    <col min="2819" max="2819" width="13.140625" style="3" customWidth="1"/>
    <col min="2820" max="3074" width="9.140625" style="3"/>
    <col min="3075" max="3075" width="13.140625" style="3" customWidth="1"/>
    <col min="3076" max="3330" width="9.140625" style="3"/>
    <col min="3331" max="3331" width="13.140625" style="3" customWidth="1"/>
    <col min="3332" max="3586" width="9.140625" style="3"/>
    <col min="3587" max="3587" width="13.140625" style="3" customWidth="1"/>
    <col min="3588" max="3842" width="9.140625" style="3"/>
    <col min="3843" max="3843" width="13.140625" style="3" customWidth="1"/>
    <col min="3844" max="4098" width="9.140625" style="3"/>
    <col min="4099" max="4099" width="13.140625" style="3" customWidth="1"/>
    <col min="4100" max="4354" width="9.140625" style="3"/>
    <col min="4355" max="4355" width="13.140625" style="3" customWidth="1"/>
    <col min="4356" max="4610" width="9.140625" style="3"/>
    <col min="4611" max="4611" width="13.140625" style="3" customWidth="1"/>
    <col min="4612" max="4866" width="9.140625" style="3"/>
    <col min="4867" max="4867" width="13.140625" style="3" customWidth="1"/>
    <col min="4868" max="5122" width="9.140625" style="3"/>
    <col min="5123" max="5123" width="13.140625" style="3" customWidth="1"/>
    <col min="5124" max="5378" width="9.140625" style="3"/>
    <col min="5379" max="5379" width="13.140625" style="3" customWidth="1"/>
    <col min="5380" max="5634" width="9.140625" style="3"/>
    <col min="5635" max="5635" width="13.140625" style="3" customWidth="1"/>
    <col min="5636" max="5890" width="9.140625" style="3"/>
    <col min="5891" max="5891" width="13.140625" style="3" customWidth="1"/>
    <col min="5892" max="6146" width="9.140625" style="3"/>
    <col min="6147" max="6147" width="13.140625" style="3" customWidth="1"/>
    <col min="6148" max="6402" width="9.140625" style="3"/>
    <col min="6403" max="6403" width="13.140625" style="3" customWidth="1"/>
    <col min="6404" max="6658" width="9.140625" style="3"/>
    <col min="6659" max="6659" width="13.140625" style="3" customWidth="1"/>
    <col min="6660" max="6914" width="9.140625" style="3"/>
    <col min="6915" max="6915" width="13.140625" style="3" customWidth="1"/>
    <col min="6916" max="7170" width="9.140625" style="3"/>
    <col min="7171" max="7171" width="13.140625" style="3" customWidth="1"/>
    <col min="7172" max="7426" width="9.140625" style="3"/>
    <col min="7427" max="7427" width="13.140625" style="3" customWidth="1"/>
    <col min="7428" max="7682" width="9.140625" style="3"/>
    <col min="7683" max="7683" width="13.140625" style="3" customWidth="1"/>
    <col min="7684" max="7938" width="9.140625" style="3"/>
    <col min="7939" max="7939" width="13.140625" style="3" customWidth="1"/>
    <col min="7940" max="8194" width="9.140625" style="3"/>
    <col min="8195" max="8195" width="13.140625" style="3" customWidth="1"/>
    <col min="8196" max="8450" width="9.140625" style="3"/>
    <col min="8451" max="8451" width="13.140625" style="3" customWidth="1"/>
    <col min="8452" max="8706" width="9.140625" style="3"/>
    <col min="8707" max="8707" width="13.140625" style="3" customWidth="1"/>
    <col min="8708" max="8962" width="9.140625" style="3"/>
    <col min="8963" max="8963" width="13.140625" style="3" customWidth="1"/>
    <col min="8964" max="9218" width="9.140625" style="3"/>
    <col min="9219" max="9219" width="13.140625" style="3" customWidth="1"/>
    <col min="9220" max="9474" width="9.140625" style="3"/>
    <col min="9475" max="9475" width="13.140625" style="3" customWidth="1"/>
    <col min="9476" max="9730" width="9.140625" style="3"/>
    <col min="9731" max="9731" width="13.140625" style="3" customWidth="1"/>
    <col min="9732" max="9986" width="9.140625" style="3"/>
    <col min="9987" max="9987" width="13.140625" style="3" customWidth="1"/>
    <col min="9988" max="10242" width="9.140625" style="3"/>
    <col min="10243" max="10243" width="13.140625" style="3" customWidth="1"/>
    <col min="10244" max="10498" width="9.140625" style="3"/>
    <col min="10499" max="10499" width="13.140625" style="3" customWidth="1"/>
    <col min="10500" max="10754" width="9.140625" style="3"/>
    <col min="10755" max="10755" width="13.140625" style="3" customWidth="1"/>
    <col min="10756" max="11010" width="9.140625" style="3"/>
    <col min="11011" max="11011" width="13.140625" style="3" customWidth="1"/>
    <col min="11012" max="11266" width="9.140625" style="3"/>
    <col min="11267" max="11267" width="13.140625" style="3" customWidth="1"/>
    <col min="11268" max="11522" width="9.140625" style="3"/>
    <col min="11523" max="11523" width="13.140625" style="3" customWidth="1"/>
    <col min="11524" max="11778" width="9.140625" style="3"/>
    <col min="11779" max="11779" width="13.140625" style="3" customWidth="1"/>
    <col min="11780" max="12034" width="9.140625" style="3"/>
    <col min="12035" max="12035" width="13.140625" style="3" customWidth="1"/>
    <col min="12036" max="12290" width="9.140625" style="3"/>
    <col min="12291" max="12291" width="13.140625" style="3" customWidth="1"/>
    <col min="12292" max="12546" width="9.140625" style="3"/>
    <col min="12547" max="12547" width="13.140625" style="3" customWidth="1"/>
    <col min="12548" max="12802" width="9.140625" style="3"/>
    <col min="12803" max="12803" width="13.140625" style="3" customWidth="1"/>
    <col min="12804" max="13058" width="9.140625" style="3"/>
    <col min="13059" max="13059" width="13.140625" style="3" customWidth="1"/>
    <col min="13060" max="13314" width="9.140625" style="3"/>
    <col min="13315" max="13315" width="13.140625" style="3" customWidth="1"/>
    <col min="13316" max="13570" width="9.140625" style="3"/>
    <col min="13571" max="13571" width="13.140625" style="3" customWidth="1"/>
    <col min="13572" max="13826" width="9.140625" style="3"/>
    <col min="13827" max="13827" width="13.140625" style="3" customWidth="1"/>
    <col min="13828" max="14082" width="9.140625" style="3"/>
    <col min="14083" max="14083" width="13.140625" style="3" customWidth="1"/>
    <col min="14084" max="14338" width="9.140625" style="3"/>
    <col min="14339" max="14339" width="13.140625" style="3" customWidth="1"/>
    <col min="14340" max="14594" width="9.140625" style="3"/>
    <col min="14595" max="14595" width="13.140625" style="3" customWidth="1"/>
    <col min="14596" max="14850" width="9.140625" style="3"/>
    <col min="14851" max="14851" width="13.140625" style="3" customWidth="1"/>
    <col min="14852" max="15106" width="9.140625" style="3"/>
    <col min="15107" max="15107" width="13.140625" style="3" customWidth="1"/>
    <col min="15108" max="15362" width="9.140625" style="3"/>
    <col min="15363" max="15363" width="13.140625" style="3" customWidth="1"/>
    <col min="15364" max="15618" width="9.140625" style="3"/>
    <col min="15619" max="15619" width="13.140625" style="3" customWidth="1"/>
    <col min="15620" max="15874" width="9.140625" style="3"/>
    <col min="15875" max="15875" width="13.140625" style="3" customWidth="1"/>
    <col min="15876" max="16130" width="9.140625" style="3"/>
    <col min="16131" max="16131" width="13.140625" style="3" customWidth="1"/>
    <col min="16132" max="16384" width="9.140625" style="3"/>
  </cols>
  <sheetData>
    <row r="1" spans="1:38" ht="20.25" x14ac:dyDescent="0.3">
      <c r="A1" s="11"/>
      <c r="B1" s="11"/>
      <c r="C1" s="11"/>
      <c r="D1" s="11"/>
      <c r="E1" s="11"/>
      <c r="F1" s="11"/>
      <c r="G1" s="11"/>
      <c r="H1" s="76"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12" t="s">
        <v>225</v>
      </c>
      <c r="D3" s="212" t="s">
        <v>9</v>
      </c>
    </row>
    <row r="4" spans="1:38" ht="30" customHeight="1" x14ac:dyDescent="0.2">
      <c r="C4" s="223">
        <v>1</v>
      </c>
      <c r="D4" s="424" t="s">
        <v>545</v>
      </c>
      <c r="E4" s="425"/>
      <c r="F4" s="425"/>
      <c r="G4" s="425"/>
      <c r="H4" s="425"/>
      <c r="I4" s="425"/>
      <c r="J4" s="425"/>
      <c r="K4" s="425"/>
      <c r="L4" s="425"/>
    </row>
    <row r="5" spans="1:38" ht="15" x14ac:dyDescent="0.2">
      <c r="C5" s="223">
        <v>2</v>
      </c>
      <c r="D5" s="424" t="s">
        <v>546</v>
      </c>
      <c r="E5" s="425"/>
      <c r="F5" s="425"/>
      <c r="G5" s="425"/>
      <c r="H5" s="425"/>
      <c r="I5" s="425"/>
      <c r="J5" s="425"/>
      <c r="K5" s="425"/>
      <c r="L5" s="425"/>
    </row>
    <row r="6" spans="1:38" ht="30.75" customHeight="1" x14ac:dyDescent="0.2">
      <c r="C6" s="223">
        <v>3</v>
      </c>
      <c r="D6" s="424" t="s">
        <v>531</v>
      </c>
      <c r="E6" s="425"/>
      <c r="F6" s="425"/>
      <c r="G6" s="425"/>
      <c r="H6" s="425"/>
      <c r="I6" s="425"/>
      <c r="J6" s="425"/>
      <c r="K6" s="425"/>
      <c r="L6" s="425"/>
    </row>
    <row r="7" spans="1:38" ht="31.5" customHeight="1" x14ac:dyDescent="0.2">
      <c r="C7" s="223">
        <v>4</v>
      </c>
      <c r="D7" s="424" t="s">
        <v>532</v>
      </c>
      <c r="E7" s="425"/>
      <c r="F7" s="425"/>
      <c r="G7" s="425"/>
      <c r="H7" s="425"/>
      <c r="I7" s="425"/>
      <c r="J7" s="425"/>
      <c r="K7" s="425"/>
      <c r="L7" s="425"/>
    </row>
    <row r="8" spans="1:38" ht="30.75" customHeight="1" x14ac:dyDescent="0.2">
      <c r="C8" s="223">
        <v>5</v>
      </c>
      <c r="D8" s="424" t="s">
        <v>536</v>
      </c>
      <c r="E8" s="425"/>
      <c r="F8" s="425"/>
      <c r="G8" s="425"/>
      <c r="H8" s="425"/>
      <c r="I8" s="425"/>
      <c r="J8" s="425"/>
      <c r="K8" s="425"/>
      <c r="L8" s="425"/>
    </row>
    <row r="9" spans="1:38" ht="30" customHeight="1" x14ac:dyDescent="0.2">
      <c r="C9" s="223">
        <v>6</v>
      </c>
      <c r="D9" s="424" t="s">
        <v>534</v>
      </c>
      <c r="E9" s="425"/>
      <c r="F9" s="425"/>
      <c r="G9" s="425"/>
      <c r="H9" s="425"/>
      <c r="I9" s="425"/>
      <c r="J9" s="425"/>
      <c r="K9" s="425"/>
      <c r="L9" s="425"/>
    </row>
    <row r="10" spans="1:38" ht="30" customHeight="1" x14ac:dyDescent="0.2">
      <c r="C10" s="223">
        <v>7</v>
      </c>
      <c r="D10" s="424" t="s">
        <v>533</v>
      </c>
      <c r="E10" s="425"/>
      <c r="F10" s="425"/>
      <c r="G10" s="425"/>
      <c r="H10" s="425"/>
      <c r="I10" s="425"/>
      <c r="J10" s="425"/>
      <c r="K10" s="425"/>
      <c r="L10" s="425"/>
    </row>
    <row r="11" spans="1:38" ht="30" customHeight="1" x14ac:dyDescent="0.2">
      <c r="C11" s="223">
        <v>8</v>
      </c>
      <c r="D11" s="424" t="s">
        <v>535</v>
      </c>
      <c r="E11" s="425"/>
      <c r="F11" s="425"/>
      <c r="G11" s="425"/>
      <c r="H11" s="425"/>
      <c r="I11" s="425"/>
      <c r="J11" s="425"/>
      <c r="K11" s="425"/>
      <c r="L11" s="425"/>
    </row>
    <row r="12" spans="1:38" ht="30" customHeight="1" x14ac:dyDescent="0.2">
      <c r="C12" s="223">
        <v>9</v>
      </c>
      <c r="D12" s="424" t="s">
        <v>537</v>
      </c>
      <c r="E12" s="425"/>
      <c r="F12" s="425"/>
      <c r="G12" s="425"/>
      <c r="H12" s="425"/>
      <c r="I12" s="425"/>
      <c r="J12" s="425"/>
      <c r="K12" s="425"/>
      <c r="L12" s="425"/>
    </row>
    <row r="13" spans="1:38" ht="27" customHeight="1" x14ac:dyDescent="0.2">
      <c r="C13" s="223">
        <v>10</v>
      </c>
      <c r="D13" s="424" t="s">
        <v>538</v>
      </c>
      <c r="E13" s="425"/>
      <c r="F13" s="425"/>
      <c r="G13" s="425"/>
      <c r="H13" s="425"/>
      <c r="I13" s="425"/>
      <c r="J13" s="425"/>
      <c r="K13" s="425"/>
      <c r="L13" s="425"/>
    </row>
    <row r="14" spans="1:38" ht="32.25" customHeight="1" x14ac:dyDescent="0.2">
      <c r="C14" s="223">
        <v>11</v>
      </c>
      <c r="D14" s="424" t="s">
        <v>540</v>
      </c>
      <c r="E14" s="425"/>
      <c r="F14" s="425"/>
      <c r="G14" s="425"/>
      <c r="H14" s="425"/>
      <c r="I14" s="425"/>
      <c r="J14" s="425"/>
      <c r="K14" s="425"/>
      <c r="L14" s="425"/>
    </row>
    <row r="15" spans="1:38" ht="26.25" customHeight="1" x14ac:dyDescent="0.2">
      <c r="C15" s="223">
        <v>12</v>
      </c>
      <c r="D15" s="424" t="s">
        <v>539</v>
      </c>
      <c r="E15" s="425"/>
      <c r="F15" s="425"/>
      <c r="G15" s="425"/>
      <c r="H15" s="425"/>
      <c r="I15" s="425"/>
      <c r="J15" s="425"/>
      <c r="K15" s="425"/>
      <c r="L15" s="425"/>
    </row>
    <row r="16" spans="1:38" ht="28.5" customHeight="1" x14ac:dyDescent="0.2">
      <c r="C16" s="223">
        <v>13</v>
      </c>
      <c r="D16" s="424" t="s">
        <v>541</v>
      </c>
      <c r="E16" s="425"/>
      <c r="F16" s="425"/>
      <c r="G16" s="425"/>
      <c r="H16" s="425"/>
      <c r="I16" s="425"/>
      <c r="J16" s="425"/>
      <c r="K16" s="425"/>
      <c r="L16" s="425"/>
    </row>
    <row r="17" spans="3:12" ht="30.75" customHeight="1" x14ac:dyDescent="0.2">
      <c r="C17" s="223">
        <v>14</v>
      </c>
      <c r="D17" s="424" t="s">
        <v>915</v>
      </c>
      <c r="E17" s="425"/>
      <c r="F17" s="425"/>
      <c r="G17" s="425"/>
      <c r="H17" s="425"/>
      <c r="I17" s="425"/>
      <c r="J17" s="425"/>
      <c r="K17" s="425"/>
      <c r="L17" s="425"/>
    </row>
    <row r="18" spans="3:12" ht="31.5" customHeight="1" x14ac:dyDescent="0.2">
      <c r="C18" s="223">
        <v>15</v>
      </c>
      <c r="D18" s="424" t="s">
        <v>916</v>
      </c>
      <c r="E18" s="425"/>
      <c r="F18" s="425"/>
      <c r="G18" s="425"/>
      <c r="H18" s="425"/>
      <c r="I18" s="425"/>
      <c r="J18" s="425"/>
      <c r="K18" s="425"/>
      <c r="L18" s="425"/>
    </row>
    <row r="19" spans="3:12" ht="29.25" customHeight="1" x14ac:dyDescent="0.2">
      <c r="C19" s="223">
        <v>16</v>
      </c>
      <c r="D19" s="424" t="s">
        <v>917</v>
      </c>
      <c r="E19" s="425"/>
      <c r="F19" s="425"/>
      <c r="G19" s="425"/>
      <c r="H19" s="425"/>
      <c r="I19" s="425"/>
      <c r="J19" s="425"/>
      <c r="K19" s="425"/>
      <c r="L19" s="425"/>
    </row>
    <row r="20" spans="3:12" ht="89.25" customHeight="1" x14ac:dyDescent="0.2">
      <c r="C20" s="223">
        <v>17</v>
      </c>
      <c r="D20" s="424" t="s">
        <v>920</v>
      </c>
      <c r="E20" s="424"/>
      <c r="F20" s="424"/>
      <c r="G20" s="424"/>
      <c r="H20" s="424"/>
      <c r="I20" s="424"/>
      <c r="J20" s="424"/>
      <c r="K20" s="424"/>
      <c r="L20" s="424"/>
    </row>
    <row r="21" spans="3:12" ht="12.75" customHeight="1" x14ac:dyDescent="0.2">
      <c r="D21" s="296"/>
      <c r="E21" s="296"/>
      <c r="F21" s="296"/>
      <c r="G21" s="296"/>
      <c r="H21" s="296"/>
      <c r="I21" s="296"/>
      <c r="J21" s="296"/>
      <c r="K21" s="296"/>
      <c r="L21" s="296"/>
    </row>
    <row r="22" spans="3:12" ht="12.75" customHeight="1" x14ac:dyDescent="0.2">
      <c r="D22" s="296"/>
      <c r="E22" s="296"/>
      <c r="F22" s="296"/>
      <c r="G22" s="296"/>
      <c r="H22" s="296"/>
      <c r="I22" s="296"/>
      <c r="J22" s="296"/>
      <c r="K22" s="296"/>
      <c r="L22" s="296"/>
    </row>
    <row r="23" spans="3:12" ht="12.75" customHeight="1" x14ac:dyDescent="0.2">
      <c r="D23" s="296"/>
      <c r="E23" s="296"/>
      <c r="F23" s="296"/>
      <c r="G23" s="296"/>
      <c r="H23" s="296"/>
      <c r="I23" s="296"/>
      <c r="J23" s="296"/>
      <c r="K23" s="296"/>
      <c r="L23" s="296"/>
    </row>
    <row r="24" spans="3:12" ht="12.75" customHeight="1" x14ac:dyDescent="0.2">
      <c r="D24" s="296"/>
      <c r="E24" s="296"/>
      <c r="F24" s="296"/>
      <c r="G24" s="296"/>
      <c r="H24" s="296"/>
      <c r="I24" s="296"/>
      <c r="J24" s="296"/>
      <c r="K24" s="296"/>
      <c r="L24" s="296"/>
    </row>
    <row r="25" spans="3:12" x14ac:dyDescent="0.2">
      <c r="D25" s="297"/>
      <c r="E25" s="297"/>
      <c r="F25" s="297"/>
      <c r="G25" s="297"/>
      <c r="H25" s="297"/>
      <c r="I25" s="297"/>
      <c r="J25" s="297"/>
      <c r="K25" s="297"/>
      <c r="L25" s="297"/>
    </row>
    <row r="26" spans="3:12" x14ac:dyDescent="0.2">
      <c r="D26" s="297"/>
      <c r="E26" s="297"/>
      <c r="F26" s="297"/>
      <c r="G26" s="297"/>
      <c r="H26" s="297"/>
      <c r="I26" s="297"/>
      <c r="J26" s="297"/>
      <c r="K26" s="297"/>
      <c r="L26" s="297"/>
    </row>
    <row r="27" spans="3:12" x14ac:dyDescent="0.2">
      <c r="D27" s="297"/>
      <c r="E27" s="297"/>
      <c r="F27" s="297"/>
      <c r="G27" s="297"/>
      <c r="H27" s="297"/>
      <c r="I27" s="297"/>
      <c r="J27" s="297"/>
      <c r="K27" s="297"/>
      <c r="L27" s="297"/>
    </row>
  </sheetData>
  <mergeCells count="17">
    <mergeCell ref="D20:L20"/>
    <mergeCell ref="D17:L17"/>
    <mergeCell ref="D18:L18"/>
    <mergeCell ref="D19:L19"/>
    <mergeCell ref="D9:L9"/>
    <mergeCell ref="D14:L14"/>
    <mergeCell ref="D15:L15"/>
    <mergeCell ref="D16:L16"/>
    <mergeCell ref="D10:L10"/>
    <mergeCell ref="D11:L11"/>
    <mergeCell ref="D12:L12"/>
    <mergeCell ref="D13:L13"/>
    <mergeCell ref="D4:L4"/>
    <mergeCell ref="D5:L5"/>
    <mergeCell ref="D6:L6"/>
    <mergeCell ref="D7:L7"/>
    <mergeCell ref="D8:L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zoomScale="110" zoomScaleNormal="110" workbookViewId="0">
      <selection activeCell="W19" sqref="W19"/>
    </sheetView>
  </sheetViews>
  <sheetFormatPr defaultRowHeight="15" x14ac:dyDescent="0.25"/>
  <sheetData>
    <row r="1" spans="1:19" x14ac:dyDescent="0.25">
      <c r="A1" s="311"/>
      <c r="B1" s="311"/>
      <c r="C1" s="311"/>
      <c r="D1" s="311"/>
      <c r="E1" s="311"/>
      <c r="F1" s="311"/>
      <c r="G1" s="311"/>
      <c r="H1" s="311"/>
      <c r="I1" s="311"/>
      <c r="J1" s="311"/>
      <c r="K1" s="311"/>
      <c r="L1" s="311"/>
      <c r="M1" s="311"/>
      <c r="N1" s="311"/>
      <c r="O1" s="311"/>
      <c r="P1" s="311"/>
      <c r="Q1" s="311"/>
      <c r="R1" s="311"/>
      <c r="S1" s="311"/>
    </row>
    <row r="2" spans="1:19" x14ac:dyDescent="0.25">
      <c r="A2" s="311"/>
      <c r="B2" s="311"/>
      <c r="C2" s="311"/>
      <c r="D2" s="311"/>
      <c r="E2" s="311"/>
      <c r="F2" s="311"/>
      <c r="G2" s="311"/>
      <c r="H2" s="311"/>
      <c r="I2" s="311"/>
      <c r="J2" s="311"/>
      <c r="K2" s="311"/>
      <c r="L2" s="311"/>
      <c r="M2" s="311"/>
      <c r="N2" s="311"/>
      <c r="O2" s="311"/>
      <c r="P2" s="311"/>
      <c r="Q2" s="311"/>
      <c r="R2" s="311"/>
      <c r="S2" s="311"/>
    </row>
    <row r="3" spans="1:19" x14ac:dyDescent="0.25">
      <c r="A3" s="311"/>
      <c r="B3" s="311"/>
      <c r="C3" s="311"/>
      <c r="D3" s="311"/>
      <c r="E3" s="311"/>
      <c r="F3" s="311"/>
      <c r="G3" s="311"/>
      <c r="H3" s="311"/>
      <c r="I3" s="311"/>
      <c r="J3" s="311"/>
      <c r="K3" s="311"/>
      <c r="L3" s="311"/>
      <c r="M3" s="311"/>
      <c r="N3" s="311"/>
      <c r="O3" s="311"/>
      <c r="P3" s="311"/>
      <c r="Q3" s="311"/>
      <c r="R3" s="311"/>
      <c r="S3" s="311"/>
    </row>
    <row r="4" spans="1:19" x14ac:dyDescent="0.25">
      <c r="A4" s="311"/>
      <c r="B4" s="311"/>
      <c r="C4" s="311"/>
      <c r="D4" s="311"/>
      <c r="E4" s="311"/>
      <c r="F4" s="311"/>
      <c r="G4" s="311"/>
      <c r="H4" s="311"/>
      <c r="I4" s="311"/>
      <c r="J4" s="311"/>
      <c r="K4" s="311"/>
      <c r="L4" s="311"/>
      <c r="M4" s="311"/>
      <c r="N4" s="311"/>
      <c r="O4" s="311"/>
      <c r="P4" s="311"/>
      <c r="Q4" s="311"/>
      <c r="R4" s="311"/>
      <c r="S4" s="311"/>
    </row>
    <row r="5" spans="1:19" x14ac:dyDescent="0.25">
      <c r="A5" s="311"/>
      <c r="B5" s="311"/>
      <c r="C5" s="311"/>
      <c r="D5" s="311"/>
      <c r="E5" s="311"/>
      <c r="F5" s="311"/>
      <c r="G5" s="311"/>
      <c r="H5" s="311"/>
      <c r="I5" s="311"/>
      <c r="J5" s="311"/>
      <c r="K5" s="311"/>
      <c r="L5" s="311"/>
      <c r="M5" s="311"/>
      <c r="N5" s="311"/>
      <c r="O5" s="311"/>
      <c r="P5" s="311"/>
      <c r="Q5" s="311"/>
      <c r="R5" s="311"/>
      <c r="S5" s="311"/>
    </row>
    <row r="6" spans="1:19" x14ac:dyDescent="0.25">
      <c r="A6" s="311"/>
      <c r="B6" s="311"/>
      <c r="C6" s="311"/>
      <c r="D6" s="311"/>
      <c r="E6" s="311"/>
      <c r="F6" s="311"/>
      <c r="G6" s="311"/>
      <c r="H6" s="311"/>
      <c r="I6" s="311"/>
      <c r="J6" s="311"/>
      <c r="K6" s="311"/>
      <c r="L6" s="311"/>
      <c r="M6" s="311"/>
      <c r="N6" s="311"/>
      <c r="O6" s="311"/>
      <c r="P6" s="311"/>
      <c r="Q6" s="311"/>
      <c r="R6" s="311"/>
      <c r="S6" s="311"/>
    </row>
    <row r="7" spans="1:19" x14ac:dyDescent="0.25">
      <c r="A7" s="311"/>
      <c r="B7" s="311"/>
      <c r="C7" s="311"/>
      <c r="D7" s="311"/>
      <c r="E7" s="311"/>
      <c r="F7" s="311"/>
      <c r="G7" s="311"/>
      <c r="H7" s="311"/>
      <c r="I7" s="311"/>
      <c r="J7" s="311"/>
      <c r="K7" s="311"/>
      <c r="L7" s="311"/>
      <c r="M7" s="311"/>
      <c r="N7" s="311"/>
      <c r="O7" s="311"/>
      <c r="P7" s="311"/>
      <c r="Q7" s="311"/>
      <c r="R7" s="311"/>
      <c r="S7" s="311"/>
    </row>
    <row r="8" spans="1:19" x14ac:dyDescent="0.25">
      <c r="A8" s="311"/>
      <c r="B8" s="311"/>
      <c r="C8" s="311"/>
      <c r="D8" s="311"/>
      <c r="E8" s="311"/>
      <c r="F8" s="311"/>
      <c r="G8" s="311"/>
      <c r="H8" s="311"/>
      <c r="I8" s="311"/>
      <c r="J8" s="311"/>
      <c r="K8" s="311"/>
      <c r="L8" s="311"/>
      <c r="M8" s="311"/>
      <c r="N8" s="311"/>
      <c r="O8" s="311"/>
      <c r="P8" s="311"/>
      <c r="Q8" s="311"/>
      <c r="R8" s="311"/>
      <c r="S8" s="311"/>
    </row>
    <row r="9" spans="1:19" x14ac:dyDescent="0.25">
      <c r="A9" s="311"/>
      <c r="B9" s="311"/>
      <c r="C9" s="311"/>
      <c r="D9" s="311"/>
      <c r="E9" s="311"/>
      <c r="F9" s="311"/>
      <c r="G9" s="311"/>
      <c r="H9" s="311"/>
      <c r="I9" s="311"/>
      <c r="J9" s="311"/>
      <c r="K9" s="311"/>
      <c r="L9" s="311"/>
      <c r="M9" s="311"/>
      <c r="N9" s="311"/>
      <c r="O9" s="311"/>
      <c r="P9" s="311"/>
      <c r="Q9" s="311"/>
      <c r="R9" s="311"/>
      <c r="S9" s="311"/>
    </row>
    <row r="10" spans="1:19" x14ac:dyDescent="0.25">
      <c r="A10" s="311"/>
      <c r="B10" s="311"/>
      <c r="C10" s="311"/>
      <c r="D10" s="311"/>
      <c r="E10" s="311"/>
      <c r="F10" s="311"/>
      <c r="G10" s="311"/>
      <c r="H10" s="311"/>
      <c r="I10" s="311"/>
      <c r="J10" s="311"/>
      <c r="K10" s="311"/>
      <c r="L10" s="311"/>
      <c r="M10" s="311"/>
      <c r="N10" s="311"/>
      <c r="O10" s="311"/>
      <c r="P10" s="311"/>
      <c r="Q10" s="311"/>
      <c r="R10" s="311"/>
      <c r="S10" s="311"/>
    </row>
    <row r="11" spans="1:19" x14ac:dyDescent="0.25">
      <c r="A11" s="311"/>
      <c r="B11" s="311"/>
      <c r="C11" s="311"/>
      <c r="D11" s="311"/>
      <c r="E11" s="311"/>
      <c r="F11" s="311"/>
      <c r="G11" s="311"/>
      <c r="H11" s="311"/>
      <c r="I11" s="311"/>
      <c r="J11" s="311"/>
      <c r="K11" s="311"/>
      <c r="L11" s="311"/>
      <c r="M11" s="311"/>
      <c r="N11" s="311"/>
      <c r="O11" s="311"/>
      <c r="P11" s="311"/>
      <c r="Q11" s="311"/>
      <c r="R11" s="311"/>
      <c r="S11" s="311"/>
    </row>
    <row r="12" spans="1:19" x14ac:dyDescent="0.25">
      <c r="A12" s="311"/>
      <c r="B12" s="311"/>
      <c r="C12" s="311"/>
      <c r="D12" s="311"/>
      <c r="E12" s="311"/>
      <c r="F12" s="311"/>
      <c r="G12" s="311"/>
      <c r="H12" s="311"/>
      <c r="I12" s="311"/>
      <c r="J12" s="311"/>
      <c r="K12" s="311"/>
      <c r="L12" s="311"/>
      <c r="M12" s="311"/>
      <c r="N12" s="311"/>
      <c r="O12" s="311"/>
      <c r="P12" s="311"/>
      <c r="Q12" s="311"/>
      <c r="R12" s="311"/>
      <c r="S12" s="311"/>
    </row>
    <row r="13" spans="1:19" x14ac:dyDescent="0.25">
      <c r="A13" s="311"/>
      <c r="B13" s="311"/>
      <c r="C13" s="311"/>
      <c r="D13" s="311"/>
      <c r="E13" s="311"/>
      <c r="F13" s="311"/>
      <c r="G13" s="311"/>
      <c r="H13" s="311"/>
      <c r="I13" s="311"/>
      <c r="J13" s="311"/>
      <c r="K13" s="311"/>
      <c r="L13" s="311"/>
      <c r="M13" s="311"/>
      <c r="N13" s="311"/>
      <c r="O13" s="311"/>
      <c r="P13" s="311"/>
      <c r="Q13" s="311"/>
      <c r="R13" s="311"/>
      <c r="S13" s="311"/>
    </row>
    <row r="14" spans="1:19" x14ac:dyDescent="0.25">
      <c r="A14" s="311"/>
      <c r="B14" s="311"/>
      <c r="C14" s="311"/>
      <c r="D14" s="311"/>
      <c r="E14" s="311"/>
      <c r="F14" s="311"/>
      <c r="G14" s="311"/>
      <c r="H14" s="311"/>
      <c r="I14" s="311"/>
      <c r="J14" s="311"/>
      <c r="K14" s="311"/>
      <c r="L14" s="311"/>
      <c r="M14" s="311"/>
      <c r="N14" s="311"/>
      <c r="O14" s="311"/>
      <c r="P14" s="311"/>
      <c r="Q14" s="311"/>
      <c r="R14" s="311"/>
      <c r="S14" s="311"/>
    </row>
    <row r="15" spans="1:19" x14ac:dyDescent="0.25">
      <c r="A15" s="311"/>
      <c r="B15" s="311"/>
      <c r="C15" s="311"/>
      <c r="D15" s="311"/>
      <c r="E15" s="311"/>
      <c r="F15" s="311"/>
      <c r="G15" s="311"/>
      <c r="H15" s="311"/>
      <c r="I15" s="311"/>
      <c r="J15" s="311"/>
      <c r="K15" s="311"/>
      <c r="L15" s="311"/>
      <c r="M15" s="311"/>
      <c r="N15" s="311"/>
      <c r="O15" s="311"/>
      <c r="P15" s="311"/>
      <c r="Q15" s="311"/>
      <c r="R15" s="311"/>
      <c r="S15" s="311"/>
    </row>
    <row r="16" spans="1:19" x14ac:dyDescent="0.25">
      <c r="A16" s="311"/>
      <c r="B16" s="311"/>
      <c r="C16" s="311"/>
      <c r="D16" s="311"/>
      <c r="E16" s="311"/>
      <c r="F16" s="311"/>
      <c r="G16" s="311"/>
      <c r="H16" s="311"/>
      <c r="I16" s="311"/>
      <c r="J16" s="311"/>
      <c r="K16" s="311"/>
      <c r="L16" s="311"/>
      <c r="M16" s="311"/>
      <c r="N16" s="311"/>
      <c r="O16" s="311"/>
      <c r="P16" s="311"/>
      <c r="Q16" s="311"/>
      <c r="R16" s="311"/>
      <c r="S16" s="311"/>
    </row>
    <row r="17" spans="1:19" x14ac:dyDescent="0.25">
      <c r="A17" s="311"/>
      <c r="B17" s="311"/>
      <c r="C17" s="311"/>
      <c r="D17" s="311"/>
      <c r="E17" s="311"/>
      <c r="F17" s="311"/>
      <c r="G17" s="311"/>
      <c r="H17" s="311"/>
      <c r="I17" s="311"/>
      <c r="J17" s="311"/>
      <c r="K17" s="311"/>
      <c r="L17" s="311"/>
      <c r="M17" s="311"/>
      <c r="N17" s="311"/>
      <c r="O17" s="311"/>
      <c r="P17" s="311"/>
      <c r="Q17" s="311"/>
      <c r="R17" s="311"/>
      <c r="S17" s="311"/>
    </row>
    <row r="18" spans="1:19" x14ac:dyDescent="0.25">
      <c r="A18" s="311"/>
      <c r="B18" s="311"/>
      <c r="C18" s="311"/>
      <c r="D18" s="311"/>
      <c r="E18" s="311"/>
      <c r="F18" s="311"/>
      <c r="G18" s="311"/>
      <c r="H18" s="311"/>
      <c r="I18" s="311"/>
      <c r="J18" s="311"/>
      <c r="K18" s="311"/>
      <c r="L18" s="311"/>
      <c r="M18" s="311"/>
      <c r="N18" s="311"/>
      <c r="O18" s="311"/>
      <c r="P18" s="311"/>
      <c r="Q18" s="311"/>
      <c r="R18" s="311"/>
      <c r="S18" s="311"/>
    </row>
    <row r="19" spans="1:19" x14ac:dyDescent="0.25">
      <c r="A19" s="311"/>
      <c r="B19" s="311"/>
      <c r="C19" s="311"/>
      <c r="D19" s="311"/>
      <c r="E19" s="311"/>
      <c r="F19" s="311"/>
      <c r="G19" s="311"/>
      <c r="H19" s="311"/>
      <c r="I19" s="311"/>
      <c r="J19" s="311"/>
      <c r="K19" s="311"/>
      <c r="L19" s="311"/>
      <c r="M19" s="311"/>
      <c r="N19" s="311"/>
      <c r="O19" s="311"/>
      <c r="P19" s="311"/>
      <c r="Q19" s="311"/>
      <c r="R19" s="311"/>
      <c r="S19" s="311"/>
    </row>
    <row r="20" spans="1:19" x14ac:dyDescent="0.25">
      <c r="A20" s="311"/>
      <c r="B20" s="311"/>
      <c r="C20" s="311"/>
      <c r="D20" s="311"/>
      <c r="E20" s="311"/>
      <c r="F20" s="311"/>
      <c r="G20" s="311"/>
      <c r="H20" s="311"/>
      <c r="I20" s="311"/>
      <c r="J20" s="311"/>
      <c r="K20" s="311"/>
      <c r="L20" s="311"/>
      <c r="M20" s="311"/>
      <c r="N20" s="311"/>
      <c r="O20" s="311"/>
      <c r="P20" s="311"/>
      <c r="Q20" s="311"/>
      <c r="R20" s="311"/>
      <c r="S20" s="311"/>
    </row>
    <row r="21" spans="1:19" x14ac:dyDescent="0.25">
      <c r="A21" s="311"/>
      <c r="B21" s="311"/>
      <c r="C21" s="311"/>
      <c r="D21" s="311"/>
      <c r="E21" s="311"/>
      <c r="F21" s="311"/>
      <c r="G21" s="311"/>
      <c r="H21" s="311"/>
      <c r="I21" s="311"/>
      <c r="J21" s="311"/>
      <c r="K21" s="311"/>
      <c r="L21" s="311"/>
      <c r="M21" s="311"/>
      <c r="N21" s="311"/>
      <c r="O21" s="311"/>
      <c r="P21" s="311"/>
      <c r="Q21" s="311"/>
      <c r="R21" s="311"/>
      <c r="S21" s="311"/>
    </row>
    <row r="22" spans="1:19" x14ac:dyDescent="0.25">
      <c r="A22" s="311"/>
      <c r="B22" s="311"/>
      <c r="C22" s="311"/>
      <c r="D22" s="311"/>
      <c r="E22" s="311"/>
      <c r="F22" s="311"/>
      <c r="G22" s="311"/>
      <c r="H22" s="311"/>
      <c r="I22" s="311"/>
      <c r="J22" s="311"/>
      <c r="K22" s="311"/>
      <c r="L22" s="311"/>
      <c r="M22" s="311"/>
      <c r="N22" s="311"/>
      <c r="O22" s="311"/>
      <c r="P22" s="311"/>
      <c r="Q22" s="311"/>
      <c r="R22" s="311"/>
      <c r="S22" s="311"/>
    </row>
    <row r="23" spans="1:19" x14ac:dyDescent="0.25">
      <c r="A23" s="311"/>
      <c r="B23" s="311"/>
      <c r="C23" s="311"/>
      <c r="D23" s="311"/>
      <c r="E23" s="311"/>
      <c r="F23" s="311"/>
      <c r="G23" s="311"/>
      <c r="H23" s="311"/>
      <c r="I23" s="311"/>
      <c r="J23" s="311"/>
      <c r="K23" s="311"/>
      <c r="L23" s="311"/>
      <c r="M23" s="311"/>
      <c r="N23" s="311"/>
      <c r="O23" s="311"/>
      <c r="P23" s="311"/>
      <c r="Q23" s="311"/>
      <c r="R23" s="311"/>
      <c r="S23" s="311"/>
    </row>
    <row r="24" spans="1:19" x14ac:dyDescent="0.25">
      <c r="A24" s="311"/>
      <c r="B24" s="311"/>
      <c r="C24" s="311"/>
      <c r="D24" s="311"/>
      <c r="E24" s="311"/>
      <c r="F24" s="311"/>
      <c r="G24" s="311"/>
      <c r="H24" s="311"/>
      <c r="I24" s="311"/>
      <c r="J24" s="311"/>
      <c r="K24" s="311"/>
      <c r="L24" s="311"/>
      <c r="M24" s="311"/>
      <c r="N24" s="311"/>
      <c r="O24" s="311"/>
      <c r="P24" s="311"/>
      <c r="Q24" s="311"/>
      <c r="R24" s="311"/>
      <c r="S24" s="311"/>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E9BB84F0-B4EE-46C7-B52D-FE15BDAA9CE1}"/>
</file>

<file path=customXml/itemProps2.xml><?xml version="1.0" encoding="utf-8"?>
<ds:datastoreItem xmlns:ds="http://schemas.openxmlformats.org/officeDocument/2006/customXml" ds:itemID="{87EECBDC-D265-4C59-BA92-9A7517958D26}"/>
</file>

<file path=customXml/itemProps3.xml><?xml version="1.0" encoding="utf-8"?>
<ds:datastoreItem xmlns:ds="http://schemas.openxmlformats.org/officeDocument/2006/customXml" ds:itemID="{3BBBD643-6F73-48D2-B520-166BE23EF4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Roman-White, Selina (CONTR)</dc:creator>
  <cp:lastModifiedBy>Srijana Rai</cp:lastModifiedBy>
  <dcterms:created xsi:type="dcterms:W3CDTF">2018-01-03T13:10:59Z</dcterms:created>
  <dcterms:modified xsi:type="dcterms:W3CDTF">2019-03-11T17:17:02Z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