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ais\Desktop\Srijana\NG Unit Processes\Don's Review\"/>
    </mc:Choice>
  </mc:AlternateContent>
  <bookViews>
    <workbookView xWindow="0" yWindow="0" windowWidth="28800" windowHeight="12210" activeTab="1"/>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0" r:id="rId9"/>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0" i="3" l="1"/>
  <c r="C6" i="3"/>
  <c r="C8" i="3"/>
  <c r="C9" i="3"/>
  <c r="C10" i="3"/>
  <c r="C11" i="3"/>
  <c r="C12" i="3"/>
  <c r="C13" i="3"/>
  <c r="C14" i="3"/>
  <c r="C15" i="3"/>
  <c r="C16" i="3"/>
  <c r="C17" i="3"/>
  <c r="C18" i="3"/>
  <c r="C19" i="3"/>
  <c r="C20" i="3"/>
  <c r="C21" i="3"/>
  <c r="C22" i="3"/>
  <c r="C23" i="3"/>
  <c r="C24" i="3"/>
  <c r="C25" i="3"/>
  <c r="C26" i="3"/>
  <c r="C27" i="3"/>
  <c r="C28" i="3"/>
  <c r="C29"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7" i="3"/>
  <c r="G4" i="3" l="1"/>
  <c r="H4" i="3"/>
  <c r="I4" i="3"/>
  <c r="J4" i="3"/>
  <c r="K4" i="3"/>
  <c r="L4" i="3"/>
  <c r="M4" i="3"/>
  <c r="N4" i="3"/>
  <c r="O4" i="3"/>
  <c r="P4" i="3"/>
  <c r="Q4" i="3"/>
  <c r="R4" i="3"/>
  <c r="S4" i="3"/>
  <c r="T4" i="3"/>
  <c r="U4" i="3"/>
  <c r="V4" i="3"/>
  <c r="W4" i="3"/>
  <c r="X4" i="3"/>
  <c r="Y4" i="3"/>
  <c r="Z4" i="3"/>
  <c r="AA4" i="3"/>
  <c r="AB4" i="3"/>
  <c r="AC4" i="3"/>
  <c r="AD4" i="3"/>
  <c r="AE4" i="3"/>
  <c r="AF4" i="3"/>
  <c r="C5" i="3"/>
  <c r="D4" i="3"/>
  <c r="F80" i="2"/>
  <c r="E4" i="3"/>
  <c r="G80" i="2"/>
  <c r="E81" i="2"/>
  <c r="E80" i="2"/>
  <c r="E82" i="2"/>
  <c r="B10" i="7"/>
  <c r="C6" i="7"/>
  <c r="E23" i="2"/>
  <c r="E24" i="2"/>
  <c r="B87" i="2"/>
  <c r="B85" i="2"/>
  <c r="B84" i="2"/>
  <c r="B83" i="2"/>
  <c r="B82" i="2"/>
  <c r="B81" i="2"/>
  <c r="J61" i="5"/>
  <c r="K61" i="5"/>
  <c r="J62" i="5"/>
  <c r="K62" i="5"/>
  <c r="J63" i="5"/>
  <c r="K63" i="5"/>
  <c r="J64" i="5"/>
  <c r="K64" i="5"/>
  <c r="J65" i="5"/>
  <c r="K65" i="5"/>
  <c r="J66" i="5"/>
  <c r="K66" i="5"/>
  <c r="J67" i="5"/>
  <c r="K67" i="5"/>
  <c r="J68" i="5"/>
  <c r="K68" i="5"/>
  <c r="J69" i="5"/>
  <c r="K69" i="5"/>
  <c r="J70" i="5"/>
  <c r="K70" i="5"/>
  <c r="J71" i="5"/>
  <c r="K71" i="5"/>
  <c r="J72" i="5"/>
  <c r="K72" i="5"/>
  <c r="J73" i="5"/>
  <c r="K73" i="5"/>
  <c r="J74" i="5"/>
  <c r="K74" i="5"/>
  <c r="J75" i="5"/>
  <c r="K75" i="5"/>
  <c r="J76" i="5"/>
  <c r="K76" i="5"/>
  <c r="J77" i="5"/>
  <c r="K77" i="5"/>
  <c r="J78" i="5"/>
  <c r="K78" i="5"/>
  <c r="J79" i="5"/>
  <c r="K79" i="5"/>
  <c r="J80" i="5"/>
  <c r="K80" i="5"/>
  <c r="J81" i="5"/>
  <c r="K81" i="5"/>
  <c r="J82" i="5"/>
  <c r="K82" i="5"/>
  <c r="J83" i="5"/>
  <c r="K83" i="5"/>
  <c r="J84" i="5"/>
  <c r="K84" i="5"/>
  <c r="J85" i="5"/>
  <c r="K85" i="5"/>
  <c r="J86" i="5"/>
  <c r="K86" i="5"/>
  <c r="J87" i="5"/>
  <c r="K87" i="5"/>
  <c r="J88" i="5"/>
  <c r="K88" i="5"/>
  <c r="J89" i="5"/>
  <c r="K89" i="5"/>
  <c r="J90" i="5"/>
  <c r="K90" i="5"/>
  <c r="J91" i="5"/>
  <c r="K91" i="5"/>
  <c r="J92" i="5"/>
  <c r="K92" i="5"/>
  <c r="J93" i="5"/>
  <c r="K93" i="5"/>
  <c r="J94" i="5"/>
  <c r="K94" i="5"/>
  <c r="J95" i="5"/>
  <c r="K95" i="5"/>
  <c r="J96" i="5"/>
  <c r="K96" i="5"/>
  <c r="J97" i="5"/>
  <c r="K97" i="5"/>
  <c r="J98" i="5"/>
  <c r="K98" i="5"/>
  <c r="J99" i="5"/>
  <c r="K99" i="5"/>
  <c r="J100" i="5"/>
  <c r="K100" i="5"/>
  <c r="J101" i="5"/>
  <c r="K101" i="5"/>
  <c r="J102" i="5"/>
  <c r="K102" i="5"/>
  <c r="J103" i="5"/>
  <c r="K103" i="5"/>
  <c r="J104" i="5"/>
  <c r="K104" i="5"/>
  <c r="J105" i="5"/>
  <c r="K105" i="5"/>
  <c r="J106" i="5"/>
  <c r="K106" i="5"/>
  <c r="J107" i="5"/>
  <c r="K107" i="5"/>
  <c r="J108" i="5"/>
  <c r="K108" i="5"/>
  <c r="J109" i="5"/>
  <c r="K109" i="5"/>
  <c r="J110" i="5"/>
  <c r="K110" i="5"/>
  <c r="J111" i="5"/>
  <c r="K111" i="5"/>
  <c r="J112" i="5"/>
  <c r="K112" i="5"/>
  <c r="J113" i="5"/>
  <c r="K113" i="5"/>
  <c r="J114" i="5"/>
  <c r="K114" i="5"/>
  <c r="J115" i="5"/>
  <c r="K115" i="5"/>
  <c r="J116" i="5"/>
  <c r="K116"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H284" i="2"/>
  <c r="H285" i="2"/>
  <c r="H286" i="2"/>
  <c r="H287" i="2"/>
  <c r="H288" i="2"/>
  <c r="H289" i="2"/>
  <c r="H290" i="2"/>
  <c r="H291" i="2"/>
  <c r="H292" i="2"/>
  <c r="H293" i="2"/>
  <c r="H294" i="2"/>
  <c r="H295" i="2"/>
  <c r="H296" i="2"/>
  <c r="H297" i="2"/>
  <c r="H298" i="2"/>
  <c r="H299" i="2"/>
  <c r="H300" i="2"/>
  <c r="H301" i="2"/>
  <c r="H302" i="2"/>
  <c r="H303" i="2"/>
  <c r="H304" i="2"/>
  <c r="H305" i="2"/>
  <c r="H306" i="2"/>
  <c r="H307" i="2"/>
  <c r="H308" i="2"/>
  <c r="H309" i="2"/>
  <c r="H310" i="2"/>
  <c r="H311" i="2"/>
  <c r="H312" i="2"/>
  <c r="H313" i="2"/>
  <c r="H314" i="2"/>
  <c r="H315" i="2"/>
  <c r="H316" i="2"/>
  <c r="H317" i="2"/>
  <c r="H318" i="2"/>
  <c r="H319" i="2"/>
  <c r="H320" i="2"/>
  <c r="H321" i="2"/>
  <c r="H322" i="2"/>
  <c r="H323" i="2"/>
  <c r="H324" i="2"/>
  <c r="H325" i="2"/>
  <c r="H326" i="2"/>
  <c r="H327" i="2"/>
  <c r="H328" i="2"/>
  <c r="H329" i="2"/>
  <c r="H330" i="2"/>
  <c r="H331" i="2"/>
  <c r="H332" i="2"/>
  <c r="H333" i="2"/>
  <c r="H334" i="2"/>
  <c r="H335" i="2"/>
  <c r="H336" i="2"/>
  <c r="H337" i="2"/>
  <c r="H338" i="2"/>
  <c r="H339" i="2"/>
  <c r="I119"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6"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B126" i="2"/>
  <c r="B127" i="2"/>
  <c r="B128" i="2"/>
  <c r="B129" i="2"/>
  <c r="B130" i="2"/>
  <c r="B131" i="2"/>
  <c r="B132" i="2"/>
  <c r="B133" i="2"/>
  <c r="B134" i="2"/>
  <c r="B135" i="2"/>
  <c r="B136" i="2"/>
  <c r="B137" i="2"/>
  <c r="B138" i="2"/>
  <c r="B139" i="2"/>
  <c r="B140" i="2"/>
  <c r="B141" i="2"/>
  <c r="B142" i="2"/>
  <c r="B143" i="2"/>
  <c r="H341" i="2"/>
  <c r="H232" i="2"/>
  <c r="H233" i="2"/>
  <c r="H234" i="2"/>
  <c r="H235" i="2"/>
  <c r="H236" i="2"/>
  <c r="H237" i="2"/>
  <c r="H238" i="2"/>
  <c r="H239" i="2"/>
  <c r="H240" i="2"/>
  <c r="H241" i="2"/>
  <c r="H242" i="2"/>
  <c r="H243" i="2"/>
  <c r="H244" i="2"/>
  <c r="H245" i="2"/>
  <c r="H246" i="2"/>
  <c r="H247" i="2"/>
  <c r="H248" i="2"/>
  <c r="H249" i="2"/>
  <c r="H250" i="2"/>
  <c r="H251" i="2"/>
  <c r="H252" i="2"/>
  <c r="H253" i="2"/>
  <c r="H254" i="2"/>
  <c r="H255" i="2"/>
  <c r="H256" i="2"/>
  <c r="H257" i="2"/>
  <c r="H258" i="2"/>
  <c r="H259" i="2"/>
  <c r="H260" i="2"/>
  <c r="H261" i="2"/>
  <c r="H262" i="2"/>
  <c r="H263" i="2"/>
  <c r="H264" i="2"/>
  <c r="H265" i="2"/>
  <c r="H266"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N5" i="2"/>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G341" i="2"/>
  <c r="I341" i="2"/>
  <c r="H283" i="2"/>
  <c r="H282" i="2"/>
  <c r="H281" i="2"/>
  <c r="H280" i="2"/>
  <c r="H279" i="2"/>
  <c r="H278" i="2"/>
  <c r="H277" i="2"/>
  <c r="H276" i="2"/>
  <c r="H275" i="2"/>
  <c r="H274" i="2"/>
  <c r="H273" i="2"/>
  <c r="H272" i="2"/>
  <c r="H271" i="2"/>
  <c r="H270" i="2"/>
  <c r="H269" i="2"/>
  <c r="H268" i="2"/>
  <c r="H267" i="2"/>
  <c r="H231" i="2"/>
  <c r="H230" i="2"/>
  <c r="H229" i="2"/>
  <c r="H228" i="2"/>
  <c r="H227" i="2"/>
  <c r="I220" i="2"/>
  <c r="H220" i="2"/>
  <c r="G220" i="2"/>
  <c r="I219" i="2"/>
  <c r="H219" i="2"/>
  <c r="G219" i="2"/>
  <c r="I218" i="2"/>
  <c r="H218" i="2"/>
  <c r="G218" i="2"/>
  <c r="I217" i="2"/>
  <c r="H217" i="2"/>
  <c r="G217" i="2"/>
  <c r="H216" i="2"/>
  <c r="G216" i="2"/>
  <c r="I216" i="2"/>
  <c r="H215" i="2"/>
  <c r="G215" i="2"/>
  <c r="I215" i="2"/>
  <c r="I214" i="2"/>
  <c r="H214" i="2"/>
  <c r="G214" i="2"/>
  <c r="I213" i="2"/>
  <c r="H213" i="2"/>
  <c r="G213" i="2"/>
  <c r="I212" i="2"/>
  <c r="H212" i="2"/>
  <c r="G212" i="2"/>
  <c r="B23" i="2"/>
  <c r="G11" i="2"/>
  <c r="D4" i="1"/>
  <c r="D3" i="1"/>
  <c r="C25" i="1"/>
  <c r="D6" i="3" l="1"/>
  <c r="D8" i="3"/>
  <c r="F24" i="2" s="1"/>
  <c r="D12" i="3"/>
  <c r="F28" i="2" s="1"/>
  <c r="D16" i="3"/>
  <c r="F32" i="2" s="1"/>
  <c r="D20" i="3"/>
  <c r="F36" i="2" s="1"/>
  <c r="D24" i="3"/>
  <c r="F40" i="2" s="1"/>
  <c r="D28" i="3"/>
  <c r="F44" i="2" s="1"/>
  <c r="D32" i="3"/>
  <c r="F48" i="2" s="1"/>
  <c r="D36" i="3"/>
  <c r="F52" i="2" s="1"/>
  <c r="D40" i="3"/>
  <c r="F56" i="2" s="1"/>
  <c r="D44" i="3"/>
  <c r="F60" i="2" s="1"/>
  <c r="D48" i="3"/>
  <c r="F64" i="2" s="1"/>
  <c r="D52" i="3"/>
  <c r="F68" i="2" s="1"/>
  <c r="D56" i="3"/>
  <c r="F72" i="2" s="1"/>
  <c r="D60" i="3"/>
  <c r="F76" i="2" s="1"/>
  <c r="D64" i="3"/>
  <c r="F81" i="2" s="1"/>
  <c r="D54" i="3"/>
  <c r="F70" i="2" s="1"/>
  <c r="D9" i="3"/>
  <c r="F25" i="2" s="1"/>
  <c r="D17" i="3"/>
  <c r="F33" i="2" s="1"/>
  <c r="D45" i="3"/>
  <c r="F61" i="2" s="1"/>
  <c r="D11" i="3"/>
  <c r="F27" i="2" s="1"/>
  <c r="D15" i="3"/>
  <c r="F31" i="2" s="1"/>
  <c r="D19" i="3"/>
  <c r="F35" i="2" s="1"/>
  <c r="D23" i="3"/>
  <c r="F39" i="2" s="1"/>
  <c r="D27" i="3"/>
  <c r="F43" i="2" s="1"/>
  <c r="D31" i="3"/>
  <c r="F47" i="2" s="1"/>
  <c r="D35" i="3"/>
  <c r="F51" i="2" s="1"/>
  <c r="D39" i="3"/>
  <c r="F55" i="2" s="1"/>
  <c r="D43" i="3"/>
  <c r="F59" i="2" s="1"/>
  <c r="D47" i="3"/>
  <c r="F63" i="2" s="1"/>
  <c r="D51" i="3"/>
  <c r="F67" i="2" s="1"/>
  <c r="D55" i="3"/>
  <c r="F71" i="2" s="1"/>
  <c r="D59" i="3"/>
  <c r="F75" i="2" s="1"/>
  <c r="D63" i="3"/>
  <c r="F79" i="2" s="1"/>
  <c r="D7" i="3"/>
  <c r="D21" i="3"/>
  <c r="F37" i="2" s="1"/>
  <c r="D25" i="3"/>
  <c r="F41" i="2" s="1"/>
  <c r="D29" i="3"/>
  <c r="F45" i="2" s="1"/>
  <c r="D41" i="3"/>
  <c r="F57" i="2" s="1"/>
  <c r="D61" i="3"/>
  <c r="F77" i="2" s="1"/>
  <c r="D65" i="3"/>
  <c r="D10" i="3"/>
  <c r="F26" i="2" s="1"/>
  <c r="D14" i="3"/>
  <c r="F30" i="2" s="1"/>
  <c r="D18" i="3"/>
  <c r="F34" i="2" s="1"/>
  <c r="D22" i="3"/>
  <c r="F38" i="2" s="1"/>
  <c r="D26" i="3"/>
  <c r="F42" i="2" s="1"/>
  <c r="D30" i="3"/>
  <c r="F46" i="2" s="1"/>
  <c r="D34" i="3"/>
  <c r="F50" i="2" s="1"/>
  <c r="D38" i="3"/>
  <c r="F54" i="2" s="1"/>
  <c r="D42" i="3"/>
  <c r="F58" i="2" s="1"/>
  <c r="D46" i="3"/>
  <c r="F62" i="2" s="1"/>
  <c r="D50" i="3"/>
  <c r="F66" i="2" s="1"/>
  <c r="D58" i="3"/>
  <c r="F74" i="2" s="1"/>
  <c r="D62" i="3"/>
  <c r="F78" i="2" s="1"/>
  <c r="D13" i="3"/>
  <c r="F29" i="2" s="1"/>
  <c r="D33" i="3"/>
  <c r="F49" i="2" s="1"/>
  <c r="D37" i="3"/>
  <c r="F53" i="2" s="1"/>
  <c r="D49" i="3"/>
  <c r="F65" i="2" s="1"/>
  <c r="D53" i="3"/>
  <c r="F69" i="2" s="1"/>
  <c r="D57" i="3"/>
  <c r="F73" i="2" s="1"/>
  <c r="E9" i="3"/>
  <c r="G25" i="2" s="1"/>
  <c r="E13" i="3"/>
  <c r="G29" i="2" s="1"/>
  <c r="E17" i="3"/>
  <c r="G33" i="2" s="1"/>
  <c r="E21" i="3"/>
  <c r="G37" i="2" s="1"/>
  <c r="E25" i="3"/>
  <c r="G41" i="2" s="1"/>
  <c r="E29" i="3"/>
  <c r="G45" i="2" s="1"/>
  <c r="E33" i="3"/>
  <c r="G49" i="2" s="1"/>
  <c r="E37" i="3"/>
  <c r="G53" i="2" s="1"/>
  <c r="E41" i="3"/>
  <c r="G57" i="2" s="1"/>
  <c r="E45" i="3"/>
  <c r="G61" i="2" s="1"/>
  <c r="E49" i="3"/>
  <c r="G65" i="2" s="1"/>
  <c r="E53" i="3"/>
  <c r="G69" i="2" s="1"/>
  <c r="E57" i="3"/>
  <c r="G73" i="2" s="1"/>
  <c r="E61" i="3"/>
  <c r="G77" i="2" s="1"/>
  <c r="E65" i="3"/>
  <c r="G82" i="2" s="1"/>
  <c r="E59" i="3"/>
  <c r="G75" i="2" s="1"/>
  <c r="E34" i="3"/>
  <c r="G50" i="2" s="1"/>
  <c r="E46" i="3"/>
  <c r="G62" i="2" s="1"/>
  <c r="E6" i="3"/>
  <c r="E8" i="3"/>
  <c r="G24" i="2" s="1"/>
  <c r="E12" i="3"/>
  <c r="G28" i="2" s="1"/>
  <c r="E16" i="3"/>
  <c r="G32" i="2" s="1"/>
  <c r="E20" i="3"/>
  <c r="G36" i="2" s="1"/>
  <c r="E24" i="3"/>
  <c r="G40" i="2" s="1"/>
  <c r="E28" i="3"/>
  <c r="G44" i="2" s="1"/>
  <c r="E32" i="3"/>
  <c r="G48" i="2" s="1"/>
  <c r="E36" i="3"/>
  <c r="G52" i="2" s="1"/>
  <c r="E40" i="3"/>
  <c r="G56" i="2" s="1"/>
  <c r="E44" i="3"/>
  <c r="G60" i="2" s="1"/>
  <c r="E48" i="3"/>
  <c r="G64" i="2" s="1"/>
  <c r="E52" i="3"/>
  <c r="G68" i="2" s="1"/>
  <c r="E56" i="3"/>
  <c r="G72" i="2" s="1"/>
  <c r="E60" i="3"/>
  <c r="G76" i="2" s="1"/>
  <c r="E64" i="3"/>
  <c r="G81" i="2" s="1"/>
  <c r="E55" i="3"/>
  <c r="G71" i="2" s="1"/>
  <c r="E7" i="3"/>
  <c r="G23" i="2" s="1"/>
  <c r="E18" i="3"/>
  <c r="G34" i="2" s="1"/>
  <c r="E22" i="3"/>
  <c r="G38" i="2" s="1"/>
  <c r="E26" i="3"/>
  <c r="G42" i="2" s="1"/>
  <c r="E30" i="3"/>
  <c r="G46" i="2" s="1"/>
  <c r="E38" i="3"/>
  <c r="G54" i="2" s="1"/>
  <c r="E42" i="3"/>
  <c r="G58" i="2" s="1"/>
  <c r="E62" i="3"/>
  <c r="G78" i="2" s="1"/>
  <c r="E11" i="3"/>
  <c r="G27" i="2" s="1"/>
  <c r="E15" i="3"/>
  <c r="G31" i="2" s="1"/>
  <c r="E19" i="3"/>
  <c r="G35" i="2" s="1"/>
  <c r="E23" i="3"/>
  <c r="G39" i="2" s="1"/>
  <c r="E27" i="3"/>
  <c r="G43" i="2" s="1"/>
  <c r="E31" i="3"/>
  <c r="G47" i="2" s="1"/>
  <c r="E35" i="3"/>
  <c r="G51" i="2" s="1"/>
  <c r="E39" i="3"/>
  <c r="G55" i="2" s="1"/>
  <c r="E43" i="3"/>
  <c r="G59" i="2" s="1"/>
  <c r="E47" i="3"/>
  <c r="G63" i="2" s="1"/>
  <c r="E51" i="3"/>
  <c r="G67" i="2" s="1"/>
  <c r="E63" i="3"/>
  <c r="G79" i="2" s="1"/>
  <c r="E10" i="3"/>
  <c r="G26" i="2" s="1"/>
  <c r="E14" i="3"/>
  <c r="G30" i="2" s="1"/>
  <c r="E50" i="3"/>
  <c r="G66" i="2" s="1"/>
  <c r="E54" i="3"/>
  <c r="G70" i="2" s="1"/>
  <c r="E58" i="3"/>
  <c r="G74" i="2" s="1"/>
  <c r="E85" i="2"/>
  <c r="E88" i="2" s="1"/>
  <c r="F82" i="2"/>
  <c r="F23" i="2"/>
  <c r="G86" i="2" l="1"/>
  <c r="G85" i="2"/>
  <c r="G88" i="2" s="1"/>
  <c r="G135" i="2" s="1"/>
  <c r="G145" i="2"/>
  <c r="G166" i="2"/>
  <c r="G194" i="2"/>
  <c r="G111" i="2"/>
  <c r="G167" i="2"/>
  <c r="G110" i="2"/>
  <c r="G173" i="2"/>
  <c r="G184" i="2"/>
  <c r="G180" i="2"/>
  <c r="G200" i="2"/>
  <c r="G138" i="2"/>
  <c r="G140" i="2"/>
  <c r="G124" i="2"/>
  <c r="G169" i="2"/>
  <c r="G177" i="2"/>
  <c r="G163" i="2"/>
  <c r="G112" i="2"/>
  <c r="G126" i="2"/>
  <c r="G172" i="2"/>
  <c r="G171" i="2"/>
  <c r="G103" i="2"/>
  <c r="G150" i="2"/>
  <c r="G165" i="2"/>
  <c r="G127" i="2"/>
  <c r="G159" i="2"/>
  <c r="G198" i="2"/>
  <c r="G199" i="2"/>
  <c r="G130" i="2"/>
  <c r="G129" i="2"/>
  <c r="G101" i="2"/>
  <c r="G97" i="2"/>
  <c r="G147" i="2"/>
  <c r="G146" i="2"/>
  <c r="G115" i="2"/>
  <c r="G192" i="2"/>
  <c r="G96" i="2"/>
  <c r="G149" i="2"/>
  <c r="G178" i="2"/>
  <c r="G157" i="2"/>
  <c r="G193" i="2"/>
  <c r="G94" i="2"/>
  <c r="G142" i="2"/>
  <c r="G136" i="2"/>
  <c r="G197" i="2"/>
  <c r="G95" i="2"/>
  <c r="G144" i="2"/>
  <c r="G196" i="2"/>
  <c r="G134" i="2"/>
  <c r="G121" i="2"/>
  <c r="G182" i="2"/>
  <c r="G122" i="2"/>
  <c r="G104" i="2"/>
  <c r="G175" i="2"/>
  <c r="F85" i="2"/>
  <c r="F88" i="2" s="1"/>
  <c r="F131" i="2" s="1"/>
  <c r="G132" i="2"/>
  <c r="G100" i="2"/>
  <c r="G141" i="2"/>
  <c r="G185" i="2"/>
  <c r="G183" i="2"/>
  <c r="G204" i="2"/>
  <c r="G195" i="2"/>
  <c r="G143" i="2"/>
  <c r="G203" i="2"/>
  <c r="G99" i="2"/>
  <c r="G107" i="2"/>
  <c r="G190" i="2"/>
  <c r="G137" i="2"/>
  <c r="G123" i="2"/>
  <c r="G164" i="2"/>
  <c r="G179" i="2"/>
  <c r="G128" i="2"/>
  <c r="G189" i="2"/>
  <c r="G139" i="2"/>
  <c r="G108" i="2"/>
  <c r="G161" i="2"/>
  <c r="F111" i="2"/>
  <c r="F141" i="2"/>
  <c r="F185" i="2"/>
  <c r="F190" i="2"/>
  <c r="F140" i="2"/>
  <c r="F194" i="2"/>
  <c r="F113" i="2"/>
  <c r="F156" i="2"/>
  <c r="F176" i="2"/>
  <c r="F143" i="2"/>
  <c r="F112" i="2"/>
  <c r="F114" i="2"/>
  <c r="F136" i="2"/>
  <c r="F96" i="2"/>
  <c r="F161" i="2"/>
  <c r="F128" i="2"/>
  <c r="F133" i="2"/>
  <c r="F103" i="2"/>
  <c r="F107" i="2"/>
  <c r="F124" i="2"/>
  <c r="F179" i="2"/>
  <c r="F94" i="2"/>
  <c r="F109" i="2"/>
  <c r="F150" i="2"/>
  <c r="F164" i="2"/>
  <c r="F158" i="2"/>
  <c r="F135" i="2"/>
  <c r="F130" i="2"/>
  <c r="F137" i="2"/>
  <c r="F123" i="2"/>
  <c r="F196" i="2"/>
  <c r="F106" i="2"/>
  <c r="F148" i="2"/>
  <c r="F118" i="2"/>
  <c r="F162" i="2"/>
  <c r="F102" i="2"/>
  <c r="F125" i="2"/>
  <c r="F183" i="2"/>
  <c r="F188" i="2"/>
  <c r="F163" i="2"/>
  <c r="F174" i="2"/>
  <c r="F157" i="2"/>
  <c r="F104" i="2"/>
  <c r="F145" i="2"/>
  <c r="F187" i="2"/>
  <c r="F146" i="2"/>
  <c r="F184" i="2"/>
  <c r="F197" i="2"/>
  <c r="F101" i="2"/>
  <c r="F199" i="2"/>
  <c r="F97" i="2"/>
  <c r="F95" i="2"/>
  <c r="F178" i="2"/>
  <c r="F182" i="2"/>
  <c r="F117" i="2"/>
  <c r="F139" i="2"/>
  <c r="F198" i="2"/>
  <c r="F189" i="2"/>
  <c r="F177" i="2"/>
  <c r="F195" i="2"/>
  <c r="F153" i="2"/>
  <c r="F160" i="2"/>
  <c r="F120" i="2"/>
  <c r="F201" i="2"/>
  <c r="F170" i="2"/>
  <c r="F155" i="2"/>
  <c r="F166" i="2"/>
  <c r="F127" i="2"/>
  <c r="F99" i="2"/>
  <c r="F159" i="2"/>
  <c r="F93" i="2"/>
  <c r="F181" i="2"/>
  <c r="F119" i="2"/>
  <c r="F202" i="2"/>
  <c r="F191" i="2"/>
  <c r="F134" i="2"/>
  <c r="F142" i="2"/>
  <c r="F132" i="2"/>
  <c r="F193" i="2"/>
  <c r="F110" i="2"/>
  <c r="F115" i="2"/>
  <c r="F173" i="2"/>
  <c r="F172" i="2"/>
  <c r="F151" i="2"/>
  <c r="E86" i="2"/>
  <c r="G227" i="2" s="1"/>
  <c r="I227" i="2" s="1"/>
  <c r="F86" i="2"/>
  <c r="E113" i="2"/>
  <c r="G248" i="2" s="1"/>
  <c r="I248" i="2" s="1"/>
  <c r="E197" i="2"/>
  <c r="G332" i="2" s="1"/>
  <c r="I332" i="2" s="1"/>
  <c r="E125" i="2"/>
  <c r="G260" i="2" s="1"/>
  <c r="I260" i="2" s="1"/>
  <c r="E169" i="2"/>
  <c r="G304" i="2" s="1"/>
  <c r="I304" i="2" s="1"/>
  <c r="E128" i="2"/>
  <c r="G263" i="2" s="1"/>
  <c r="I263" i="2" s="1"/>
  <c r="E96" i="2"/>
  <c r="G231" i="2" s="1"/>
  <c r="I231" i="2" s="1"/>
  <c r="E189" i="2"/>
  <c r="G324" i="2" s="1"/>
  <c r="I324" i="2" s="1"/>
  <c r="E200" i="2"/>
  <c r="G335" i="2" s="1"/>
  <c r="I335" i="2" s="1"/>
  <c r="E192" i="2"/>
  <c r="G327" i="2" s="1"/>
  <c r="I327" i="2" s="1"/>
  <c r="E124" i="2"/>
  <c r="G259" i="2" s="1"/>
  <c r="I259" i="2" s="1"/>
  <c r="E143" i="2"/>
  <c r="G278" i="2" s="1"/>
  <c r="I278" i="2" s="1"/>
  <c r="E139" i="2"/>
  <c r="G274" i="2" s="1"/>
  <c r="I274" i="2" s="1"/>
  <c r="E187" i="2"/>
  <c r="G322" i="2" s="1"/>
  <c r="I322" i="2" s="1"/>
  <c r="E183" i="2"/>
  <c r="G318" i="2" s="1"/>
  <c r="I318" i="2" s="1"/>
  <c r="E119" i="2"/>
  <c r="G254" i="2" s="1"/>
  <c r="I254" i="2" s="1"/>
  <c r="E171" i="2"/>
  <c r="G306" i="2" s="1"/>
  <c r="I306" i="2" s="1"/>
  <c r="E167" i="2"/>
  <c r="G302" i="2" s="1"/>
  <c r="I302" i="2" s="1"/>
  <c r="E163" i="2"/>
  <c r="G298" i="2" s="1"/>
  <c r="I298" i="2" s="1"/>
  <c r="E159" i="2"/>
  <c r="G294" i="2" s="1"/>
  <c r="I294" i="2" s="1"/>
  <c r="E151" i="2"/>
  <c r="G286" i="2" s="1"/>
  <c r="I286" i="2" s="1"/>
  <c r="E145" i="2"/>
  <c r="G280" i="2" s="1"/>
  <c r="I280" i="2" s="1"/>
  <c r="E196" i="2"/>
  <c r="G331" i="2" s="1"/>
  <c r="I331" i="2" s="1"/>
  <c r="E188" i="2"/>
  <c r="G323" i="2" s="1"/>
  <c r="I323" i="2" s="1"/>
  <c r="E120" i="2"/>
  <c r="G255" i="2" s="1"/>
  <c r="I255" i="2" s="1"/>
  <c r="E146" i="2"/>
  <c r="G281" i="2" s="1"/>
  <c r="I281" i="2" s="1"/>
  <c r="E198" i="2"/>
  <c r="G333" i="2" s="1"/>
  <c r="I333" i="2" s="1"/>
  <c r="E194" i="2"/>
  <c r="G329" i="2" s="1"/>
  <c r="I329" i="2" s="1"/>
  <c r="E134" i="2"/>
  <c r="G269" i="2" s="1"/>
  <c r="I269" i="2" s="1"/>
  <c r="E130" i="2"/>
  <c r="G265" i="2" s="1"/>
  <c r="I265" i="2" s="1"/>
  <c r="E136" i="2"/>
  <c r="G271" i="2" s="1"/>
  <c r="I271" i="2" s="1"/>
  <c r="E141" i="2"/>
  <c r="G276" i="2" s="1"/>
  <c r="I276" i="2" s="1"/>
  <c r="E101" i="2"/>
  <c r="G236" i="2" s="1"/>
  <c r="I236" i="2" s="1"/>
  <c r="E116" i="2"/>
  <c r="G251" i="2" s="1"/>
  <c r="I251" i="2" s="1"/>
  <c r="E164" i="2"/>
  <c r="G299" i="2" s="1"/>
  <c r="I299" i="2" s="1"/>
  <c r="E191" i="2"/>
  <c r="G326" i="2" s="1"/>
  <c r="I326" i="2" s="1"/>
  <c r="E179" i="2"/>
  <c r="G314" i="2" s="1"/>
  <c r="I314" i="2" s="1"/>
  <c r="E115" i="2"/>
  <c r="G250" i="2" s="1"/>
  <c r="I250" i="2" s="1"/>
  <c r="E121" i="2"/>
  <c r="G256" i="2" s="1"/>
  <c r="I256" i="2" s="1"/>
  <c r="E184" i="2"/>
  <c r="G319" i="2" s="1"/>
  <c r="I319" i="2" s="1"/>
  <c r="E133" i="2"/>
  <c r="G268" i="2" s="1"/>
  <c r="I268" i="2" s="1"/>
  <c r="E181" i="2"/>
  <c r="G316" i="2" s="1"/>
  <c r="I316" i="2" s="1"/>
  <c r="E148" i="2"/>
  <c r="G283" i="2" s="1"/>
  <c r="I283" i="2" s="1"/>
  <c r="E152" i="2"/>
  <c r="G287" i="2" s="1"/>
  <c r="I287" i="2" s="1"/>
  <c r="E109" i="2"/>
  <c r="G244" i="2" s="1"/>
  <c r="I244" i="2" s="1"/>
  <c r="E144" i="2"/>
  <c r="G279" i="2" s="1"/>
  <c r="I279" i="2" s="1"/>
  <c r="E180" i="2"/>
  <c r="G315" i="2" s="1"/>
  <c r="I315" i="2" s="1"/>
  <c r="E172" i="2"/>
  <c r="G307" i="2" s="1"/>
  <c r="I307" i="2" s="1"/>
  <c r="E100" i="2"/>
  <c r="G235" i="2" s="1"/>
  <c r="I235" i="2" s="1"/>
  <c r="E147" i="2"/>
  <c r="G282" i="2" s="1"/>
  <c r="I282" i="2" s="1"/>
  <c r="E199" i="2"/>
  <c r="G334" i="2" s="1"/>
  <c r="I334" i="2" s="1"/>
  <c r="E131" i="2"/>
  <c r="G266" i="2" s="1"/>
  <c r="I266" i="2" s="1"/>
  <c r="E127" i="2"/>
  <c r="G262" i="2" s="1"/>
  <c r="I262" i="2" s="1"/>
  <c r="E123" i="2"/>
  <c r="G258" i="2" s="1"/>
  <c r="I258" i="2" s="1"/>
  <c r="E175" i="2"/>
  <c r="G310" i="2" s="1"/>
  <c r="I310" i="2" s="1"/>
  <c r="E111" i="2"/>
  <c r="G246" i="2" s="1"/>
  <c r="I246" i="2" s="1"/>
  <c r="E107" i="2"/>
  <c r="G242" i="2" s="1"/>
  <c r="I242" i="2" s="1"/>
  <c r="E103" i="2"/>
  <c r="G238" i="2" s="1"/>
  <c r="I238" i="2" s="1"/>
  <c r="E201" i="2"/>
  <c r="G336" i="2" s="1"/>
  <c r="I336" i="2" s="1"/>
  <c r="E129" i="2"/>
  <c r="G264" i="2" s="1"/>
  <c r="I264" i="2" s="1"/>
  <c r="E132" i="2"/>
  <c r="G267" i="2" s="1"/>
  <c r="I267" i="2" s="1"/>
  <c r="E176" i="2"/>
  <c r="G311" i="2" s="1"/>
  <c r="I311" i="2" s="1"/>
  <c r="E165" i="2"/>
  <c r="G300" i="2" s="1"/>
  <c r="I300" i="2" s="1"/>
  <c r="E204" i="2"/>
  <c r="G339" i="2" s="1"/>
  <c r="I339" i="2" s="1"/>
  <c r="E157" i="2"/>
  <c r="G292" i="2" s="1"/>
  <c r="I292" i="2" s="1"/>
  <c r="E108" i="2"/>
  <c r="G243" i="2" s="1"/>
  <c r="I243" i="2" s="1"/>
  <c r="E156" i="2"/>
  <c r="G291" i="2" s="1"/>
  <c r="I291" i="2" s="1"/>
  <c r="E203" i="2"/>
  <c r="G338" i="2" s="1"/>
  <c r="I338" i="2" s="1"/>
  <c r="E195" i="2"/>
  <c r="G330" i="2" s="1"/>
  <c r="I330" i="2" s="1"/>
  <c r="E135" i="2"/>
  <c r="G270" i="2" s="1"/>
  <c r="I270" i="2" s="1"/>
  <c r="E95" i="2"/>
  <c r="G230" i="2" s="1"/>
  <c r="I230" i="2" s="1"/>
  <c r="E105" i="2"/>
  <c r="G240" i="2" s="1"/>
  <c r="I240" i="2" s="1"/>
  <c r="E104" i="2"/>
  <c r="G239" i="2" s="1"/>
  <c r="I239" i="2" s="1"/>
  <c r="E202" i="2"/>
  <c r="G337" i="2" s="1"/>
  <c r="I337" i="2" s="1"/>
  <c r="E186" i="2"/>
  <c r="G321" i="2" s="1"/>
  <c r="I321" i="2" s="1"/>
  <c r="E182" i="2"/>
  <c r="G317" i="2" s="1"/>
  <c r="I317" i="2" s="1"/>
  <c r="E118" i="2"/>
  <c r="G253" i="2" s="1"/>
  <c r="I253" i="2" s="1"/>
  <c r="E106" i="2"/>
  <c r="G241" i="2" s="1"/>
  <c r="I241" i="2" s="1"/>
  <c r="E102" i="2"/>
  <c r="G237" i="2" s="1"/>
  <c r="I237" i="2" s="1"/>
  <c r="E98" i="2"/>
  <c r="G233" i="2" s="1"/>
  <c r="I233" i="2" s="1"/>
  <c r="E137" i="2"/>
  <c r="G272" i="2" s="1"/>
  <c r="I272" i="2" s="1"/>
  <c r="E185" i="2"/>
  <c r="G320" i="2" s="1"/>
  <c r="I320" i="2" s="1"/>
  <c r="E161" i="2"/>
  <c r="G296" i="2" s="1"/>
  <c r="I296" i="2" s="1"/>
  <c r="E160" i="2"/>
  <c r="G295" i="2" s="1"/>
  <c r="I295" i="2" s="1"/>
  <c r="E190" i="2"/>
  <c r="G325" i="2" s="1"/>
  <c r="I325" i="2" s="1"/>
  <c r="E122" i="2"/>
  <c r="G257" i="2" s="1"/>
  <c r="I257" i="2" s="1"/>
  <c r="E170" i="2"/>
  <c r="G305" i="2" s="1"/>
  <c r="I305" i="2" s="1"/>
  <c r="E94" i="2"/>
  <c r="G229" i="2" s="1"/>
  <c r="I229" i="2" s="1"/>
  <c r="E99" i="2"/>
  <c r="G234" i="2" s="1"/>
  <c r="I234" i="2" s="1"/>
  <c r="E117" i="2"/>
  <c r="G252" i="2" s="1"/>
  <c r="I252" i="2" s="1"/>
  <c r="E149" i="2"/>
  <c r="G284" i="2" s="1"/>
  <c r="I284" i="2" s="1"/>
  <c r="E168" i="2"/>
  <c r="G303" i="2" s="1"/>
  <c r="I303" i="2" s="1"/>
  <c r="E138" i="2"/>
  <c r="G273" i="2" s="1"/>
  <c r="I273" i="2" s="1"/>
  <c r="E126" i="2"/>
  <c r="G261" i="2" s="1"/>
  <c r="I261" i="2" s="1"/>
  <c r="E174" i="2"/>
  <c r="G309" i="2" s="1"/>
  <c r="I309" i="2" s="1"/>
  <c r="E166" i="2"/>
  <c r="G301" i="2" s="1"/>
  <c r="I301" i="2" s="1"/>
  <c r="E162" i="2"/>
  <c r="G297" i="2" s="1"/>
  <c r="I297" i="2" s="1"/>
  <c r="E158" i="2"/>
  <c r="G293" i="2" s="1"/>
  <c r="I293" i="2" s="1"/>
  <c r="E154" i="2"/>
  <c r="G289" i="2" s="1"/>
  <c r="I289" i="2" s="1"/>
  <c r="E150" i="2"/>
  <c r="G285" i="2" s="1"/>
  <c r="I285" i="2" s="1"/>
  <c r="E155" i="2"/>
  <c r="G290" i="2" s="1"/>
  <c r="I290" i="2" s="1"/>
  <c r="E173" i="2"/>
  <c r="G308" i="2" s="1"/>
  <c r="I308" i="2" s="1"/>
  <c r="E140" i="2"/>
  <c r="G275" i="2" s="1"/>
  <c r="I275" i="2" s="1"/>
  <c r="E112" i="2"/>
  <c r="G247" i="2" s="1"/>
  <c r="I247" i="2" s="1"/>
  <c r="E142" i="2"/>
  <c r="G277" i="2" s="1"/>
  <c r="I277" i="2" s="1"/>
  <c r="E178" i="2"/>
  <c r="G313" i="2" s="1"/>
  <c r="I313" i="2" s="1"/>
  <c r="E114" i="2"/>
  <c r="G249" i="2" s="1"/>
  <c r="I249" i="2" s="1"/>
  <c r="E110" i="2"/>
  <c r="G245" i="2" s="1"/>
  <c r="I245" i="2" s="1"/>
  <c r="E193" i="2"/>
  <c r="G328" i="2" s="1"/>
  <c r="I328" i="2" s="1"/>
  <c r="E153" i="2"/>
  <c r="G288" i="2" s="1"/>
  <c r="I288" i="2" s="1"/>
  <c r="E93" i="2"/>
  <c r="G228" i="2" s="1"/>
  <c r="I228" i="2" s="1"/>
  <c r="E97" i="2"/>
  <c r="G232" i="2" s="1"/>
  <c r="I232" i="2" s="1"/>
  <c r="E177" i="2"/>
  <c r="G312" i="2" s="1"/>
  <c r="I312" i="2" s="1"/>
  <c r="G148" i="2" l="1"/>
  <c r="G181" i="2"/>
  <c r="G120" i="2"/>
  <c r="G118" i="2"/>
  <c r="G133" i="2"/>
  <c r="G202" i="2"/>
  <c r="G176" i="2"/>
  <c r="G117" i="2"/>
  <c r="G109" i="2"/>
  <c r="G174" i="2"/>
  <c r="G170" i="2"/>
  <c r="G152" i="2"/>
  <c r="G156" i="2"/>
  <c r="G162" i="2"/>
  <c r="G105" i="2"/>
  <c r="G158" i="2"/>
  <c r="G102" i="2"/>
  <c r="G93" i="2"/>
  <c r="G116" i="2"/>
  <c r="G168" i="2"/>
  <c r="G119" i="2"/>
  <c r="G160" i="2"/>
  <c r="G155" i="2"/>
  <c r="G188" i="2"/>
  <c r="G201" i="2"/>
  <c r="G106" i="2"/>
  <c r="G153" i="2"/>
  <c r="G131" i="2"/>
  <c r="G98" i="2"/>
  <c r="G114" i="2"/>
  <c r="G154" i="2"/>
  <c r="G191" i="2"/>
  <c r="G125" i="2"/>
  <c r="G186" i="2"/>
  <c r="G187" i="2"/>
  <c r="G113" i="2"/>
  <c r="G151" i="2"/>
  <c r="F149" i="2"/>
  <c r="F192" i="2"/>
  <c r="F121" i="2"/>
  <c r="F167" i="2"/>
  <c r="F105" i="2"/>
  <c r="F171" i="2"/>
  <c r="F180" i="2"/>
  <c r="F169" i="2"/>
  <c r="F126" i="2"/>
  <c r="F108" i="2"/>
  <c r="F165" i="2"/>
  <c r="F138" i="2"/>
  <c r="F98" i="2"/>
  <c r="F186" i="2"/>
  <c r="F129" i="2"/>
  <c r="F200" i="2"/>
  <c r="F144" i="2"/>
  <c r="F203" i="2"/>
  <c r="F204" i="2"/>
  <c r="F152" i="2"/>
  <c r="F168" i="2"/>
  <c r="F175" i="2"/>
  <c r="F122" i="2"/>
  <c r="F100" i="2"/>
  <c r="F116" i="2"/>
  <c r="F154" i="2"/>
  <c r="F147" i="2"/>
</calcChain>
</file>

<file path=xl/sharedStrings.xml><?xml version="1.0" encoding="utf-8"?>
<sst xmlns="http://schemas.openxmlformats.org/spreadsheetml/2006/main" count="2364" uniqueCount="1009">
  <si>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</si>
  <si>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</si>
  <si>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</si>
  <si>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</si>
  <si>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</si>
  <si>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</si>
  <si>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</si>
  <si>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</si>
  <si>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</si>
  <si>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</si>
  <si>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</si>
  <si>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</si>
  <si>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</si>
  <si>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</si>
  <si>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</si>
  <si>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</si>
  <si>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</si>
  <si>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</si>
  <si>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</si>
  <si>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</si>
  <si>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</si>
  <si>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</si>
  <si>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</si>
  <si>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</si>
  <si>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</si>
  <si>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</si>
  <si>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</si>
  <si>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</si>
  <si>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</si>
  <si>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</si>
  <si>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</si>
  <si>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</si>
  <si>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</si>
  <si>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</si>
  <si>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</si>
  <si>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</si>
  <si>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</si>
  <si>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</si>
  <si>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</si>
  <si>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</si>
  <si>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</si>
  <si>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</si>
  <si>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</si>
  <si>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</si>
  <si>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</si>
  <si>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</si>
  <si>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</si>
  <si>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</si>
  <si>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</si>
  <si>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</si>
  <si>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</si>
  <si>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</si>
  <si>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</si>
  <si>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</si>
  <si>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</si>
  <si>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</si>
  <si>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</si>
  <si>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</si>
  <si>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</si>
  <si>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</si>
  <si>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</si>
  <si>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</si>
  <si>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</si>
  <si>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</si>
  <si>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</si>
  <si>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</si>
  <si>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</si>
  <si>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</si>
  <si>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</si>
  <si>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</si>
  <si>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</si>
  <si>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</si>
  <si>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</si>
  <si>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</si>
  <si>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</si>
  <si>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</si>
  <si>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</si>
  <si>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</si>
  <si>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</si>
  <si>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</si>
  <si>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</si>
  <si>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</si>
  <si>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</si>
  <si>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</si>
  <si>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</si>
  <si>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</si>
  <si>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</si>
  <si>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</si>
  <si>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</si>
  <si>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</si>
  <si>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</si>
  <si>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</si>
  <si>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</si>
  <si>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</si>
  <si>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</si>
  <si>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</si>
  <si>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</si>
  <si>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</si>
  <si>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</si>
  <si>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</si>
  <si>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</si>
  <si>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</si>
  <si>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</si>
  <si>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</si>
  <si>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</si>
  <si>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</si>
  <si>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</si>
  <si>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</si>
  <si>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</si>
  <si>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</si>
  <si>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</si>
  <si>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</si>
  <si>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</si>
  <si>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</si>
  <si>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</si>
  <si>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</si>
  <si>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</si>
  <si>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</si>
  <si>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</si>
  <si>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</si>
  <si>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</si>
  <si>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</si>
  <si>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</si>
  <si>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</si>
  <si>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</si>
  <si>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</si>
  <si>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</si>
  <si>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</si>
  <si>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</si>
  <si>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</si>
  <si>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</si>
  <si>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</si>
  <si>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</si>
  <si>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</si>
  <si>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</si>
  <si>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</si>
  <si>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</si>
  <si>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</si>
  <si>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</si>
  <si>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</si>
  <si>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</si>
  <si>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</si>
  <si>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</si>
  <si>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</si>
  <si>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</si>
  <si>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</si>
  <si>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</si>
  <si>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</si>
  <si>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</si>
  <si>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</si>
  <si>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</si>
  <si>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</si>
  <si>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</si>
  <si>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</si>
  <si>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</si>
  <si>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</si>
  <si>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</si>
  <si>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</si>
  <si>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</si>
  <si>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</si>
  <si>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</si>
  <si>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</si>
  <si>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</si>
  <si>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</si>
  <si>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</si>
  <si>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</si>
  <si>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</si>
  <si>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</si>
  <si>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</si>
  <si>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</si>
  <si>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</si>
  <si>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</si>
  <si>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</si>
  <si>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</si>
  <si>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</si>
  <si>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</si>
  <si>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</si>
  <si>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</si>
  <si>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</si>
  <si>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</si>
  <si>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</si>
  <si>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</si>
  <si>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</si>
  <si>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</si>
  <si>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</si>
  <si>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</si>
  <si>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</si>
  <si>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</si>
  <si>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</si>
  <si>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</si>
  <si>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</si>
  <si>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</si>
  <si>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</si>
  <si>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</si>
  <si>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</si>
  <si>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</si>
  <si>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</si>
  <si>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</si>
  <si>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</si>
  <si>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</si>
  <si>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</si>
  <si>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</si>
  <si>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</si>
  <si>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</si>
  <si>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</si>
  <si>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</si>
  <si>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</si>
  <si>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</si>
  <si>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</si>
  <si>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</si>
  <si>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</si>
  <si>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</si>
  <si>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</si>
  <si>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</si>
  <si>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</si>
  <si>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</si>
  <si>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</si>
  <si>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</si>
  <si>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</si>
  <si>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</si>
  <si>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</si>
  <si>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</si>
  <si>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</si>
  <si>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</si>
  <si>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</si>
  <si>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</si>
  <si>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Gulf Coast- Expected</t>
  </si>
  <si>
    <t>Gulf Coast- Minimum</t>
  </si>
  <si>
    <t>Gulf Coast- Maximum</t>
  </si>
  <si>
    <t>Arkla- Expected</t>
  </si>
  <si>
    <t>Arkla- Minimum</t>
  </si>
  <si>
    <t>Arkla- Maximum</t>
  </si>
  <si>
    <t>East Texas- Expected</t>
  </si>
  <si>
    <t>East Texas- Minimum</t>
  </si>
  <si>
    <t>East Texas- Maximum</t>
  </si>
  <si>
    <t>Arkoma- Expected</t>
  </si>
  <si>
    <t>Arkoma- Minimum</t>
  </si>
  <si>
    <t>Arkoma- Maximum</t>
  </si>
  <si>
    <t>Anadarko- Expected</t>
  </si>
  <si>
    <t>Anadarko- Minimum</t>
  </si>
  <si>
    <t>Anadarko- Maximum</t>
  </si>
  <si>
    <t>Permian- Expected</t>
  </si>
  <si>
    <t>Permian- Minimum</t>
  </si>
  <si>
    <t>Permian- Maximum</t>
  </si>
  <si>
    <t>San Juan- Expected</t>
  </si>
  <si>
    <t>San Juan- Minimum</t>
  </si>
  <si>
    <t>San Juan- Maximum</t>
  </si>
  <si>
    <t>Conc_TDS</t>
  </si>
  <si>
    <t>Conc_TSS</t>
  </si>
  <si>
    <t>Conc_Ag</t>
  </si>
  <si>
    <t>Conc_Al</t>
  </si>
  <si>
    <t>Conc_As</t>
  </si>
  <si>
    <t>Conc_B</t>
  </si>
  <si>
    <t>Conc_Ba</t>
  </si>
  <si>
    <t>Conc_Be</t>
  </si>
  <si>
    <t>Conc_Br</t>
  </si>
  <si>
    <t>Conc_Ca</t>
  </si>
  <si>
    <t>Conc_Cd</t>
  </si>
  <si>
    <t>Conc_Cl</t>
  </si>
  <si>
    <t>Conc_Co</t>
  </si>
  <si>
    <t>Conc_Cr</t>
  </si>
  <si>
    <t>Conc_Cu</t>
  </si>
  <si>
    <t>Conc_F</t>
  </si>
  <si>
    <t>Conc_FeTot</t>
  </si>
  <si>
    <t>Conc_HCO3</t>
  </si>
  <si>
    <t>Conc_Hg</t>
  </si>
  <si>
    <t>Conc_I</t>
  </si>
  <si>
    <t>Conc_K</t>
  </si>
  <si>
    <t>Conc_Li</t>
  </si>
  <si>
    <t>Conc_Mg</t>
  </si>
  <si>
    <t>Conc_Mn</t>
  </si>
  <si>
    <t>Conc_Mo</t>
  </si>
  <si>
    <t>Conc_NO2</t>
  </si>
  <si>
    <t>Conc_NO3</t>
  </si>
  <si>
    <t>Conc_NO3NO2</t>
  </si>
  <si>
    <t>Conc_NH4</t>
  </si>
  <si>
    <t>Conc_TKN</t>
  </si>
  <si>
    <t>Conc_Na</t>
  </si>
  <si>
    <t>Conc_Ni</t>
  </si>
  <si>
    <t>Conc_PO4</t>
  </si>
  <si>
    <t>Conc_Pb</t>
  </si>
  <si>
    <t>Conc_S</t>
  </si>
  <si>
    <t>Conc_SO3</t>
  </si>
  <si>
    <t>Conc_SO4</t>
  </si>
  <si>
    <t>Conc_Sb</t>
  </si>
  <si>
    <t>Conc_Se</t>
  </si>
  <si>
    <t>Conc_Si</t>
  </si>
  <si>
    <t>Conc_Sn</t>
  </si>
  <si>
    <t>Conc_Sr</t>
  </si>
  <si>
    <t>Conc_Ti</t>
  </si>
  <si>
    <t>Conc_Tl</t>
  </si>
  <si>
    <t>Conc_Zn</t>
  </si>
  <si>
    <t>Conc_ALKHCO3</t>
  </si>
  <si>
    <t>Conc_Acidity</t>
  </si>
  <si>
    <t>Conc_TOC</t>
  </si>
  <si>
    <t>Conc_CN</t>
  </si>
  <si>
    <t>Conc_Phenols</t>
  </si>
  <si>
    <t>Conc_Sr87Sr86</t>
  </si>
  <si>
    <t>Conc_Ra226</t>
  </si>
  <si>
    <t>Conc_Ra228</t>
  </si>
  <si>
    <t>Conc_Benzene</t>
  </si>
  <si>
    <t>Conc_Toluene</t>
  </si>
  <si>
    <t>Conc_H2S</t>
  </si>
  <si>
    <t>[mg/L]</t>
  </si>
  <si>
    <t>NG_Density</t>
  </si>
  <si>
    <t>kg/mcf</t>
  </si>
  <si>
    <t>Produced_Volume_Flow</t>
  </si>
  <si>
    <t>[L water/kg NG]</t>
  </si>
  <si>
    <t>[bbl/mcf]</t>
  </si>
  <si>
    <t>[kg / kg NG]</t>
  </si>
  <si>
    <t>U.S. Conventional gas</t>
  </si>
  <si>
    <t>Appalachian, Gulf Coast, Arkla, East Texas, Arkoma, Anadarko, Fort Worth, Permian, San Juan Basins</t>
  </si>
  <si>
    <t>This unit process covers the produced water associated with the production of a conventional natural gas well</t>
  </si>
  <si>
    <t>Conventional Well Production Water Burden</t>
  </si>
  <si>
    <t>L</t>
  </si>
  <si>
    <t>Volume of produced water exiting the well</t>
  </si>
  <si>
    <t>Methane</t>
  </si>
  <si>
    <t>kg/m3</t>
  </si>
  <si>
    <t xml:space="preserve">m3 = </t>
  </si>
  <si>
    <t>ft3</t>
  </si>
  <si>
    <t>barrel -&gt; L</t>
  </si>
  <si>
    <t>barrel</t>
  </si>
  <si>
    <t>Produced Natural Gas</t>
  </si>
  <si>
    <t>No</t>
  </si>
  <si>
    <t>Natural_Gas_Produced</t>
  </si>
  <si>
    <t>Reference Flow</t>
  </si>
  <si>
    <t>1 through 3</t>
  </si>
  <si>
    <t>4 through 6</t>
  </si>
  <si>
    <t>7 through 9</t>
  </si>
  <si>
    <t>10 through 12</t>
  </si>
  <si>
    <t>13 through 15</t>
  </si>
  <si>
    <t>16 through 18</t>
  </si>
  <si>
    <t>19 through 21</t>
  </si>
  <si>
    <t>22 through 24</t>
  </si>
  <si>
    <t>25 through 27</t>
  </si>
  <si>
    <t>Parameter set for conventional natural gas production in the Appalachain Basin</t>
  </si>
  <si>
    <t>Parameter set for conventional natural gas production in the Gulf Coast Basin</t>
  </si>
  <si>
    <t>Parameter set for conventional natural gas production in the Arkla Basin</t>
  </si>
  <si>
    <t>Parameter set for conventional natural gas production in the East Texas Basin</t>
  </si>
  <si>
    <t>Parameter set for conventional natural gas production in the Arkoma Basin</t>
  </si>
  <si>
    <t>Parameter set for conventional natural gas production in the Anadarko Basin</t>
  </si>
  <si>
    <t>Parameter set for conventional natural gas production in the Fort Worth Basin</t>
  </si>
  <si>
    <t>Parameter set for conventional natural gas production in the Permian Basin</t>
  </si>
  <si>
    <t>Parameter set for conventional natural gas production in the San Juan Basin</t>
  </si>
  <si>
    <t>Report</t>
  </si>
  <si>
    <t>Produced Water Volumes and Management Practices in the United States</t>
  </si>
  <si>
    <t>Clark, C.E.; Veil, J.A.</t>
  </si>
  <si>
    <t>2009</t>
  </si>
  <si>
    <t>September</t>
  </si>
  <si>
    <t>Argonne National Laboratory</t>
  </si>
  <si>
    <t>prepared for U.S. DOE</t>
  </si>
  <si>
    <t>U.S.</t>
  </si>
  <si>
    <t>2007</t>
  </si>
  <si>
    <t>Reported Volumes by States</t>
  </si>
  <si>
    <t>2 - Anadarko</t>
  </si>
  <si>
    <t>Database</t>
  </si>
  <si>
    <t>U.S. Geological Survey National Produced Waters Geochemical Database</t>
  </si>
  <si>
    <t>Blondes, Madalyn S.</t>
  </si>
  <si>
    <t>Gans, Kathleen D.; Engle, Mark A.; Kharaka, Yousif K.; Reidy, Mark E.; Saraswathula, Varun; Thordsen, James J.; Rowan, Elizabeth L.; Morrissey, Eric A.</t>
  </si>
  <si>
    <t>2017</t>
  </si>
  <si>
    <t>Dec 8</t>
  </si>
  <si>
    <t>USGS online</t>
  </si>
  <si>
    <t>v2.3</t>
  </si>
  <si>
    <t>https://energy.usgs.gov/EnvironmentalAspects/EnvironmentalAspectsofEnergyProductionandUse/ProducedWaters.aspx#3822349-data</t>
  </si>
  <si>
    <t>1/17/2018</t>
  </si>
  <si>
    <t>not given</t>
  </si>
  <si>
    <t>Conventional Wells in Anadarko Basin</t>
  </si>
  <si>
    <t>Majority data reported from industry</t>
  </si>
  <si>
    <t>2 - Appalachian</t>
  </si>
  <si>
    <t>1917-2016</t>
  </si>
  <si>
    <t>Conventional Wells in Appalachian Basin</t>
  </si>
  <si>
    <t>2 - Gulf Coast</t>
  </si>
  <si>
    <t>Conventional Wells in the Gulf Coast Basin</t>
  </si>
  <si>
    <t>1963-2015</t>
  </si>
  <si>
    <t>Publications, written communications, etc.</t>
  </si>
  <si>
    <t>Geological Surveys, Publications, etc.</t>
  </si>
  <si>
    <t>2 - Arkla</t>
  </si>
  <si>
    <t>Majority from industry, analytical labs</t>
  </si>
  <si>
    <t>Conventional Wells in the Arkla Basin</t>
  </si>
  <si>
    <t>2 - East Texas</t>
  </si>
  <si>
    <t>Conventional Wells in the East Texas Basin</t>
  </si>
  <si>
    <t>Majority from industry</t>
  </si>
  <si>
    <t>2 - Arkoma</t>
  </si>
  <si>
    <t>Majority from industry and research labs</t>
  </si>
  <si>
    <t>Conventional Wells in the Arkoma Basin</t>
  </si>
  <si>
    <t>2 - Forth Worth</t>
  </si>
  <si>
    <t>Conventional Wells in the Fort Worth Basin</t>
  </si>
  <si>
    <t>Conventional Wells in the Permian Basin</t>
  </si>
  <si>
    <t>1998-2016 (of those referenced)</t>
  </si>
  <si>
    <t>2 - Permian</t>
  </si>
  <si>
    <t>2 - San Juan</t>
  </si>
  <si>
    <t>Conventional Wells in the San Juan Basin</t>
  </si>
  <si>
    <t>Industry, Publications, New Mexico WAIDS</t>
  </si>
  <si>
    <t>2005-2006 (of those referenced)</t>
  </si>
  <si>
    <t>Majority from publications, industry, New Mexico WAIDS</t>
  </si>
  <si>
    <t>Website</t>
  </si>
  <si>
    <t>Isothermal Properties for Methane</t>
  </si>
  <si>
    <t>NIST Chemistry WebBook</t>
  </si>
  <si>
    <t>Standard Reference Database 69</t>
  </si>
  <si>
    <t>http://webbook.nist.gov/cgi/fluid.cgi?T=20&amp;PLow=0&amp;PHigh=2&amp;PInc=1&amp;Applet=on&amp;Digits=5&amp;ID=C74828&amp;Action=Load&amp;Type=IsoTherm&amp;TUnit=C&amp;PUnit=atm&amp;DUnit=kg%2Fm3&amp;HUnit=kJ%2Fmol&amp;WUnit=m%2Fs&amp;VisUnit=uPa*s&amp;STUnit=N%2Fm&amp;RefState=DEF</t>
  </si>
  <si>
    <t>1/18/2018</t>
  </si>
  <si>
    <t>Fundamental Constant</t>
  </si>
  <si>
    <t>NTP- 20 deg C, 1 atm</t>
  </si>
  <si>
    <t>N/A</t>
  </si>
  <si>
    <t>Conventional gas is not considered to require a stimulation treatment such as hydraulic fracturing, thus it has no water input in this UP</t>
  </si>
  <si>
    <t>Produced water rate is a parameter calculated from conventional natural gas production and produced water data for numerous states. Produced water/natural gas production ratio was calculated and a final average weighted based on natural gas production</t>
  </si>
  <si>
    <t>NIST</t>
  </si>
  <si>
    <t>*= (produced rate) * (conversion of barrells to L) / (density of NG)</t>
  </si>
  <si>
    <t>L water/ kg NG</t>
  </si>
  <si>
    <t>Density of NG is taken at NTP (20 C, 1 atm)</t>
  </si>
  <si>
    <t>1 barrel was taken as 42 gallons</t>
  </si>
  <si>
    <t>kg / kg NG</t>
  </si>
  <si>
    <t>Example Calculations</t>
  </si>
  <si>
    <t>Written out formulas of calculations performed in this unit process</t>
  </si>
  <si>
    <t>Abbreviations used throughout this DS: NG - natural gas</t>
  </si>
  <si>
    <r>
      <t xml:space="preserve">Note: All inputs and outputs are normalized per the reference flow (e.g., per </t>
    </r>
    <r>
      <rPr>
        <b/>
        <sz val="10"/>
        <color indexed="8"/>
        <rFont val="Arial"/>
        <family val="2"/>
      </rPr>
      <t xml:space="preserve">1 kg </t>
    </r>
    <r>
      <rPr>
        <sz val="10"/>
        <color indexed="8"/>
        <rFont val="Arial"/>
        <family val="2"/>
      </rPr>
      <t xml:space="preserve">of </t>
    </r>
    <r>
      <rPr>
        <b/>
        <sz val="10"/>
        <color indexed="8"/>
        <rFont val="Arial"/>
        <family val="2"/>
      </rPr>
      <t>produced natural gas</t>
    </r>
    <r>
      <rPr>
        <sz val="10"/>
        <color indexed="8"/>
        <rFont val="Arial"/>
        <family val="2"/>
      </rPr>
      <t>)</t>
    </r>
  </si>
  <si>
    <t>Rate at which produced water exits the well</t>
  </si>
  <si>
    <t>Concentration of TDS in produced water</t>
  </si>
  <si>
    <t>Concentration of TSS in produced water</t>
  </si>
  <si>
    <t>Concentration of Ag in produced water</t>
  </si>
  <si>
    <t>Concentration of Al in produced water</t>
  </si>
  <si>
    <t>Concentration of As in produced water</t>
  </si>
  <si>
    <t>Concentration of B in produced water</t>
  </si>
  <si>
    <t>Concentration of Ba in produced water</t>
  </si>
  <si>
    <t>Concentration of Be in produced water</t>
  </si>
  <si>
    <t>Concentration of Br in produced water</t>
  </si>
  <si>
    <t>Concentration of Ca in produced water</t>
  </si>
  <si>
    <t>Concentration of Cd in produced water</t>
  </si>
  <si>
    <t>Concentration of Cl in produced water</t>
  </si>
  <si>
    <t>Concentration of Co in produced water</t>
  </si>
  <si>
    <t>Concentration of Cr in produced water</t>
  </si>
  <si>
    <t>Concentration of Cu in produced water</t>
  </si>
  <si>
    <t>Concentration of F in produced water</t>
  </si>
  <si>
    <t>Concentration of FeTot in produced water</t>
  </si>
  <si>
    <t>Concentration of HCO3 in produced water</t>
  </si>
  <si>
    <t>Concentration of Hg in produced water</t>
  </si>
  <si>
    <t>Concentration of I in produced water</t>
  </si>
  <si>
    <t>Concentration of K in produced water</t>
  </si>
  <si>
    <t>Concentration of Li in produced water</t>
  </si>
  <si>
    <t>Concentration of Mg in produced water</t>
  </si>
  <si>
    <t>Concentration of Mn in produced water</t>
  </si>
  <si>
    <t>Concentration of Mo in produced water</t>
  </si>
  <si>
    <t>Concentration of NO2 in produced water</t>
  </si>
  <si>
    <t>Concentration of NO3 in produced water</t>
  </si>
  <si>
    <t>Concentration of NO3NO2 in produced water</t>
  </si>
  <si>
    <t>Concentration of NH4 in produced water</t>
  </si>
  <si>
    <t>Concentration of TKN in produced water</t>
  </si>
  <si>
    <t>Concentration of Na in produced water</t>
  </si>
  <si>
    <t>Concentration of Ni in produced water</t>
  </si>
  <si>
    <t>Concentration of PO4 in produced water</t>
  </si>
  <si>
    <t>Concentration of Pb in produced water</t>
  </si>
  <si>
    <t>Concentration of S in produced water</t>
  </si>
  <si>
    <t>Concentration of SO3 in produced water</t>
  </si>
  <si>
    <t>Concentration of SO4 in produced water</t>
  </si>
  <si>
    <t>Concentration of Sb in produced water</t>
  </si>
  <si>
    <t>Concentration of Se in produced water</t>
  </si>
  <si>
    <t>Concentration of Si in produced water</t>
  </si>
  <si>
    <t>Concentration of Sn in produced water</t>
  </si>
  <si>
    <t>Concentration of Sr in produced water</t>
  </si>
  <si>
    <t>Concentration of Ti in produced water</t>
  </si>
  <si>
    <t>Concentration of Tl in produced water</t>
  </si>
  <si>
    <t>Concentration of Zn in produced water</t>
  </si>
  <si>
    <t>Concentration of ALKHCO3 in produced water</t>
  </si>
  <si>
    <t>Concentration of Acidity in produced water</t>
  </si>
  <si>
    <t>Concentration of TOC in produced water</t>
  </si>
  <si>
    <t>Concentration of CN in produced water</t>
  </si>
  <si>
    <t>Concentration of Phenols in produced water</t>
  </si>
  <si>
    <t>Concentration of Sr87Sr86 in produced water</t>
  </si>
  <si>
    <t>Concentration of Ra226 in produced water</t>
  </si>
  <si>
    <t>Concentration of Ra228 in produced water</t>
  </si>
  <si>
    <t>Concentration of Benzene in produced water</t>
  </si>
  <si>
    <t>Concentration of Toluene in produced water</t>
  </si>
  <si>
    <t>Concentration of H2S in produced water</t>
  </si>
  <si>
    <t>Density of natural gas at NTP</t>
  </si>
  <si>
    <t>Volume of water that exits the well as produced water</t>
  </si>
  <si>
    <t>v</t>
  </si>
  <si>
    <t>Spill_Volume</t>
  </si>
  <si>
    <t>1,3,4</t>
  </si>
  <si>
    <t>prob_spill</t>
  </si>
  <si>
    <t>probability</t>
  </si>
  <si>
    <t>prob_reach_env</t>
  </si>
  <si>
    <t>perc_soil</t>
  </si>
  <si>
    <t>percent</t>
  </si>
  <si>
    <t>perc_surfwater</t>
  </si>
  <si>
    <t>Flow_TDS_water</t>
  </si>
  <si>
    <t>1,2,3,4</t>
  </si>
  <si>
    <t>Flow_TSS_water</t>
  </si>
  <si>
    <t>Flow_Ag_water</t>
  </si>
  <si>
    <t>Flow_Al_water</t>
  </si>
  <si>
    <t>Flow_As_water</t>
  </si>
  <si>
    <t>Flow_B_water</t>
  </si>
  <si>
    <t>Flow_Ba_water</t>
  </si>
  <si>
    <t>Flow_Be_water</t>
  </si>
  <si>
    <t>Flow_Br_water</t>
  </si>
  <si>
    <t>Flow_Ca_water</t>
  </si>
  <si>
    <t>Flow_Cd_water</t>
  </si>
  <si>
    <t>Flow_Cl_water</t>
  </si>
  <si>
    <t>Flow_Co_water</t>
  </si>
  <si>
    <t>Flow_Cr_water</t>
  </si>
  <si>
    <t>Flow_Cu_water</t>
  </si>
  <si>
    <t>Flow_F_water</t>
  </si>
  <si>
    <t>Flow_FeTot_water</t>
  </si>
  <si>
    <t>Flow_HCO3_water</t>
  </si>
  <si>
    <t>Flow_Hg_water</t>
  </si>
  <si>
    <t>Flow_I_water</t>
  </si>
  <si>
    <t>Flow_K_water</t>
  </si>
  <si>
    <t>Flow_Li_water</t>
  </si>
  <si>
    <t>Flow_Mg_water</t>
  </si>
  <si>
    <t>Flow_Mn_water</t>
  </si>
  <si>
    <t>Flow_Mo_water</t>
  </si>
  <si>
    <t>Flow_NO2_water</t>
  </si>
  <si>
    <t>Flow_NO3_water</t>
  </si>
  <si>
    <t>Flow_NO3NO2_water</t>
  </si>
  <si>
    <t>Flow_NH4_water</t>
  </si>
  <si>
    <t>Flow_TKN_water</t>
  </si>
  <si>
    <t>Flow_Na_water</t>
  </si>
  <si>
    <t>Flow_Ni_water</t>
  </si>
  <si>
    <t>Flow_PO4_water</t>
  </si>
  <si>
    <t>Flow_Pb_water</t>
  </si>
  <si>
    <t>Flow_S_water</t>
  </si>
  <si>
    <t>Flow_SO3_water</t>
  </si>
  <si>
    <t>Flow_SO4_water</t>
  </si>
  <si>
    <t>Flow_Sb_water</t>
  </si>
  <si>
    <t>Flow_Se_water</t>
  </si>
  <si>
    <t>Flow_Si_water</t>
  </si>
  <si>
    <t>Flow_Sn_water</t>
  </si>
  <si>
    <t>Flow_Sr_water</t>
  </si>
  <si>
    <t>Flow_Ti_water</t>
  </si>
  <si>
    <t>Flow_Tl_water</t>
  </si>
  <si>
    <t>Flow_Zn_water</t>
  </si>
  <si>
    <t>Flow_ALKHCO3_water</t>
  </si>
  <si>
    <t>Flow_Acidity_water</t>
  </si>
  <si>
    <t>Flow_TOC_water</t>
  </si>
  <si>
    <t>Flow_CN_water</t>
  </si>
  <si>
    <t>Flow_Phenols_water</t>
  </si>
  <si>
    <t>Flow_Sr87Sr86_water</t>
  </si>
  <si>
    <t>Flow_Ra226_water</t>
  </si>
  <si>
    <t>Flow_Ra228_water</t>
  </si>
  <si>
    <t>Flow_Benzene_water</t>
  </si>
  <si>
    <t>Flow_Toluene_water</t>
  </si>
  <si>
    <t>Flow_H2S_water</t>
  </si>
  <si>
    <t>Flow_TDS_soil</t>
  </si>
  <si>
    <t>Flow_TSS_soil</t>
  </si>
  <si>
    <t>Flow_Ag_soil</t>
  </si>
  <si>
    <t>Flow_Al_soil</t>
  </si>
  <si>
    <t>Flow_As_soil</t>
  </si>
  <si>
    <t>Flow_B_soil</t>
  </si>
  <si>
    <t>Flow_Ba_soil</t>
  </si>
  <si>
    <t>Flow_Be_soil</t>
  </si>
  <si>
    <t>Flow_Br_soil</t>
  </si>
  <si>
    <t>Flow_Ca_soil</t>
  </si>
  <si>
    <t>Flow_Cd_soil</t>
  </si>
  <si>
    <t>Flow_Cl_soil</t>
  </si>
  <si>
    <t>Flow_Co_soil</t>
  </si>
  <si>
    <t>Flow_Cr_soil</t>
  </si>
  <si>
    <t>Flow_Cu_soil</t>
  </si>
  <si>
    <t>Flow_F_soil</t>
  </si>
  <si>
    <t>Flow_FeTot_soil</t>
  </si>
  <si>
    <t>Flow_HCO3_soil</t>
  </si>
  <si>
    <t>Flow_Hg_soil</t>
  </si>
  <si>
    <t>Flow_I_soil</t>
  </si>
  <si>
    <t>Flow_K_soil</t>
  </si>
  <si>
    <t>Flow_Li_soil</t>
  </si>
  <si>
    <t>Flow_Mg_soil</t>
  </si>
  <si>
    <t>Flow_Mn_soil</t>
  </si>
  <si>
    <t>Flow_Mo_soil</t>
  </si>
  <si>
    <t>Flow_NO2_soil</t>
  </si>
  <si>
    <t>Flow_NO3_soil</t>
  </si>
  <si>
    <t>Flow_NO3NO2_soil</t>
  </si>
  <si>
    <t>Flow_NH4_soil</t>
  </si>
  <si>
    <t>Flow_TKN_soil</t>
  </si>
  <si>
    <t>Flow_Na_soil</t>
  </si>
  <si>
    <t>Flow_Ni_soil</t>
  </si>
  <si>
    <t>Flow_PO4_soil</t>
  </si>
  <si>
    <t>Flow_Pb_soil</t>
  </si>
  <si>
    <t>Flow_S_soil</t>
  </si>
  <si>
    <t>Flow_SO3_soil</t>
  </si>
  <si>
    <t>Flow_SO4_soil</t>
  </si>
  <si>
    <t>Flow_Sb_soil</t>
  </si>
  <si>
    <t>Flow_Se_soil</t>
  </si>
  <si>
    <t>Flow_Si_soil</t>
  </si>
  <si>
    <t>Flow_Sn_soil</t>
  </si>
  <si>
    <t>Flow_Sr_soil</t>
  </si>
  <si>
    <t>Flow_Ti_soil</t>
  </si>
  <si>
    <t>Flow_Tl_soil</t>
  </si>
  <si>
    <t>Flow_Zn_soil</t>
  </si>
  <si>
    <t>Flow_ALKHCO3_soil</t>
  </si>
  <si>
    <t>Flow_Acidity_soil</t>
  </si>
  <si>
    <t>Flow_TOC_soil</t>
  </si>
  <si>
    <t>Flow_CN_soil</t>
  </si>
  <si>
    <t>Flow_Phenols_soil</t>
  </si>
  <si>
    <t>Flow_Sr87Sr86_soil</t>
  </si>
  <si>
    <t>Flow_Ra226_soil</t>
  </si>
  <si>
    <t>Flow_Ra228_soil</t>
  </si>
  <si>
    <t>Flow_Benzene_soil</t>
  </si>
  <si>
    <t>Flow_Toluene_soil</t>
  </si>
  <si>
    <t>Flow_H2S_soil</t>
  </si>
  <si>
    <t>Volume of spilled produced water</t>
  </si>
  <si>
    <t>probability a spill occurs</t>
  </si>
  <si>
    <t>probability the spill reaches the environment</t>
  </si>
  <si>
    <t>percent of spilled volume that reaches the environment in the form of soil</t>
  </si>
  <si>
    <t>percent of spilled volume that reaches the environment in the form of surface water</t>
  </si>
  <si>
    <t>Mass flow of TDS released to surface water</t>
  </si>
  <si>
    <t>Mass flow of TSS released to surface water</t>
  </si>
  <si>
    <t>Mass flow of Ag released to surface water</t>
  </si>
  <si>
    <t>Mass flow of Al released to surface water</t>
  </si>
  <si>
    <t>Mass flow of As released to surface water</t>
  </si>
  <si>
    <t>Mass flow of B released to surface water</t>
  </si>
  <si>
    <t>Mass flow of Ba released to surface water</t>
  </si>
  <si>
    <t>Mass flow of Be released to surface water</t>
  </si>
  <si>
    <t>Mass flow of Br released to surface water</t>
  </si>
  <si>
    <t>Mass flow of Ca released to surface water</t>
  </si>
  <si>
    <t>Mass flow of Cd released to surface water</t>
  </si>
  <si>
    <t>Mass flow of Cl released to surface water</t>
  </si>
  <si>
    <t>Mass flow of Co released to surface water</t>
  </si>
  <si>
    <t>Mass flow of Cr released to surface water</t>
  </si>
  <si>
    <t>Mass flow of Cu released to surface water</t>
  </si>
  <si>
    <t>Mass flow of F released to surface water</t>
  </si>
  <si>
    <t>Mass flow of FeTo released to surface water</t>
  </si>
  <si>
    <t>Mass flow of HCO3 released to surface water</t>
  </si>
  <si>
    <t>Mass flow of Hg released to surface water</t>
  </si>
  <si>
    <t>Mass flow of I released to surface water</t>
  </si>
  <si>
    <t>Mass flow of K released to surface water</t>
  </si>
  <si>
    <t>Mass flow of Li released to surface water</t>
  </si>
  <si>
    <t>Mass flow of Mg released to surface water</t>
  </si>
  <si>
    <t>Mass flow of Mn released to surface water</t>
  </si>
  <si>
    <t>Mass flow of Mo released to surface water</t>
  </si>
  <si>
    <t>Mass flow of NO2 released to surface water</t>
  </si>
  <si>
    <t>Mass flow of NO3 released to surface water</t>
  </si>
  <si>
    <t>Mass flow of NO3NO2 released to surface water</t>
  </si>
  <si>
    <t>Mass flow of NH4 released to surface water</t>
  </si>
  <si>
    <t>Mass flow of TKN released to surface water</t>
  </si>
  <si>
    <t>Mass flow of Na released to surface water</t>
  </si>
  <si>
    <t>Mass flow of Ni released to surface water</t>
  </si>
  <si>
    <t>Mass flow of PO4 released to surface water</t>
  </si>
  <si>
    <t>Mass flow of Pb released to surface water</t>
  </si>
  <si>
    <t>Mass flow of S released to surface water</t>
  </si>
  <si>
    <t>Mass flow of SO3 released to surface water</t>
  </si>
  <si>
    <t>Mass flow of SO4 released to surface water</t>
  </si>
  <si>
    <t>Mass flow of Sb released to surface water</t>
  </si>
  <si>
    <t>Mass flow of Se released to surface water</t>
  </si>
  <si>
    <t>Mass flow of Si released to surface water</t>
  </si>
  <si>
    <t>Mass flow of Sn released to surface water</t>
  </si>
  <si>
    <t>Mass flow of Sr released to surface water</t>
  </si>
  <si>
    <t>Mass flow of Ti released to surface water</t>
  </si>
  <si>
    <t>Mass flow of Tl released to surface water</t>
  </si>
  <si>
    <t>Mass flow of Zn released to surface water</t>
  </si>
  <si>
    <t>Mass flow of ALKHCO3 released to surface water</t>
  </si>
  <si>
    <t>Mass flow of Acidity released to surface water</t>
  </si>
  <si>
    <t>Mass flow of TOC released to surface water</t>
  </si>
  <si>
    <t>Mass flow of CN released to surface water</t>
  </si>
  <si>
    <t>Mass flow of Phenols released to surface water</t>
  </si>
  <si>
    <t>Mass flow of Sr87Sr86 released to surface water</t>
  </si>
  <si>
    <t>Mass flow of Ra226 released to surface water</t>
  </si>
  <si>
    <t>Mass flow of Ra228 released to surface water</t>
  </si>
  <si>
    <t>Mass flow of Benzene released to surface water</t>
  </si>
  <si>
    <t>Mass flow of Toluene released to surface water</t>
  </si>
  <si>
    <t>Mass flow of H2S released to surface water</t>
  </si>
  <si>
    <t>Mass flow of TDS released to soil</t>
  </si>
  <si>
    <t>Mass flow of TSS released to soil</t>
  </si>
  <si>
    <t>Mass flow of Ag released to soil</t>
  </si>
  <si>
    <t>Mass flow of Al released to soil</t>
  </si>
  <si>
    <t>Mass flow of As released to soil</t>
  </si>
  <si>
    <t>Mass flow of B released to soil</t>
  </si>
  <si>
    <t>Mass flow of Ba released to soil</t>
  </si>
  <si>
    <t>Mass flow of Be released to soil</t>
  </si>
  <si>
    <t>Mass flow of Br released to soil</t>
  </si>
  <si>
    <t>Mass flow of Ca released to soil</t>
  </si>
  <si>
    <t>Mass flow of Cd released to soil</t>
  </si>
  <si>
    <t>Mass flow of Cl released to soil</t>
  </si>
  <si>
    <t>Mass flow of Co released to soil</t>
  </si>
  <si>
    <t>Mass flow of Cr released to soil</t>
  </si>
  <si>
    <t>Mass flow of Cu released to soil</t>
  </si>
  <si>
    <t>Mass flow of F released to soil</t>
  </si>
  <si>
    <t>Mass flow of FeTot released to soil</t>
  </si>
  <si>
    <t>Mass flow of HCO3 released to soil</t>
  </si>
  <si>
    <t>Mass flow of Hg released to soil</t>
  </si>
  <si>
    <t>Mass flow of I released to soil</t>
  </si>
  <si>
    <t>Mass flow of K released to soil</t>
  </si>
  <si>
    <t>Mass flow of Li released to soil</t>
  </si>
  <si>
    <t>Mass flow of Mg released to soil</t>
  </si>
  <si>
    <t>Mass flow of Mn released to soil</t>
  </si>
  <si>
    <t>Mass flow of Mo released to soil</t>
  </si>
  <si>
    <t>Mass flow of NO2 released to soil</t>
  </si>
  <si>
    <t>Mass flow of NO3 released to soil</t>
  </si>
  <si>
    <t>Mass flow of NO3NO2 released to soil</t>
  </si>
  <si>
    <t>Mass flow of NH4 released to soil</t>
  </si>
  <si>
    <t>Mass flow of TKN released to soil</t>
  </si>
  <si>
    <t>Mass flow of Na released to soil</t>
  </si>
  <si>
    <t>Mass flow of Ni released to soil</t>
  </si>
  <si>
    <t>Mass flow of PO4 released to soil</t>
  </si>
  <si>
    <t>Mass flow of Pb released to soil</t>
  </si>
  <si>
    <t>Mass flow of S released to soil</t>
  </si>
  <si>
    <t>Mass flow of SO3 released to soil</t>
  </si>
  <si>
    <t>Mass flow of SO4 released to soil</t>
  </si>
  <si>
    <t>Mass flow of Sb released to soil</t>
  </si>
  <si>
    <t>Mass flow of Se released to soil</t>
  </si>
  <si>
    <t>Mass flow of Si released to soil</t>
  </si>
  <si>
    <t>Mass flow of Sn released to soil</t>
  </si>
  <si>
    <t>Mass flow of Sr released to soil</t>
  </si>
  <si>
    <t>Mass flow of Ti released to soil</t>
  </si>
  <si>
    <t>Mass flow of Tl released to soil</t>
  </si>
  <si>
    <t>Mass flow of Zn released to soil</t>
  </si>
  <si>
    <t>Mass flow of ALKHCO3 released to soil</t>
  </si>
  <si>
    <t>Mass flow of Acidity released to soil</t>
  </si>
  <si>
    <t>Mass flow of TOC released to soil</t>
  </si>
  <si>
    <t>Mass flow of CN released to soil</t>
  </si>
  <si>
    <t>Mass flow of Phenols released to soil</t>
  </si>
  <si>
    <t>Mass flow of Sr87Sr86 released to soil</t>
  </si>
  <si>
    <t>Mass flow of Ra226 released to soil</t>
  </si>
  <si>
    <t>Mass flow of Ra228  released to soil</t>
  </si>
  <si>
    <t>Mass flow of Benzene  released to soil</t>
  </si>
  <si>
    <t>Mass flow of Toluene released to soil</t>
  </si>
  <si>
    <t>Mass flow of H2S released to soil</t>
  </si>
  <si>
    <t>TDS [emissions to water]</t>
  </si>
  <si>
    <t>TSS [emissions to water]</t>
  </si>
  <si>
    <t>Silver [inorganic emissions to water]</t>
  </si>
  <si>
    <t>Aluminum [inorganic emissions to water]</t>
  </si>
  <si>
    <t>Arsenic [inorganic emissions to water]</t>
  </si>
  <si>
    <t>Boron [inorganic emissions to water]</t>
  </si>
  <si>
    <t>Barium [inorganic emissions to water]</t>
  </si>
  <si>
    <t>Berylium [inorganic emissions to water]</t>
  </si>
  <si>
    <t>Bromine [inorganic emissions to water]</t>
  </si>
  <si>
    <t>Calcium [inorganic emissions to water]</t>
  </si>
  <si>
    <t>Cadmium [inorganic emissions to water]</t>
  </si>
  <si>
    <t>Chlorine [inorganic emissions to water]</t>
  </si>
  <si>
    <t>Cobalt [inorganic emissions to water]</t>
  </si>
  <si>
    <t>Chromium [inorganic emissions to water]</t>
  </si>
  <si>
    <t>Copper [inorganic emissions to water]</t>
  </si>
  <si>
    <t>Fluorine [inorganic emissions to water]</t>
  </si>
  <si>
    <t>Total Iron [inorganic emissions to water]</t>
  </si>
  <si>
    <t>Bicarbonate [inorganic emissions to water]</t>
  </si>
  <si>
    <t>Mercury [inorganic emissions to water]</t>
  </si>
  <si>
    <t>Iodine [inorganic emissions to water]</t>
  </si>
  <si>
    <t>Potassium [inorganic emissions to water]</t>
  </si>
  <si>
    <t>Lithium [inorganic emissions to water]</t>
  </si>
  <si>
    <t>Magnesium [inorganic emissions to water]</t>
  </si>
  <si>
    <t>Manganese [inorganic emissions to water]</t>
  </si>
  <si>
    <t>Molybdenum [inorganic emissions to water]</t>
  </si>
  <si>
    <t>Nitrite [inorganic emissions to water]</t>
  </si>
  <si>
    <t>Nitrate [inorganic emissions to water]</t>
  </si>
  <si>
    <t>nitrate-nitrite [inorganic emissions to water]</t>
  </si>
  <si>
    <t>Ammonium [inorganic emissions to water]</t>
  </si>
  <si>
    <t>Total Kjeldahl Nitrogen [inorganic emissions to water]</t>
  </si>
  <si>
    <t>Sodium [inorganic emissions to water]</t>
  </si>
  <si>
    <t>Nickel [inorganic emissions to water]</t>
  </si>
  <si>
    <t>Phosphate [inorganic emissions to water]</t>
  </si>
  <si>
    <t>Lead [inorganic emissions to water]</t>
  </si>
  <si>
    <t>Sulfur [inorganic emissions to water]</t>
  </si>
  <si>
    <t>Sulfite [inorganic emissions to water]</t>
  </si>
  <si>
    <t>Sulfate [inorganic emissions to water]</t>
  </si>
  <si>
    <t>Antimony [inorganic emissions to water]</t>
  </si>
  <si>
    <t>Selenium [inorganic emissions to water]</t>
  </si>
  <si>
    <t>Silicon [inorganic emissions to water]</t>
  </si>
  <si>
    <t>Tin [inorganic emissions to water]</t>
  </si>
  <si>
    <t>Strontium [inorganic emissions to water]</t>
  </si>
  <si>
    <t>Titanium [inorganic emissions to water]</t>
  </si>
  <si>
    <t>Thalium [inorganic emissions to water]</t>
  </si>
  <si>
    <t>Zinc [inorganic emissions to water]</t>
  </si>
  <si>
    <t>Alkalinity [inorganic emissions to water]</t>
  </si>
  <si>
    <t>Acidity [inorganic emissions to water]</t>
  </si>
  <si>
    <t>TOC [organic emissions to water]</t>
  </si>
  <si>
    <t>Cyanide [inorganic emissions to water]</t>
  </si>
  <si>
    <t>Phenols [organic emissions to water]</t>
  </si>
  <si>
    <t>Strontium 87 or 86 [inorganic emissions to water]</t>
  </si>
  <si>
    <t>Radium 226 [inorganic emissions to water]</t>
  </si>
  <si>
    <t>Radium 228 [inorganic emissions to water]</t>
  </si>
  <si>
    <t>Benzene [organic emissions to water]</t>
  </si>
  <si>
    <t>Toluene [organic emissions to water]</t>
  </si>
  <si>
    <t>Hydrogen Sulfide [inorganic emissions to water]</t>
  </si>
  <si>
    <t>TDS [emissions to agricultural soil]</t>
  </si>
  <si>
    <t>TSS [emissions to agricultural soil]</t>
  </si>
  <si>
    <t>Silver [inorganic emissions to agricultural soil]</t>
  </si>
  <si>
    <t>Aluminum [inorganic emissions to agricultural soil]</t>
  </si>
  <si>
    <t>Arsenic [inorganic emissions to agricultural soil]</t>
  </si>
  <si>
    <t>Boron [inorganic emissions to agricultural soil]</t>
  </si>
  <si>
    <t>Barium [inorganic emissions to agricultural soil]</t>
  </si>
  <si>
    <t>Berylium [inorganic emissions to agricultural soil]</t>
  </si>
  <si>
    <t>Bromine [inorganic emissions to agricultural soil]</t>
  </si>
  <si>
    <t>Calcium [inorganic emissions to agricultural soil]</t>
  </si>
  <si>
    <t>Cadmium [inorganic emissions to agricultural soil]</t>
  </si>
  <si>
    <t>Chlorine [inorganic emissions to agricultural soil]</t>
  </si>
  <si>
    <t>Cobalt [inorganic emissions to agricultural soil]</t>
  </si>
  <si>
    <t>Chromium [inorganic emissions to agricultural soil]</t>
  </si>
  <si>
    <t>Copper [inorganic emissions to agricultural soil]</t>
  </si>
  <si>
    <t>Fluorine [inorganic emissions to agricultural soil]</t>
  </si>
  <si>
    <t>Total Iron [inorganic emissions to agricultural soil]</t>
  </si>
  <si>
    <t>Bicarbonate [inorganic emissions to agricultural soil]</t>
  </si>
  <si>
    <t>Mercury [inorganic emissions to agricultural soil]</t>
  </si>
  <si>
    <t>Iodine [inorganic emissions to agricultural soil]</t>
  </si>
  <si>
    <t>Potassium [inorganic emissions to agricultural soil]</t>
  </si>
  <si>
    <t>Lithium [inorganic emissions to agricultural soil]</t>
  </si>
  <si>
    <t>Magnesium [inorganic emissions to agricultural soil]</t>
  </si>
  <si>
    <t>Manganese [inorganic emissions to agricultural soil]</t>
  </si>
  <si>
    <t>Molybdenum [inorganic emissions to agricultural soil]</t>
  </si>
  <si>
    <t>Nitrite [inorganic emissions to agricultural soil]</t>
  </si>
  <si>
    <t>Nitrate [inorganic emissions to agricultural soil]</t>
  </si>
  <si>
    <t>nitrate-nitrite [inorganic emissions to agricultural soil]</t>
  </si>
  <si>
    <t>Ammonium [inorganic emissions to agricultural soil]</t>
  </si>
  <si>
    <t>Total Kjeldahl Nitrogen [inorganic emissions to agricultural soil]</t>
  </si>
  <si>
    <t>Sodium [inorganic emissions to agricultural soil]</t>
  </si>
  <si>
    <t>Nickel [inorganic emissions to agricultural soil]</t>
  </si>
  <si>
    <t>Phosphate [inorganic emissions to agricultural soil]</t>
  </si>
  <si>
    <t>Lead [inorganic emissions to agricultural soil]</t>
  </si>
  <si>
    <t>Sulfur [inorganic emissions to agricultural soil]</t>
  </si>
  <si>
    <t>Sulfite [inorganic emissions to agricultural soil]</t>
  </si>
  <si>
    <t>Sulfate [inorganic emissions to agricultural soil]</t>
  </si>
  <si>
    <t>Antimony [inorganic emissions to agricultural soil]</t>
  </si>
  <si>
    <t>Selenium [inorganic emissions to agricultural soil]</t>
  </si>
  <si>
    <t>Silicon [inorganic emissions to agricultural soil]</t>
  </si>
  <si>
    <t>Tin [inorganic emissions to agricultural soil]</t>
  </si>
  <si>
    <t>Strontium [inorganic emissions to agricultural soil]</t>
  </si>
  <si>
    <t>Titanium [inorganic emissions toagricultural soil]</t>
  </si>
  <si>
    <t>Thalium [inorganic emissions to agricultural soil]</t>
  </si>
  <si>
    <t>Zinc [inorganic emissions to agricultural soil]</t>
  </si>
  <si>
    <t>Alkalinity [inorganic emissions to agricultural soil]</t>
  </si>
  <si>
    <t>Acidity [inorganic emissions to agricultural soil]</t>
  </si>
  <si>
    <t>TOC [organic emissions to agricultural soil]</t>
  </si>
  <si>
    <t>Cyanide [inorganic emissions to agricultural soil]</t>
  </si>
  <si>
    <t>Phenols [organic emissions to agricultural soil]</t>
  </si>
  <si>
    <t>Strontium 87 or 86 [inorganic emissions to agricultural soil]</t>
  </si>
  <si>
    <t>Radium 226 [inorganic emissions to agricultural soil]</t>
  </si>
  <si>
    <t>Radium 228 [inorganic emissions to agricultural soil]</t>
  </si>
  <si>
    <t xml:space="preserve">Benzene [organic emissions to agricultural soil] </t>
  </si>
  <si>
    <t>Toluene [organic emissions to agricultural soil]</t>
  </si>
  <si>
    <t>Hydrogen Sulfide [inorganic emissions to agricultural soil]</t>
  </si>
  <si>
    <t>Emissions to surface water</t>
  </si>
  <si>
    <t>Emissions to soil</t>
  </si>
  <si>
    <t>Review of State and Industry Spill Data: Characterization of Hydraulic Fracturing-Related Spills</t>
  </si>
  <si>
    <t>Burden, Susan; Cluff, Maryam A.; DeHaven, Leigh E.; Roberts, Cindy; Sharkey, Susan L.; Singer, Alison</t>
  </si>
  <si>
    <t>2015</t>
  </si>
  <si>
    <t>May</t>
  </si>
  <si>
    <t>Washington, D.C.</t>
  </si>
  <si>
    <t>Office of Research and Development</t>
  </si>
  <si>
    <t>2006-2012</t>
  </si>
  <si>
    <t>Arkansas, Colorado, Louisiana, New Mexico, Oklahoma, Pennsylvania, Texas, Utah, Wyoming</t>
  </si>
  <si>
    <t>Flow_XXX_water/soil (effluent species mass flow to environment)</t>
  </si>
  <si>
    <t>*=[( Spill_Volume) * (Conncentration of species XXX) / 10^6 (convert to kg)]*(probability of spill)*(probability spill reaches environmental receptor)*(probability that environmental receptor is soil/water)</t>
  </si>
  <si>
    <t xml:space="preserve">This unit process provides a summary of relevant input and output flows associated with water use in producing a conventional natural gas well. No stimulation treatment is considered necessary.  Produced water is due to formation waters, and is calculated as a function of natural gas production. Water effluent quality is calculated as well, and presented as mass flows released to the environment. </t>
  </si>
  <si>
    <t>Only releases of produced water are considered in this model, as they were determined to be the most likely</t>
  </si>
  <si>
    <t>The location of the spill is determined to be irrelevant, only the volume of the spill and the probability of it reaching an environmental receptor are considered</t>
  </si>
  <si>
    <t>Releases consider all volumes that reach environmental receptors, regardless of possible recovery</t>
  </si>
  <si>
    <t>Release volumes are adapted from research regarding spills during hydraulic fracturing. It was assumed that the likelihood of a spill produced water occuring and its likelihood of reaching an environmental receptor were comparable between different well types. The volume of spilled fluid at the hydraulically fractured wells was parameterized to a percent of total produced water, with this percent applied to produced water for CBM</t>
  </si>
  <si>
    <t xml:space="preserve">Water Quality parameters developed from USGS produced water database represent a distribution of the average concentration. Parameters were developed only for species that had reported values for at least 15% of the available data samples. A value of zero does not necessarily indicate "not present in the produced water," it simply implies a lack of available data. </t>
  </si>
  <si>
    <t>Produced_Rate_CC</t>
  </si>
  <si>
    <t>Estimated_Ultimate_Recovery</t>
  </si>
  <si>
    <t>OIL_EUR</t>
  </si>
  <si>
    <t>[mcf/well]</t>
  </si>
  <si>
    <t>[bbl/well]</t>
  </si>
  <si>
    <t>NG_Energy</t>
  </si>
  <si>
    <t>OIL_Energy</t>
  </si>
  <si>
    <t>Co_Product_Multiplier</t>
  </si>
  <si>
    <t>Spill_Volume_Allocated</t>
  </si>
  <si>
    <t>Volume of spilled produced water, allocated</t>
  </si>
  <si>
    <t>[kg/MJ]</t>
  </si>
  <si>
    <t>Energy content of NG</t>
  </si>
  <si>
    <t>[bbl/MJ]</t>
  </si>
  <si>
    <t>Energy content of Oil</t>
  </si>
  <si>
    <t>Estimated Ultimate Recovery of oil co-product from 1 well</t>
  </si>
  <si>
    <t>Estimated Ultimate Recovery of natural gas from 1 well</t>
  </si>
  <si>
    <t>[percent]</t>
  </si>
  <si>
    <t>allocated percent of burdens that are applied to natural gas</t>
  </si>
  <si>
    <t>Uinta-Expected</t>
  </si>
  <si>
    <t>Uinta-Minimum</t>
  </si>
  <si>
    <t>Uinta-Maximum</t>
  </si>
  <si>
    <t>Green River- Expected</t>
  </si>
  <si>
    <t>Green River- Minimum</t>
  </si>
  <si>
    <t>Green River- Maximum</t>
  </si>
  <si>
    <t>National Average - Expected</t>
  </si>
  <si>
    <t>National Average - Minimum</t>
  </si>
  <si>
    <t>National Average - Maximum</t>
  </si>
  <si>
    <t xml:space="preserve">This unit process is composed of this document and the file, DF_NG_Production_Water_Conv_2018.01.doc, which provides additional details regarding calculations, data quality, and references as relevant. </t>
  </si>
  <si>
    <t>Natural gas [reference flow]</t>
  </si>
  <si>
    <t>(Produced_Rate)*158.987295*Co_Product_Multiplier / NG_Density</t>
  </si>
  <si>
    <t>(Produced_Rate)*(parameterized spill volume percents, see Assumptions)</t>
  </si>
  <si>
    <t>(Produced_Rate)*(parameterized spill volume percents, see Assumptions)*Co_Product_Multiplier</t>
  </si>
  <si>
    <t>DrillingInfo Desktop Application</t>
  </si>
  <si>
    <t>DrillingInfo</t>
  </si>
  <si>
    <t>2018</t>
  </si>
  <si>
    <t>Heat Content of Natural Gas Consumed</t>
  </si>
  <si>
    <t>Compendium of Greenhouse gas Emissions Methodologies for the Oil and Natural Gas Industry</t>
  </si>
  <si>
    <t>U.S. Energy Information Administration</t>
  </si>
  <si>
    <t>American Petroleum Institute</t>
  </si>
  <si>
    <t>12/31</t>
  </si>
  <si>
    <t>August</t>
  </si>
  <si>
    <t>EIA</t>
  </si>
  <si>
    <t>API</t>
  </si>
  <si>
    <t>https://www.eia.gov/dnav/ng/ng_cons_heat_a_EPG0_VGTH_btucf_a.htm</t>
  </si>
  <si>
    <t>https://www.api.org/~/media/Files/EHS/climate-change/2009_GHG_COMPENDIUM.pdf</t>
  </si>
  <si>
    <t>1/22/2019</t>
  </si>
  <si>
    <t>6,7</t>
  </si>
  <si>
    <t>Energy Units and Calculators Explained</t>
  </si>
  <si>
    <t>August 8</t>
  </si>
  <si>
    <t>https://www.eia.gov/energyexplained/index.php?page=about_energy_units</t>
  </si>
  <si>
    <t>3,5,6,7,8</t>
  </si>
  <si>
    <t>1,2,3,4,5,6,7,8</t>
  </si>
  <si>
    <t>1,3,5,6,7,8</t>
  </si>
  <si>
    <t>[(spill_volume_allocated) * Conc_TDS / 10^6]*prob_spill*prob_reach_env*perc_surfwater</t>
  </si>
  <si>
    <t>[(spill_volume_allocated) * Conc_TSS / 10^6]*prob_spill*prob_reach_env*perc_surfwater</t>
  </si>
  <si>
    <t>[(spill_volume_allocated) * Conc_Ag / 10^6]*prob_spill*prob_reach_env*perc_surfwater</t>
  </si>
  <si>
    <t>[(spill_volume_allocated) * Conc_Al / 10^6]*prob_spill*prob_reach_env*perc_surfwater</t>
  </si>
  <si>
    <t>[(spill_volume_allocated) * Conc_As/ 10^6]*prob_spill*prob_reach_env*perc_surfwater</t>
  </si>
  <si>
    <t xml:space="preserve">[(spill_volume_allocated) * Conc_B / 10^6]*prob_spill*prob_reach_env*perc_surfwater </t>
  </si>
  <si>
    <t xml:space="preserve">[(spill_volume_allocated) * Conc_Ba / 10^6]*prob_spill*prob_reach_env*perc_surfwater </t>
  </si>
  <si>
    <t>[(spill_volume_allocated) * Conc_Be/ 10^6]*prob_spill*prob_reach_env*perc_surfwater</t>
  </si>
  <si>
    <t xml:space="preserve">[(spill_volume_allocated) * Conc_Br / 10^6]*prob_spill*prob_reach_env*perc_surfwater </t>
  </si>
  <si>
    <t>[(spill_volume_allocated) * Conc_Ca / 10^6]*prob_spill*prob_reach_env*perc_surfwater</t>
  </si>
  <si>
    <t xml:space="preserve">[(spill_volume_allocated) * Conc_Cd / 10^6]*prob_spill*prob_reach_env*perc_surfwater </t>
  </si>
  <si>
    <t xml:space="preserve">[(spill_volume_allocated) * Conc_Cl / 10^6]*prob_spill*prob_reach_env*perc_surfwater </t>
  </si>
  <si>
    <t xml:space="preserve">[(spill_volume_allocated) * Conc_Co / 10^6]*prob_spill*prob_reach_env*perc_surfwater </t>
  </si>
  <si>
    <t xml:space="preserve">[(spill_volume_allocated) * Conc_Cr / 10^6]*prob_spill*prob_reach_env*perc_surfwater </t>
  </si>
  <si>
    <t xml:space="preserve">[(spill_volume_allocated) * Conc_Cu / 10^6]*prob_spill*prob_reach_env*perc_surfwater </t>
  </si>
  <si>
    <t xml:space="preserve">[(spill_volume_allocated) * Conc_F / 10^6]*prob_spill*prob_reach_env*perc_surfwater </t>
  </si>
  <si>
    <t>[(spill_volume_allocated) * Conc_FeTot / 10^6]*prob_spill*prob_reach_env*perc_surfwater</t>
  </si>
  <si>
    <t xml:space="preserve">[(spill_volume_allocated) * Conc_HCO3 / 10^6]*prob_spill*prob_reach_env*perc_surfwater </t>
  </si>
  <si>
    <t>[(spill_volume_allocated) * Conc_Hg / 10^6]*prob_spill*prob_reach_env*perc_surfwater</t>
  </si>
  <si>
    <t>[(spill_volume_allocated) * Conc_I / 10^6]*prob_spill*prob_reach_env*perc_surfwater</t>
  </si>
  <si>
    <t>[(spill_volume_allocated) * Conc_K / 10^6]*prob_spill*prob_reach_env*perc_surfwater</t>
  </si>
  <si>
    <t xml:space="preserve">[(spill_volume_allocated) * Conc_Li / 10^6]*prob_spill*prob_reach_env*perc_surfwater </t>
  </si>
  <si>
    <t xml:space="preserve">[(spill_volume_allocated) * Conc_Mg / 10^6]*prob_spill*prob_reach_env*perc_surfwater </t>
  </si>
  <si>
    <t xml:space="preserve">[(spill_volume_allocated) * Conc_Mn / 10^6]*prob_spill*prob_reach_env*perc_surfwater </t>
  </si>
  <si>
    <t xml:space="preserve">[(spill_volume_allocated) * Conc_Mo / 10^6]*prob_spill*prob_reach_env*perc_surfwater </t>
  </si>
  <si>
    <t xml:space="preserve">[(spill_volume_allocated) * Conc_NO2 / 10^6]*prob_spill*prob_reach_env*perc_surfwater </t>
  </si>
  <si>
    <t xml:space="preserve">[(spill_volume_allocated) * Conc_NO3 / 10^6]*prob_spill*prob_reach_env*perc_surfwater </t>
  </si>
  <si>
    <t xml:space="preserve">[(spill_volume_allocated) * Conc_NO3NO2/ 10^6]*prob_spill*prob_reach_env*perc_surfwater </t>
  </si>
  <si>
    <t xml:space="preserve">[(spill_volume_allocated) * Conc_NH4 / 10^6]*prob_spill*prob_reach_env*perc_surfwater </t>
  </si>
  <si>
    <t xml:space="preserve">[(spill_volume_allocated) * Conc_TKN / 10^6]*prob_spill*prob_reach_env*perc_surfwater </t>
  </si>
  <si>
    <t xml:space="preserve">[(spill_volume_allocated) * Conc_Na / 10^6]*prob_spill*prob_reach_env*perc_surfwater </t>
  </si>
  <si>
    <t>[(spill_volume_allocated) * Conc_Ni / 10^6]*prob_spill*prob_reach_env*perc_surfwater</t>
  </si>
  <si>
    <t xml:space="preserve">[(spill_volume_allocated) * Conc_PO4 / 10^6]*prob_spill*prob_reach_env*perc_surfwater </t>
  </si>
  <si>
    <t>[(spill_volume_allocated) * Conc_Pb / 10^6]*prob_spill*prob_reach_env*perc_surfwater</t>
  </si>
  <si>
    <t>[(spill_volume_allocated) * Conc_H2S / 10^6]*prob_spill*prob_reach_env*perc_soil</t>
  </si>
  <si>
    <t>[(spill_volume_allocated) * Conc_Toluene / 10^6]*prob_spill*prob_reach_env*perc_soil</t>
  </si>
  <si>
    <t xml:space="preserve">[(spill_volume_allocated) * Conc_Benzene / 10^6]*prob_spill*prob_reach_env*perc_soil </t>
  </si>
  <si>
    <t xml:space="preserve">[(spill_volume_allocated) * Conc_Ra228 / 10^6]*prob_spill*prob_reach_env*perc_soil </t>
  </si>
  <si>
    <t xml:space="preserve">[(spill_volume_allocated) * Conc_Ra226 / 10^6]*prob_spill*prob_reach_env*perc_soil </t>
  </si>
  <si>
    <t>[(spill_volume_allocated) * Conc_S / 10^6]*prob_spill*prob_reach_env*perc_surfwater</t>
  </si>
  <si>
    <t xml:space="preserve">[(spill_volume_allocated) * Conc_SO3 / 10^6]*prob_spill*prob_reach_env*perc_surfwater </t>
  </si>
  <si>
    <t xml:space="preserve">[(spill_volume_allocated) * Conc_SO4 / 10^6]*prob_spill*prob_reach_env*perc_surfwater </t>
  </si>
  <si>
    <t>[(spill_volume_allocated) * Conc_Sb/ 10^6]*prob_spill*prob_reach_env*perc_surfwater</t>
  </si>
  <si>
    <t xml:space="preserve">[(spill_volume_allocated) * Conc_Se / 10^6]*prob_spill*prob_reach_env*perc_surfwater </t>
  </si>
  <si>
    <t xml:space="preserve">[(spill_volume_allocated) * Conc_Si / 10^6]*prob_spill*prob_reach_env*perc_surfwater </t>
  </si>
  <si>
    <t>[(spill_volume_allocated) * Conc_Sn/ 10^6]*prob_spill*prob_reach_env*perc_surfwater</t>
  </si>
  <si>
    <t xml:space="preserve">[(spill_volume_allocated) * Conc_Sr/ 10^6]*prob_spill*prob_reach_env*perc_surfwater </t>
  </si>
  <si>
    <t xml:space="preserve">[(spill_volume_allocated) * Conc_Ti / 10^6]*prob_spill*prob_reach_env*perc_surfwater </t>
  </si>
  <si>
    <t xml:space="preserve">[(spill_volume_allocated) * Conc_Tl / 10^6]*prob_spill*prob_reach_env*perc_surfwater </t>
  </si>
  <si>
    <t>[(spill_volume_allocated) * Conc_Zn/ 10^6]*prob_spill*prob_reach_env*perc_surfwater</t>
  </si>
  <si>
    <t xml:space="preserve">[(spill_volume_allocated) * Conc_ALKHCO3 / 10^6]*prob_spill*prob_reach_env*perc_surfwater </t>
  </si>
  <si>
    <t xml:space="preserve">[(spill_volume_allocated) * Conc_Acidity/ 10^6]*prob_spill*prob_reach_env*perc_surfwater </t>
  </si>
  <si>
    <t xml:space="preserve">[(spill_volume_allocated) * Conc_TOC / 10^6]*prob_spill*prob_reach_env*perc_surfwater </t>
  </si>
  <si>
    <t xml:space="preserve">[(spill_volume_allocated) * Conc_CN/ 10^6]*prob_spill*prob_reach_env*perc_surfwater </t>
  </si>
  <si>
    <t xml:space="preserve">[(spill_volume_allocated) * Conc_Phenols / 10^6]*prob_spill*prob_reach_env*perc_surfwater </t>
  </si>
  <si>
    <t xml:space="preserve">[(spill_volume_allocated) * Conc_Sr87Sr86 / 10^6]*prob_spill*prob_reach_env*perc_surfwater </t>
  </si>
  <si>
    <t xml:space="preserve">[(spill_volume_allocated) * Conc_Ra226 / 10^6]*prob_spill*prob_reach_env*perc_surfwater </t>
  </si>
  <si>
    <t xml:space="preserve">[(spill_volume_allocated) * Conc_Ra228 / 10^6]*prob_spill*prob_reach_env*perc_surfwater </t>
  </si>
  <si>
    <t xml:space="preserve">[(spill_volume_allocated) * Conc_Benzene / 10^6]*prob_spill*prob_reach_env*perc_surfwater </t>
  </si>
  <si>
    <t xml:space="preserve">[(spill_volume_allocated) * Conc_Toluene / 10^6]*prob_spill*prob_reach_env*perc_surfwater </t>
  </si>
  <si>
    <t xml:space="preserve">[(spill_volume_allocated) * Conc_H2S / 10^6]*prob_spill*prob_reach_env*perc_surfwater </t>
  </si>
  <si>
    <t xml:space="preserve">[(spill_volume_allocated) * Conc_TDS / 10^6]*prob_spill*prob_reach_env*perc_soil </t>
  </si>
  <si>
    <t xml:space="preserve">[(spill_volume_allocated) * Conc_TSS / 10^6]*prob_spill*prob_reach_env*perc_soil </t>
  </si>
  <si>
    <t>[(spill_volume_allocated) * Conc_Ag / 10^6]*prob_spill*prob_reach_env*perc_soil</t>
  </si>
  <si>
    <t xml:space="preserve">[(spill_volume_allocated) * Conc_Al / 10^6]*prob_spill*prob_reach_env*perc_soil </t>
  </si>
  <si>
    <t xml:space="preserve">[(spill_volume_allocated) * Conc_As / 10^6]*prob_spill*prob_reach_env*perc_soil </t>
  </si>
  <si>
    <t xml:space="preserve">[(spill_volume_allocated) * Conc_B / 10^6]*prob_spill*prob_reach_env*perc_soil </t>
  </si>
  <si>
    <t>[(spill_volume_allocated) * Conc_Ba / 10^6]*prob_spill*prob_reach_env*perc_soil</t>
  </si>
  <si>
    <t xml:space="preserve">[(spill_volume_allocated) * Conc_Be / 10^6]*prob_spill*prob_reach_env*perc_soil </t>
  </si>
  <si>
    <t xml:space="preserve">[(spill_volume_allocated) * Conc_Br / 10^6]*prob_spill*prob_reach_env*perc_soil </t>
  </si>
  <si>
    <t>[(spill_volume_allocated) * Conc_Ca / 10^6]*prob_spill*prob_reach_env*perc_soil</t>
  </si>
  <si>
    <t xml:space="preserve">[(spill_volume_allocated) * Conc_Cd / 10^6]*prob_spill*prob_reach_env*perc_soil </t>
  </si>
  <si>
    <t xml:space="preserve">[(spill_volume_allocated) * Conc_Cl / 10^6]*prob_spill*prob_reach_env*perc_soil </t>
  </si>
  <si>
    <t xml:space="preserve">[(spill_volume_allocated) * Conc_Co / 10^6]*prob_spill*prob_reach_env*perc_soil </t>
  </si>
  <si>
    <t xml:space="preserve">[(spill_volume_allocated) * Conc_Cr / 10^6]*prob_spill*prob_reach_env*perc_soil </t>
  </si>
  <si>
    <t xml:space="preserve">[(spill_volume_allocated) * Conc_Cu / 10^6]*prob_spill*prob_reach_env*perc_soil </t>
  </si>
  <si>
    <t xml:space="preserve">[(spill_volume_allocated) * Conc_F / 10^6]*prob_spill*prob_reach_env*perc_soil </t>
  </si>
  <si>
    <t xml:space="preserve">[(spill_volume_allocated) * Conc_FeTot / 10^6]*prob_spill*prob_reach_env*perc_soil </t>
  </si>
  <si>
    <t xml:space="preserve">[(spill_volume_allocated) * Conc_HCO3 / 10^6]*prob_spill*prob_reach_env*perc_soil </t>
  </si>
  <si>
    <t xml:space="preserve">[(spill_volume_allocated) * Conc_Hg / 10^6]*prob_spill*prob_reach_env*perc_soil </t>
  </si>
  <si>
    <t xml:space="preserve">[(spill_volume_allocated) * Conc_I / 10^6]*prob_spill*prob_reach_env*perc_soil </t>
  </si>
  <si>
    <t xml:space="preserve">[(spill_volume_allocated) * Conc_K / 10^6]*prob_spill*prob_reach_env*perc_soil </t>
  </si>
  <si>
    <t xml:space="preserve">[(spill_volume_allocated) * Conc_Li / 10^6]*prob_spill*prob_reach_env*perc_soil </t>
  </si>
  <si>
    <t xml:space="preserve">[(spill_volume_allocated) * Conc_Mg / 10^6]*prob_spill*prob_reach_env*perc_soil </t>
  </si>
  <si>
    <t xml:space="preserve">[(spill_volume_allocated) * Conc_Mn / 10^6]*prob_spill*prob_reach_env*perc_soil </t>
  </si>
  <si>
    <t>[(spill_volume_allocated) * Conc_Mo / 10^6]*prob_spill*prob_reach_env*perc_soil</t>
  </si>
  <si>
    <t xml:space="preserve">[(spill_volume_allocated) * Conc_NO2 / 10^6]*prob_spill*prob_reach_env*perc_soil </t>
  </si>
  <si>
    <t xml:space="preserve">[(spill_volume_allocated) * Conc_NO3 / 10^6]*prob_spill*prob_reach_env*perc_soil </t>
  </si>
  <si>
    <t xml:space="preserve">[(spill_volume_allocated) * Conc_NO3NO2 / 10^6]*prob_spill*prob_reach_env*perc_soil </t>
  </si>
  <si>
    <t xml:space="preserve">[(spill_volume_allocated) * Conc_NH4 / 10^6]*prob_spill*prob_reach_env*perc_soil </t>
  </si>
  <si>
    <t xml:space="preserve">[(spill_volume_allocated) * Conc_TKN / 10^6]*prob_spill*prob_reach_env*perc_soil </t>
  </si>
  <si>
    <t xml:space="preserve">[(spill_volume_allocated) * Conc_Na / 10^6]*prob_spill*prob_reach_env*perc_soil </t>
  </si>
  <si>
    <t xml:space="preserve">[(spill_volume_allocated) * Conc_Ni / 10^6]*prob_spill*prob_reach_env*perc_soil </t>
  </si>
  <si>
    <t xml:space="preserve">[(spill_volume_allocated) * Conc_PO4 / 10^6]*prob_spill*prob_reach_env*perc_soil </t>
  </si>
  <si>
    <t xml:space="preserve">[(spill_volume_allocated) * Conc_Pb / 10^6]*prob_spill*prob_reach_env*perc_soil </t>
  </si>
  <si>
    <t>[(spill_volume_allocated) * Conc_S / 10^6]*prob_spill*prob_reach_env*perc_soil</t>
  </si>
  <si>
    <t xml:space="preserve">[(spill_volume_allocated) * Conc_SO3 / 10^6]*prob_spill*prob_reach_env*perc_soil </t>
  </si>
  <si>
    <t xml:space="preserve">[(spill_volume_allocated) * Conc_SO4 / 10^6]*prob_spill*prob_reach_env*perc_soil </t>
  </si>
  <si>
    <t xml:space="preserve">[(spill_volume_allocated) * Conc_Sb / 10^6]*prob_spill*prob_reach_env*perc_soil </t>
  </si>
  <si>
    <t>[(spill_volume_allocated) * Conc_Se / 10^6]*prob_spill*prob_reach_env*perc_soil</t>
  </si>
  <si>
    <t xml:space="preserve">[(spill_volume_allocated) * Conc_Si / 10^6]*prob_spill*prob_reach_env*perc_soil </t>
  </si>
  <si>
    <t xml:space="preserve">[(spill_volume_allocated) * Conc_Sn / 10^6]*prob_spill*prob_reach_env*perc_soil </t>
  </si>
  <si>
    <t xml:space="preserve">[(spill_volume_allocated) * Conc_Sr / 10^6]*prob_spill*prob_reach_env*perc_soil </t>
  </si>
  <si>
    <t xml:space="preserve">[(spill_volume_allocated) * Conc_Ti / 10^6]*prob_spill*prob_reach_env*perc_soil </t>
  </si>
  <si>
    <t xml:space="preserve">[(spill_volume_allocated) * Conc_Tl / 10^6]*prob_spill*prob_reach_env*perc_soil </t>
  </si>
  <si>
    <t>[(spill_volume_allocated) * Conc_Zn / 10^6]*prob_spill*prob_reach_env*perc_soil</t>
  </si>
  <si>
    <t xml:space="preserve">[(spill_volume_allocated) * Conc_ALKHCO3 / 10^6]*prob_spill*prob_reach_env*perc_soil </t>
  </si>
  <si>
    <t>[(spill_volume_allocated) * Conc_Acidity / 10^6]*prob_spill*prob_reach_env*perc_soil</t>
  </si>
  <si>
    <t xml:space="preserve">[(spill_volume_allocated) * Conc_TOC / 10^6]*prob_spill*prob_reach_env*perc_soil </t>
  </si>
  <si>
    <t xml:space="preserve">[(spill_volume_allocated) * Conc_CN / 10^6]*prob_spill*prob_reach_env*perc_soil </t>
  </si>
  <si>
    <t xml:space="preserve">[(spill_volume_allocated) * Conc_Phenols / 10^6]*prob_spill*prob_reach_env*perc_soil </t>
  </si>
  <si>
    <t xml:space="preserve">[(spill_volume_allocated) * Conc_Sr87Sr86 / 10^6]*prob_spill*prob_reach_env*perc_soil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</si>
</sst>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000"/>
    <numFmt numFmtId="165" formatCode="0.000"/>
    <numFmt numFmtId="166" formatCode="0.000000"/>
    <numFmt numFmtId="167" formatCode="0.000E+00"/>
  </numFmts>
  <fonts count="32"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name val="Calibri"/>
      <family val="2"/>
      <scheme val="minor"/>
    </font>
  </fonts>
  <fills count="1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theme="8" tint="0.79998168889431442"/>
        <bgColor indexed="64"/>
      </patternFill>
    </fill>
  </fills>
  <borders count="50">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0" fontId="4" fillId="0" borderId="0"/>
    <xf numFmtId="0" fontId="21" fillId="0" borderId="0" applyNumberFormat="0" applyFill="0" applyBorder="0" applyAlignment="0" applyProtection="0">
      <alignment vertical="top"/>
      <protection locked="0"/>
    </xf>
  </cellStyleXfs>
  <cellXfs count="441">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2" xfId="2" applyFont="1" applyFill="1" applyBorder="1" applyAlignment="1">
      <alignment horizontal="left" vertical="center"/>
    </xf>
    <xf numFmtId="0" fontId="6" fillId="3" borderId="3" xfId="2" applyFont="1" applyFill="1" applyBorder="1" applyAlignment="1">
      <alignment horizontal="left" vertical="center"/>
    </xf>
    <xf numFmtId="0" fontId="6" fillId="3" borderId="4"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0" fontId="15" fillId="0" borderId="16" xfId="0" applyFont="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xf numFmtId="0" fontId="15"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applyAlignment="1">
      <alignment vertical="top"/>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6" fillId="2" borderId="0" xfId="2" applyFont="1" applyFill="1"/>
    <xf numFmtId="0" fontId="17" fillId="0" borderId="0" xfId="2" applyFont="1" applyFill="1" applyAlignment="1">
      <alignment horizontal="center"/>
    </xf>
    <xf numFmtId="0" fontId="2" fillId="0" borderId="27" xfId="2" applyFont="1" applyFill="1" applyBorder="1" applyAlignment="1">
      <alignment horizontal="center"/>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164" fontId="15" fillId="0" borderId="16" xfId="0" applyNumberFormat="1" applyFont="1" applyFill="1" applyBorder="1"/>
    <xf numFmtId="0" fontId="15" fillId="0" borderId="31" xfId="0" applyFont="1" applyBorder="1" applyProtection="1">
      <protection locked="0"/>
    </xf>
    <xf numFmtId="11" fontId="15" fillId="0" borderId="16" xfId="0" applyNumberFormat="1" applyFont="1" applyFill="1" applyBorder="1"/>
    <xf numFmtId="165" fontId="15" fillId="6" borderId="30" xfId="0" applyNumberFormat="1" applyFont="1" applyFill="1" applyBorder="1"/>
    <xf numFmtId="165" fontId="15" fillId="0" borderId="30" xfId="0" applyNumberFormat="1" applyFont="1" applyFill="1" applyBorder="1"/>
    <xf numFmtId="165" fontId="15" fillId="6" borderId="34" xfId="0" applyNumberFormat="1" applyFont="1" applyFill="1" applyBorder="1"/>
    <xf numFmtId="165" fontId="15" fillId="0" borderId="34" xfId="0" applyNumberFormat="1" applyFont="1" applyFill="1" applyBorder="1"/>
    <xf numFmtId="0" fontId="15" fillId="0" borderId="36" xfId="0" applyFont="1" applyBorder="1" applyProtection="1">
      <protection locked="0"/>
    </xf>
    <xf numFmtId="0" fontId="19" fillId="0" borderId="0" xfId="0" applyFont="1"/>
    <xf numFmtId="0" fontId="3" fillId="0" borderId="10" xfId="0" applyFont="1" applyBorder="1" applyAlignment="1">
      <alignment horizontal="center"/>
    </xf>
    <xf numFmtId="0" fontId="6" fillId="3" borderId="0" xfId="2" applyFont="1" applyFill="1" applyAlignment="1">
      <alignment vertical="top" wrapText="1"/>
    </xf>
    <xf numFmtId="0" fontId="20"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5"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4" fillId="13"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21"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1"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0"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2"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4"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3" fillId="7" borderId="0" xfId="2" applyFont="1" applyFill="1"/>
    <xf numFmtId="0" fontId="4" fillId="7" borderId="0" xfId="2" applyFill="1"/>
    <xf numFmtId="0" fontId="6" fillId="10" borderId="39" xfId="2" applyFont="1" applyFill="1" applyBorder="1" applyAlignment="1">
      <alignment horizontal="center"/>
    </xf>
    <xf numFmtId="0" fontId="24" fillId="0" borderId="39" xfId="2" applyFont="1" applyBorder="1" applyAlignment="1">
      <alignment wrapText="1"/>
    </xf>
    <xf numFmtId="0" fontId="25" fillId="0" borderId="39" xfId="2" applyFont="1" applyBorder="1" applyAlignment="1">
      <alignment wrapText="1"/>
    </xf>
    <xf numFmtId="0" fontId="6" fillId="0" borderId="38" xfId="2" applyFont="1" applyBorder="1" applyAlignment="1">
      <alignment wrapText="1"/>
    </xf>
    <xf numFmtId="0" fontId="6" fillId="0" borderId="0" xfId="2" applyFont="1" applyFill="1" applyBorder="1" applyAlignment="1">
      <alignment wrapText="1"/>
    </xf>
    <xf numFmtId="0" fontId="24" fillId="0" borderId="0" xfId="2" applyFont="1" applyBorder="1" applyAlignment="1">
      <alignment wrapText="1"/>
    </xf>
    <xf numFmtId="0" fontId="23"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6" fillId="0" borderId="0" xfId="0" applyFont="1"/>
    <xf numFmtId="0" fontId="23" fillId="0" borderId="0" xfId="0" applyFont="1" applyFill="1" applyBorder="1" applyAlignment="1">
      <alignment horizontal="left"/>
    </xf>
    <xf numFmtId="0" fontId="27"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8" fillId="0" borderId="0" xfId="2" applyFont="1" applyFill="1" applyBorder="1"/>
    <xf numFmtId="0" fontId="15" fillId="6" borderId="0" xfId="2" applyFont="1" applyFill="1" applyBorder="1"/>
    <xf numFmtId="0" fontId="29" fillId="0" borderId="0" xfId="2" applyFont="1" applyFill="1" applyBorder="1" applyAlignment="1">
      <alignment horizontal="left"/>
    </xf>
    <xf numFmtId="0" fontId="29" fillId="0" borderId="0" xfId="2" applyFont="1" applyFill="1" applyBorder="1"/>
    <xf numFmtId="0" fontId="28" fillId="0" borderId="22" xfId="2" applyFont="1" applyFill="1" applyBorder="1"/>
    <xf numFmtId="0" fontId="15" fillId="0" borderId="0" xfId="2" applyFont="1" applyFill="1"/>
    <xf numFmtId="0" fontId="30" fillId="0" borderId="0" xfId="2" applyFont="1" applyFill="1"/>
    <xf numFmtId="0" fontId="15" fillId="0" borderId="0" xfId="2" applyFont="1" applyFill="1" applyAlignment="1">
      <alignment horizontal="left"/>
    </xf>
    <xf numFmtId="0" fontId="15" fillId="0" borderId="22" xfId="2" applyFont="1" applyFill="1" applyBorder="1"/>
    <xf numFmtId="0" fontId="29"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29" fillId="0" borderId="0" xfId="0" applyFont="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1" fillId="0" borderId="0" xfId="3" applyFont="1" applyAlignment="1" applyProtection="1"/>
    <xf numFmtId="0" fontId="4" fillId="0" borderId="10" xfId="2" applyFont="1" applyFill="1" applyBorder="1" applyAlignment="1">
      <alignment horizontal="center" vertical="center" wrapText="1"/>
    </xf>
    <xf numFmtId="0" fontId="3" fillId="0" borderId="1" xfId="0" applyFont="1" applyBorder="1" applyAlignment="1">
      <alignment horizontal="center"/>
    </xf>
    <xf numFmtId="165" fontId="15" fillId="0" borderId="1" xfId="0" applyNumberFormat="1" applyFont="1" applyFill="1" applyBorder="1"/>
    <xf numFmtId="165" fontId="15" fillId="0" borderId="41" xfId="0" applyNumberFormat="1" applyFont="1" applyFill="1" applyBorder="1"/>
    <xf numFmtId="0" fontId="4" fillId="0" borderId="29" xfId="2" applyFont="1" applyBorder="1" applyProtection="1">
      <protection locked="0"/>
    </xf>
    <xf numFmtId="0" fontId="0" fillId="0" borderId="29" xfId="0" applyFill="1" applyBorder="1"/>
    <xf numFmtId="0" fontId="0" fillId="0" borderId="42" xfId="0" applyFill="1" applyBorder="1"/>
    <xf numFmtId="0" fontId="0" fillId="0" borderId="16" xfId="0" applyBorder="1"/>
    <xf numFmtId="0" fontId="31" fillId="0" borderId="16" xfId="0" applyFont="1" applyFill="1" applyBorder="1" applyAlignment="1">
      <alignment horizontal="center"/>
    </xf>
    <xf numFmtId="0" fontId="31" fillId="0" borderId="16" xfId="0" applyFont="1" applyFill="1" applyBorder="1" applyAlignment="1">
      <alignment horizontal="right"/>
    </xf>
    <xf numFmtId="0" fontId="15" fillId="0" borderId="11" xfId="0" applyFont="1" applyBorder="1" applyProtection="1">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21" xfId="2" applyFont="1" applyFill="1" applyBorder="1" applyProtection="1">
      <protection locked="0"/>
    </xf>
    <xf numFmtId="0" fontId="15" fillId="0" borderId="10" xfId="0" applyFont="1" applyBorder="1" applyProtection="1">
      <protection locked="0"/>
    </xf>
    <xf numFmtId="0" fontId="15" fillId="0" borderId="16" xfId="0" applyFont="1" applyBorder="1" applyAlignment="1" applyProtection="1">
      <alignment horizontal="left"/>
      <protection locked="0"/>
    </xf>
    <xf numFmtId="0" fontId="4" fillId="5" borderId="16" xfId="0" applyFont="1" applyFill="1" applyBorder="1" applyAlignment="1" applyProtection="1">
      <alignment vertical="top"/>
      <protection locked="0"/>
    </xf>
    <xf numFmtId="166" fontId="15" fillId="10" borderId="16" xfId="0" applyNumberFormat="1" applyFont="1" applyFill="1" applyBorder="1" applyAlignment="1" applyProtection="1">
      <alignment vertical="top"/>
      <protection hidden="1"/>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11" fontId="15" fillId="0" borderId="16" xfId="1" applyNumberFormat="1" applyFont="1" applyFill="1" applyBorder="1" applyAlignment="1" applyProtection="1">
      <alignment vertical="top"/>
      <protection hidden="1"/>
    </xf>
    <xf numFmtId="0" fontId="15" fillId="0" borderId="16" xfId="0" applyFont="1" applyFill="1" applyBorder="1" applyAlignment="1" applyProtection="1">
      <alignment vertical="top"/>
      <protection hidden="1"/>
    </xf>
    <xf numFmtId="166" fontId="15" fillId="0" borderId="16" xfId="0" applyNumberFormat="1" applyFont="1" applyFill="1" applyBorder="1" applyAlignment="1" applyProtection="1">
      <alignment vertical="top"/>
      <protection hidden="1"/>
    </xf>
    <xf numFmtId="0" fontId="3" fillId="0" borderId="0" xfId="0" applyFont="1" applyBorder="1" applyAlignment="1"/>
    <xf numFmtId="0" fontId="18" fillId="0" borderId="0" xfId="0" applyFont="1" applyBorder="1" applyAlignment="1">
      <alignment vertical="top" wrapText="1"/>
    </xf>
    <xf numFmtId="0" fontId="0" fillId="0" borderId="0" xfId="0" applyBorder="1" applyAlignment="1">
      <alignment vertical="top" wrapText="1"/>
    </xf>
    <xf numFmtId="0" fontId="18" fillId="0" borderId="10" xfId="0" applyFont="1" applyBorder="1" applyAlignment="1">
      <alignment horizontal="center" vertical="top"/>
    </xf>
    <xf numFmtId="0" fontId="18" fillId="0" borderId="9" xfId="0" applyFont="1" applyBorder="1" applyAlignment="1">
      <alignment horizontal="center" vertical="top"/>
    </xf>
    <xf numFmtId="165" fontId="15" fillId="6" borderId="16" xfId="0" applyNumberFormat="1" applyFont="1" applyFill="1" applyBorder="1"/>
    <xf numFmtId="0" fontId="4" fillId="0" borderId="32" xfId="2" applyFont="1" applyBorder="1" applyProtection="1">
      <protection locked="0"/>
    </xf>
    <xf numFmtId="0" fontId="0" fillId="0" borderId="32" xfId="0" applyFill="1" applyBorder="1"/>
    <xf numFmtId="0" fontId="0" fillId="0" borderId="44" xfId="0" applyFill="1" applyBorder="1"/>
    <xf numFmtId="0" fontId="4" fillId="0" borderId="32" xfId="2" applyFont="1" applyFill="1" applyBorder="1" applyProtection="1">
      <protection locked="0"/>
    </xf>
    <xf numFmtId="0" fontId="4" fillId="0" borderId="45" xfId="2" applyFont="1" applyFill="1" applyBorder="1" applyProtection="1">
      <protection locked="0"/>
    </xf>
    <xf numFmtId="164" fontId="15" fillId="6" borderId="31" xfId="0" applyNumberFormat="1" applyFont="1" applyFill="1" applyBorder="1" applyAlignment="1">
      <alignment horizontal="right"/>
    </xf>
    <xf numFmtId="164" fontId="15" fillId="6" borderId="29" xfId="0" applyNumberFormat="1" applyFont="1" applyFill="1" applyBorder="1"/>
    <xf numFmtId="165" fontId="15" fillId="6" borderId="29" xfId="0" applyNumberFormat="1" applyFont="1" applyFill="1" applyBorder="1"/>
    <xf numFmtId="165" fontId="15" fillId="6" borderId="33" xfId="0" applyNumberFormat="1" applyFont="1" applyFill="1" applyBorder="1"/>
    <xf numFmtId="165" fontId="15" fillId="6" borderId="35" xfId="0" applyNumberFormat="1" applyFont="1" applyFill="1" applyBorder="1"/>
    <xf numFmtId="0" fontId="2" fillId="0" borderId="26" xfId="2" applyFont="1" applyFill="1" applyBorder="1" applyAlignment="1">
      <alignment horizontal="center"/>
    </xf>
    <xf numFmtId="0" fontId="2" fillId="0" borderId="48" xfId="2" applyFont="1" applyFill="1" applyBorder="1" applyAlignment="1">
      <alignment horizontal="center"/>
    </xf>
    <xf numFmtId="0" fontId="3" fillId="11" borderId="33" xfId="0" applyFont="1" applyFill="1" applyBorder="1" applyAlignment="1">
      <alignment horizontal="center"/>
    </xf>
    <xf numFmtId="0" fontId="3" fillId="11" borderId="35" xfId="0" applyFont="1" applyFill="1" applyBorder="1" applyAlignment="1">
      <alignment horizontal="center"/>
    </xf>
    <xf numFmtId="0" fontId="3" fillId="11" borderId="34" xfId="0" applyFont="1" applyFill="1" applyBorder="1" applyAlignment="1">
      <alignment horizontal="center"/>
    </xf>
    <xf numFmtId="0" fontId="4" fillId="0" borderId="16" xfId="2" applyFont="1" applyFill="1" applyBorder="1" applyAlignment="1" applyProtection="1">
      <alignment horizontal="left" vertical="top" wrapText="1"/>
      <protection locked="0"/>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0" xfId="2" applyFont="1" applyBorder="1" applyAlignment="1" applyProtection="1">
      <protection locked="0"/>
    </xf>
    <xf numFmtId="0" fontId="15" fillId="0" borderId="30" xfId="0" applyFont="1" applyBorder="1" applyAlignment="1" applyProtection="1">
      <alignment horizontal="left"/>
      <protection locked="0"/>
    </xf>
    <xf numFmtId="0" fontId="15" fillId="0" borderId="17" xfId="0" applyFont="1" applyBorder="1" applyAlignment="1" applyProtection="1">
      <alignment horizontal="right"/>
      <protection locked="0"/>
    </xf>
    <xf numFmtId="0" fontId="15" fillId="0" borderId="49" xfId="0" applyFont="1" applyBorder="1" applyProtection="1">
      <protection locked="0"/>
    </xf>
    <xf numFmtId="0" fontId="15" fillId="0" borderId="30" xfId="0" applyFont="1" applyBorder="1" applyAlignment="1" applyProtection="1">
      <alignment horizontal="center"/>
      <protection locked="0"/>
    </xf>
    <xf numFmtId="0" fontId="15" fillId="0" borderId="17" xfId="0" applyFont="1" applyBorder="1" applyProtection="1">
      <protection locked="0"/>
    </xf>
    <xf numFmtId="0" fontId="0" fillId="0" borderId="21" xfId="0" applyFill="1" applyBorder="1"/>
    <xf numFmtId="0" fontId="4" fillId="0" borderId="16" xfId="2" applyFont="1" applyFill="1" applyBorder="1" applyAlignment="1" applyProtection="1">
      <alignment horizontal="left" vertical="top"/>
      <protection locked="0"/>
    </xf>
    <xf numFmtId="0" fontId="4" fillId="0" borderId="16" xfId="2" applyFont="1" applyFill="1" applyBorder="1" applyAlignment="1" applyProtection="1">
      <alignment vertical="top"/>
      <protection locked="0"/>
    </xf>
    <xf numFmtId="0" fontId="4" fillId="0" borderId="10" xfId="2" applyFont="1" applyFill="1" applyBorder="1" applyAlignment="1" applyProtection="1">
      <alignment vertical="top"/>
      <protection locked="0"/>
    </xf>
    <xf numFmtId="0" fontId="4" fillId="0" borderId="17" xfId="2" applyFont="1" applyFill="1" applyBorder="1" applyAlignment="1" applyProtection="1">
      <alignment vertical="top"/>
      <protection locked="0"/>
    </xf>
    <xf numFmtId="11" fontId="15" fillId="10" borderId="16" xfId="0" applyNumberFormat="1" applyFont="1" applyFill="1" applyBorder="1" applyAlignment="1" applyProtection="1">
      <alignment vertical="top"/>
      <protection hidden="1"/>
    </xf>
    <xf numFmtId="0" fontId="15" fillId="0" borderId="0" xfId="0" applyFont="1" applyFill="1"/>
    <xf numFmtId="0" fontId="15" fillId="0" borderId="0" xfId="0" applyFont="1" applyFill="1" applyBorder="1" applyAlignment="1">
      <alignment wrapText="1"/>
    </xf>
    <xf numFmtId="0" fontId="0" fillId="0" borderId="0" xfId="0" applyBorder="1" applyAlignment="1">
      <alignment vertical="center" wrapText="1"/>
    </xf>
    <xf numFmtId="0" fontId="4" fillId="0" borderId="0" xfId="2" applyFont="1" applyFill="1" applyBorder="1" applyAlignment="1">
      <alignment horizontal="center" vertical="center" wrapText="1"/>
    </xf>
    <xf numFmtId="0" fontId="4" fillId="0" borderId="0" xfId="2" applyBorder="1"/>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1" xfId="2" applyFont="1" applyBorder="1" applyAlignment="1" applyProtection="1">
      <alignment horizontal="left"/>
      <protection locked="0"/>
    </xf>
    <xf numFmtId="0" fontId="4" fillId="0" borderId="10" xfId="2" applyFont="1" applyBorder="1" applyAlignment="1" applyProtection="1">
      <protection locked="0"/>
    </xf>
    <xf numFmtId="0" fontId="4" fillId="0" borderId="17" xfId="2" applyFont="1" applyBorder="1" applyProtection="1">
      <protection locked="0"/>
    </xf>
    <xf numFmtId="166" fontId="15" fillId="0" borderId="16" xfId="0" applyNumberFormat="1" applyFont="1" applyFill="1" applyBorder="1"/>
    <xf numFmtId="0" fontId="17" fillId="0" borderId="0" xfId="2" applyFont="1" applyFill="1" applyAlignment="1">
      <alignment horizontal="center"/>
    </xf>
    <xf numFmtId="0" fontId="3" fillId="0" borderId="7" xfId="0" applyFont="1" applyBorder="1" applyAlignment="1">
      <alignment horizontal="center"/>
    </xf>
    <xf numFmtId="0" fontId="18" fillId="0" borderId="11" xfId="0" applyFont="1" applyFill="1" applyBorder="1" applyAlignment="1">
      <alignment horizontal="center"/>
    </xf>
    <xf numFmtId="165" fontId="15" fillId="0" borderId="11" xfId="0" applyNumberFormat="1" applyFont="1" applyFill="1" applyBorder="1"/>
    <xf numFmtId="165" fontId="15" fillId="0" borderId="15" xfId="0" applyNumberFormat="1" applyFont="1" applyFill="1" applyBorder="1"/>
    <xf numFmtId="164" fontId="0" fillId="0" borderId="16" xfId="0" applyNumberFormat="1" applyBorder="1"/>
    <xf numFmtId="164" fontId="0" fillId="0" borderId="10" xfId="0" applyNumberFormat="1" applyBorder="1"/>
    <xf numFmtId="0" fontId="17" fillId="0" borderId="0" xfId="2" applyFont="1" applyFill="1" applyAlignment="1"/>
    <xf numFmtId="0" fontId="17" fillId="0" borderId="0" xfId="2" applyFont="1" applyFill="1" applyAlignment="1">
      <alignment horizontal="center"/>
    </xf>
    <xf numFmtId="0" fontId="3" fillId="0" borderId="10" xfId="0" applyFont="1" applyBorder="1" applyAlignment="1">
      <alignment horizontal="center"/>
    </xf>
    <xf numFmtId="0" fontId="3" fillId="0" borderId="7" xfId="0" applyFont="1" applyBorder="1" applyAlignment="1">
      <alignment horizontal="center"/>
    </xf>
    <xf numFmtId="0" fontId="18" fillId="0" borderId="11" xfId="0" applyFont="1" applyFill="1" applyBorder="1" applyAlignment="1">
      <alignment horizontal="center"/>
    </xf>
    <xf numFmtId="0" fontId="7" fillId="0" borderId="10" xfId="2" applyFont="1" applyFill="1" applyBorder="1" applyAlignment="1">
      <alignment horizontal="center" wrapText="1"/>
    </xf>
    <xf numFmtId="164" fontId="15" fillId="0" borderId="1" xfId="0" applyNumberFormat="1" applyFont="1" applyFill="1" applyBorder="1"/>
    <xf numFmtId="164" fontId="0" fillId="0" borderId="1" xfId="0" applyNumberFormat="1" applyBorder="1"/>
    <xf numFmtId="11" fontId="0" fillId="0" borderId="0" xfId="0" applyNumberFormat="1"/>
    <xf numFmtId="167" fontId="0" fillId="0" borderId="0" xfId="0" applyNumberFormat="1"/>
    <xf numFmtId="167" fontId="0" fillId="0" borderId="0" xfId="0" applyNumberFormat="1"/>
    <xf numFmtId="0" fontId="0" fillId="16" borderId="0" xfId="0" applyFill="1"/>
    <xf numFmtId="11" fontId="0" fillId="0" borderId="16" xfId="0" applyNumberFormat="1" applyBorder="1"/>
    <xf numFmtId="0" fontId="15" fillId="0" borderId="0" xfId="0" applyFont="1" applyAlignment="1">
      <alignment horizontal="left" vertical="top" wrapText="1"/>
    </xf>
    <xf numFmtId="49" fontId="15" fillId="0" borderId="0" xfId="0" applyNumberFormat="1" applyFont="1" applyFill="1" applyAlignment="1" applyProtection="1">
      <alignment horizontal="left" vertical="top" wrapText="1"/>
      <protection locked="0"/>
    </xf>
    <xf numFmtId="49" fontId="15" fillId="13" borderId="0" xfId="0" applyNumberFormat="1"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0" fontId="4" fillId="0" borderId="16" xfId="3" applyFont="1" applyFill="1" applyBorder="1" applyAlignment="1" applyProtection="1">
      <alignment horizontal="right"/>
      <protection locked="0"/>
    </xf>
    <xf numFmtId="0" fontId="15" fillId="0" borderId="16" xfId="0" applyFont="1" applyFill="1" applyBorder="1" applyAlignment="1" applyProtection="1">
      <alignment horizontal="right"/>
      <protection locked="0"/>
    </xf>
    <xf numFmtId="0" fontId="15" fillId="0" borderId="17" xfId="0" applyFont="1" applyFill="1" applyBorder="1" applyAlignment="1" applyProtection="1">
      <alignment horizontal="right"/>
      <protection locked="0"/>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6" fillId="3" borderId="4" xfId="2" applyFont="1" applyFill="1" applyBorder="1" applyAlignment="1">
      <alignment horizontal="left" vertical="center" wrapText="1"/>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6" xfId="2" applyFont="1" applyFill="1" applyBorder="1" applyAlignment="1">
      <alignment horizontal="center"/>
    </xf>
    <xf numFmtId="0" fontId="7" fillId="0" borderId="16" xfId="0" applyFont="1" applyBorder="1" applyAlignment="1" applyProtection="1">
      <alignment horizontal="left" vertical="top" wrapText="1"/>
      <protection locked="0"/>
    </xf>
    <xf numFmtId="0" fontId="4" fillId="0" borderId="16" xfId="0"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1" xfId="2" applyFont="1"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4" fillId="0" borderId="17" xfId="2" applyFont="1" applyBorder="1" applyAlignment="1" applyProtection="1">
      <alignment horizontal="left"/>
      <protection locked="0"/>
    </xf>
    <xf numFmtId="0" fontId="4" fillId="0" borderId="1" xfId="2" applyFont="1" applyBorder="1" applyAlignment="1" applyProtection="1">
      <protection locked="0"/>
    </xf>
    <xf numFmtId="0" fontId="4" fillId="0" borderId="10" xfId="2" applyFont="1" applyBorder="1" applyAlignment="1" applyProtection="1">
      <protection locked="0"/>
    </xf>
    <xf numFmtId="0" fontId="4" fillId="0" borderId="11" xfId="2" applyFont="1" applyBorder="1" applyAlignment="1" applyProtection="1">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wrapText="1"/>
      <protection locked="0"/>
    </xf>
    <xf numFmtId="0" fontId="4" fillId="0" borderId="17" xfId="2" applyBorder="1" applyAlignment="1" applyProtection="1">
      <alignment horizontal="left" wrapText="1"/>
      <protection locked="0"/>
    </xf>
    <xf numFmtId="0" fontId="3" fillId="0" borderId="10" xfId="0" applyFont="1" applyBorder="1" applyAlignment="1">
      <alignment horizontal="center"/>
    </xf>
    <xf numFmtId="0" fontId="18" fillId="0" borderId="10" xfId="0" applyFont="1" applyBorder="1" applyAlignment="1">
      <alignment horizontal="center" vertical="top" wrapText="1"/>
    </xf>
    <xf numFmtId="0" fontId="6" fillId="0" borderId="43" xfId="2" applyFont="1" applyFill="1" applyBorder="1" applyAlignment="1">
      <alignment horizontal="center"/>
    </xf>
    <xf numFmtId="0" fontId="6" fillId="0" borderId="32" xfId="2" applyFont="1" applyFill="1" applyBorder="1" applyAlignment="1">
      <alignment horizontal="center"/>
    </xf>
    <xf numFmtId="0" fontId="6" fillId="0" borderId="28" xfId="2" applyFont="1" applyFill="1" applyBorder="1" applyAlignment="1">
      <alignment horizontal="center"/>
    </xf>
    <xf numFmtId="0" fontId="6" fillId="0" borderId="31" xfId="2" applyFont="1" applyFill="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0" fontId="4" fillId="6" borderId="46" xfId="2" applyFont="1" applyFill="1" applyBorder="1" applyAlignment="1">
      <alignment horizontal="center"/>
    </xf>
    <xf numFmtId="0" fontId="4" fillId="6" borderId="9" xfId="2" applyFont="1" applyFill="1" applyBorder="1" applyAlignment="1">
      <alignment horizontal="center"/>
    </xf>
    <xf numFmtId="0" fontId="4" fillId="6" borderId="47" xfId="2" applyFont="1" applyFill="1" applyBorder="1" applyAlignment="1">
      <alignment horizontal="center"/>
    </xf>
    <xf numFmtId="0" fontId="17" fillId="0" borderId="0" xfId="2" applyFont="1" applyFill="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7" xfId="2" applyFont="1" applyFill="1" applyBorder="1" applyAlignment="1">
      <alignment horizontal="center" wrapText="1"/>
    </xf>
    <xf numFmtId="0" fontId="6" fillId="10" borderId="38"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7" xfId="2" applyFont="1" applyBorder="1" applyAlignment="1">
      <alignment horizontal="center" wrapText="1"/>
    </xf>
    <xf numFmtId="0" fontId="6" fillId="0" borderId="40" xfId="2" applyFont="1" applyBorder="1" applyAlignment="1">
      <alignment horizontal="center" wrapText="1"/>
    </xf>
    <xf numFmtId="0" fontId="6" fillId="0" borderId="38" xfId="2" applyFont="1" applyBorder="1" applyAlignment="1">
      <alignment horizontal="center" wrapText="1"/>
    </xf>
    <xf numFmtId="0" fontId="24" fillId="0" borderId="2" xfId="2" applyFont="1" applyBorder="1" applyAlignment="1">
      <alignment wrapText="1"/>
    </xf>
    <xf numFmtId="0" fontId="24" fillId="0" borderId="4" xfId="2" applyFont="1" applyBorder="1" applyAlignment="1">
      <alignment wrapText="1"/>
    </xf>
    <xf numFmtId="0" fontId="24" fillId="0" borderId="3" xfId="2" applyFont="1" applyBorder="1" applyAlignment="1">
      <alignment wrapText="1"/>
    </xf>
    <xf numFmtId="0" fontId="25" fillId="0" borderId="2" xfId="2" applyFont="1" applyBorder="1" applyAlignment="1">
      <alignment wrapText="1"/>
    </xf>
    <xf numFmtId="0" fontId="25" fillId="0" borderId="4" xfId="2" applyFont="1" applyBorder="1" applyAlignment="1">
      <alignment wrapText="1"/>
    </xf>
    <xf numFmtId="0" fontId="25" fillId="0" borderId="2" xfId="2" applyFont="1" applyBorder="1"/>
    <xf numFmtId="0" fontId="25" fillId="0" borderId="4" xfId="2" applyFont="1" applyBorder="1"/>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center" vertical="center" wrapText="1"/>
    </xf>
    <xf numFmtId="0" fontId="0" fillId="0" borderId="10" xfId="0" applyBorder="1" applyAlignment="1">
      <alignment horizontal="left" vertical="center" wrapText="1"/>
    </xf>
    <xf numFmtId="0" fontId="0" fillId="0" borderId="10" xfId="0" applyFont="1" applyBorder="1" applyAlignment="1">
      <alignment horizontal="left" vertical="center" wrapText="1"/>
    </xf>
    <xf numFmtId="0" fontId="31" fillId="0" borderId="10" xfId="2" applyFont="1" applyBorder="1" applyAlignment="1">
      <alignment horizontal="left" vertical="center" wrapText="1"/>
    </xf>
  </cellXfs>
  <cellStyles count="4">
    <cellStyle name="Comma" xfId="1" builtinId="3"/>
    <cellStyle name="Hyperlink" xfId="3" builtinId="8"/>
    <cellStyle name="Normal" xfId="0" builtinId="0"/>
    <cellStyle name="Normal 2" xfId="2"/>
  </cellStyles>
  <dxfs count="7">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32</xdr:row>
      <xdr:rowOff>38100</xdr:rowOff>
    </xdr:from>
    <xdr:to>
      <xdr:col>13</xdr:col>
      <xdr:colOff>0</xdr:colOff>
      <xdr:row>46</xdr:row>
      <xdr:rowOff>28575</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xmlns="" id="{00000000-0008-0000-0100-000001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 uri="{FF2B5EF4-FFF2-40B4-BE49-F238E27FC236}">
                  <a16:creationId xmlns:a16="http://schemas.microsoft.com/office/drawing/2014/main" xmlns="" id="{00000000-0008-0000-0100-000002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 uri="{FF2B5EF4-FFF2-40B4-BE49-F238E27FC236}">
                  <a16:creationId xmlns:a16="http://schemas.microsoft.com/office/drawing/2014/main" xmlns="" id="{00000000-0008-0000-0100-000003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3</xdr:col>
          <xdr:colOff>3933825</xdr:colOff>
          <xdr:row>16</xdr:row>
          <xdr:rowOff>257175</xdr:rowOff>
        </xdr:to>
        <xdr:sp macro="" textlink="">
          <xdr:nvSpPr>
            <xdr:cNvPr id="2052" name="CheckBox3" hidden="1">
              <a:extLst>
                <a:ext uri="{63B3BB69-23CF-44E3-9099-C40C66FF867C}">
                  <a14:compatExt spid="_x0000_s2052"/>
                </a:ext>
                <a:ext uri="{FF2B5EF4-FFF2-40B4-BE49-F238E27FC236}">
                  <a16:creationId xmlns:a16="http://schemas.microsoft.com/office/drawing/2014/main" xmlns="" id="{00000000-0008-0000-0100-0000040800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11207</xdr:colOff>
      <xdr:row>69</xdr:row>
      <xdr:rowOff>56030</xdr:rowOff>
    </xdr:from>
    <xdr:to>
      <xdr:col>7</xdr:col>
      <xdr:colOff>942975</xdr:colOff>
      <xdr:row>72</xdr:row>
      <xdr:rowOff>0</xdr:rowOff>
    </xdr:to>
    <xdr:sp macro="" textlink="">
      <xdr:nvSpPr>
        <xdr:cNvPr id="2" name="TextBox 1">
          <a:extLst>
            <a:ext uri="{FF2B5EF4-FFF2-40B4-BE49-F238E27FC236}">
              <a16:creationId xmlns:a16="http://schemas.microsoft.com/office/drawing/2014/main" xmlns="" id="{00000000-0008-0000-0200-000002000000}"/>
            </a:ext>
          </a:extLst>
        </xdr:cNvPr>
        <xdr:cNvSpPr txBox="1"/>
      </xdr:nvSpPr>
      <xdr:spPr>
        <a:xfrm>
          <a:off x="182657" y="13200530"/>
          <a:ext cx="12637993"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266700</xdr:colOff>
      <xdr:row>0</xdr:row>
      <xdr:rowOff>19049</xdr:rowOff>
    </xdr:from>
    <xdr:to>
      <xdr:col>4</xdr:col>
      <xdr:colOff>1343025</xdr:colOff>
      <xdr:row>1</xdr:row>
      <xdr:rowOff>228599</xdr:rowOff>
    </xdr:to>
    <xdr:sp macro="" textlink="">
      <xdr:nvSpPr>
        <xdr:cNvPr id="2" name="TextBox 1">
          <a:extLst>
            <a:ext uri="{FF2B5EF4-FFF2-40B4-BE49-F238E27FC236}">
              <a16:creationId xmlns:a16="http://schemas.microsoft.com/office/drawing/2014/main" xmlns="" id="{00000000-0008-0000-0400-000002000000}"/>
            </a:ext>
          </a:extLst>
        </xdr:cNvPr>
        <xdr:cNvSpPr txBox="1"/>
      </xdr:nvSpPr>
      <xdr:spPr>
        <a:xfrm>
          <a:off x="1924050" y="19049"/>
          <a:ext cx="3400425" cy="466725"/>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DQI represents worst case scenario</a:t>
          </a:r>
          <a:r>
            <a:rPr lang="en-US" sz="1100" baseline="0"/>
            <a:t> as DQI would change with the different parameter sets</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17</xdr:row>
      <xdr:rowOff>114300</xdr:rowOff>
    </xdr:from>
    <xdr:to>
      <xdr:col>3</xdr:col>
      <xdr:colOff>116948</xdr:colOff>
      <xdr:row>21</xdr:row>
      <xdr:rowOff>137887</xdr:rowOff>
    </xdr:to>
    <xdr:grpSp>
      <xdr:nvGrpSpPr>
        <xdr:cNvPr id="30" name="Legend">
          <a:extLst>
            <a:ext uri="{FF2B5EF4-FFF2-40B4-BE49-F238E27FC236}">
              <a16:creationId xmlns:a16="http://schemas.microsoft.com/office/drawing/2014/main" xmlns="" id="{00000000-0008-0000-0800-00001E000000}"/>
            </a:ext>
          </a:extLst>
        </xdr:cNvPr>
        <xdr:cNvGrpSpPr/>
      </xdr:nvGrpSpPr>
      <xdr:grpSpPr>
        <a:xfrm>
          <a:off x="0" y="3352800"/>
          <a:ext cx="1953912" cy="785587"/>
          <a:chOff x="7457181" y="3134295"/>
          <a:chExt cx="1953912" cy="753022"/>
        </a:xfrm>
      </xdr:grpSpPr>
      <xdr:sp macro="" textlink="">
        <xdr:nvSpPr>
          <xdr:cNvPr id="31" name="LegendBox">
            <a:extLst>
              <a:ext uri="{FF2B5EF4-FFF2-40B4-BE49-F238E27FC236}">
                <a16:creationId xmlns:a16="http://schemas.microsoft.com/office/drawing/2014/main" xmlns="" id="{00000000-0008-0000-0800-00001F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32" name="Upstream Emssion Data">
            <a:extLst>
              <a:ext uri="{FF2B5EF4-FFF2-40B4-BE49-F238E27FC236}">
                <a16:creationId xmlns:a16="http://schemas.microsoft.com/office/drawing/2014/main" xmlns="" id="{00000000-0008-0000-0800-000020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33" name="TextBox 32">
            <a:extLst>
              <a:ext uri="{FF2B5EF4-FFF2-40B4-BE49-F238E27FC236}">
                <a16:creationId xmlns:a16="http://schemas.microsoft.com/office/drawing/2014/main" xmlns="" id="{00000000-0008-0000-0800-000021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34" name="TextBox 33">
            <a:extLst>
              <a:ext uri="{FF2B5EF4-FFF2-40B4-BE49-F238E27FC236}">
                <a16:creationId xmlns:a16="http://schemas.microsoft.com/office/drawing/2014/main" xmlns="" id="{00000000-0008-0000-0800-000022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35" name="TextBox 34">
            <a:extLst>
              <a:ext uri="{FF2B5EF4-FFF2-40B4-BE49-F238E27FC236}">
                <a16:creationId xmlns:a16="http://schemas.microsoft.com/office/drawing/2014/main" xmlns="" id="{00000000-0008-0000-0800-000023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5</xdr:col>
      <xdr:colOff>508000</xdr:colOff>
      <xdr:row>1</xdr:row>
      <xdr:rowOff>114300</xdr:rowOff>
    </xdr:from>
    <xdr:to>
      <xdr:col>11</xdr:col>
      <xdr:colOff>510785</xdr:colOff>
      <xdr:row>17</xdr:row>
      <xdr:rowOff>7008</xdr:rowOff>
    </xdr:to>
    <xdr:grpSp>
      <xdr:nvGrpSpPr>
        <xdr:cNvPr id="4" name="Boundary Group">
          <a:extLst>
            <a:ext uri="{FF2B5EF4-FFF2-40B4-BE49-F238E27FC236}">
              <a16:creationId xmlns:a16="http://schemas.microsoft.com/office/drawing/2014/main" xmlns="" id="{00000000-0008-0000-0800-000004000000}"/>
            </a:ext>
          </a:extLst>
        </xdr:cNvPr>
        <xdr:cNvGrpSpPr/>
      </xdr:nvGrpSpPr>
      <xdr:grpSpPr>
        <a:xfrm>
          <a:off x="3569607" y="304800"/>
          <a:ext cx="3676714" cy="2940708"/>
          <a:chOff x="3556000" y="304800"/>
          <a:chExt cx="3660385" cy="2940708"/>
        </a:xfrm>
      </xdr:grpSpPr>
      <xdr:sp macro="" textlink="">
        <xdr:nvSpPr>
          <xdr:cNvPr id="36" name="Boundary Box">
            <a:extLst>
              <a:ext uri="{FF2B5EF4-FFF2-40B4-BE49-F238E27FC236}">
                <a16:creationId xmlns:a16="http://schemas.microsoft.com/office/drawing/2014/main" xmlns="" id="{00000000-0008-0000-0800-000024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Conventional Well Production Water Burden: System Boundary</a:t>
            </a:r>
          </a:p>
        </xdr:txBody>
      </xdr:sp>
      <xdr:sp macro="" textlink="">
        <xdr:nvSpPr>
          <xdr:cNvPr id="37" name="Process">
            <a:extLst>
              <a:ext uri="{FF2B5EF4-FFF2-40B4-BE49-F238E27FC236}">
                <a16:creationId xmlns:a16="http://schemas.microsoft.com/office/drawing/2014/main" xmlns="" id="{00000000-0008-0000-0800-000025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This unit process covers the produced water associated with the production of a conventional natural gas well</a:t>
            </a:r>
          </a:p>
        </xdr:txBody>
      </xdr:sp>
    </xdr:grpSp>
    <xdr:clientData/>
  </xdr:twoCellAnchor>
  <xdr:twoCellAnchor>
    <xdr:from>
      <xdr:col>7</xdr:col>
      <xdr:colOff>64407</xdr:colOff>
      <xdr:row>18</xdr:row>
      <xdr:rowOff>59871</xdr:rowOff>
    </xdr:from>
    <xdr:to>
      <xdr:col>10</xdr:col>
      <xdr:colOff>531731</xdr:colOff>
      <xdr:row>22</xdr:row>
      <xdr:rowOff>79410</xdr:rowOff>
    </xdr:to>
    <xdr:sp macro="" textlink="">
      <xdr:nvSpPr>
        <xdr:cNvPr id="38" name="Reference Flow">
          <a:extLst>
            <a:ext uri="{FF2B5EF4-FFF2-40B4-BE49-F238E27FC236}">
              <a16:creationId xmlns:a16="http://schemas.microsoft.com/office/drawing/2014/main" xmlns="" id="{00000000-0008-0000-0800-000026000000}"/>
            </a:ext>
          </a:extLst>
        </xdr:cNvPr>
        <xdr:cNvSpPr/>
      </xdr:nvSpPr>
      <xdr:spPr>
        <a:xfrm>
          <a:off x="4350657" y="3488871"/>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[reference flow]</a:t>
          </a:r>
          <a:endParaRPr lang="en-US" sz="800" baseline="0">
            <a:solidFill>
              <a:schemeClr val="tx1"/>
            </a:solidFill>
            <a:latin typeface="Arial" pitchFamily="34" charset="0"/>
            <a:cs typeface="Arial" pitchFamily="34" charset="0"/>
          </a:endParaRPr>
        </a:p>
      </xdr:txBody>
    </xdr:sp>
    <xdr:clientData/>
  </xdr:twoCellAnchor>
  <xdr:twoCellAnchor>
    <xdr:from>
      <xdr:col>8</xdr:col>
      <xdr:colOff>586142</xdr:colOff>
      <xdr:row>14</xdr:row>
      <xdr:rowOff>81094</xdr:rowOff>
    </xdr:from>
    <xdr:to>
      <xdr:col>8</xdr:col>
      <xdr:colOff>604230</xdr:colOff>
      <xdr:row>18</xdr:row>
      <xdr:rowOff>59871</xdr:rowOff>
    </xdr:to>
    <xdr:cxnSp macro="">
      <xdr:nvCxnSpPr>
        <xdr:cNvPr id="39" name="Straight Arrow Connector Process">
          <a:extLst>
            <a:ext uri="{FF2B5EF4-FFF2-40B4-BE49-F238E27FC236}">
              <a16:creationId xmlns:a16="http://schemas.microsoft.com/office/drawing/2014/main" xmlns="" id="{00000000-0008-0000-0800-000027000000}"/>
            </a:ext>
          </a:extLst>
        </xdr:cNvPr>
        <xdr:cNvCxnSpPr>
          <a:stCxn id="37" idx="2"/>
          <a:endCxn id="38" idx="0"/>
        </xdr:cNvCxnSpPr>
      </xdr:nvCxnSpPr>
      <xdr:spPr>
        <a:xfrm>
          <a:off x="5484713" y="2748094"/>
          <a:ext cx="18088" cy="740777"/>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5"/>
  <sheetViews>
    <sheetView zoomScaleNormal="100" workbookViewId="0">
      <selection activeCell="P5" sqref="P5"/>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34" t="s">
        <v>0</v>
      </c>
      <c r="B1" s="334"/>
      <c r="C1" s="334"/>
      <c r="D1" s="334"/>
      <c r="E1" s="334"/>
      <c r="F1" s="334"/>
      <c r="G1" s="334"/>
      <c r="H1" s="334"/>
      <c r="I1" s="334"/>
      <c r="J1" s="334"/>
      <c r="K1" s="334"/>
      <c r="L1" s="334"/>
      <c r="M1" s="334"/>
      <c r="N1" s="334"/>
      <c r="O1" s="1"/>
    </row>
    <row r="2" spans="1:27" ht="21" thickBot="1" x14ac:dyDescent="0.35">
      <c r="A2" s="334" t="s">
        <v>1</v>
      </c>
      <c r="B2" s="334"/>
      <c r="C2" s="334"/>
      <c r="D2" s="334"/>
      <c r="E2" s="334"/>
      <c r="F2" s="334"/>
      <c r="G2" s="334"/>
      <c r="H2" s="334"/>
      <c r="I2" s="334"/>
      <c r="J2" s="334"/>
      <c r="K2" s="334"/>
      <c r="L2" s="334"/>
      <c r="M2" s="334"/>
      <c r="N2" s="334"/>
      <c r="O2" s="1"/>
    </row>
    <row r="3" spans="1:27" ht="12.75" customHeight="1" thickBot="1" x14ac:dyDescent="0.25">
      <c r="B3" s="2"/>
      <c r="C3" s="4" t="s">
        <v>2</v>
      </c>
      <c r="D3" s="5" t="str">
        <f>'Data Summary'!D4</f>
        <v>Conventional Well Production Water Burden</v>
      </c>
      <c r="E3" s="6"/>
      <c r="F3" s="6"/>
      <c r="G3" s="6"/>
      <c r="H3" s="6"/>
      <c r="I3" s="6"/>
      <c r="J3" s="6"/>
      <c r="K3" s="6"/>
      <c r="L3" s="6"/>
      <c r="M3" s="7"/>
      <c r="N3" s="2"/>
      <c r="O3" s="2"/>
    </row>
    <row r="4" spans="1:27" ht="42.75" customHeight="1" thickBot="1" x14ac:dyDescent="0.25">
      <c r="B4" s="2"/>
      <c r="C4" s="4" t="s">
        <v>3</v>
      </c>
      <c r="D4" s="335" t="str">
        <f>'Data Summary'!D6</f>
        <v>This unit process covers the produced water associated with the production of a conventional natural gas well</v>
      </c>
      <c r="E4" s="336"/>
      <c r="F4" s="336"/>
      <c r="G4" s="336"/>
      <c r="H4" s="336"/>
      <c r="I4" s="336"/>
      <c r="J4" s="336"/>
      <c r="K4" s="336"/>
      <c r="L4" s="336"/>
      <c r="M4" s="337"/>
      <c r="N4" s="2"/>
      <c r="O4" s="2"/>
    </row>
    <row r="5" spans="1:27" ht="39" customHeight="1" thickBot="1" x14ac:dyDescent="0.25">
      <c r="B5" s="2"/>
      <c r="C5" s="4" t="s">
        <v>4</v>
      </c>
      <c r="D5" s="338" t="s">
        <v>871</v>
      </c>
      <c r="E5" s="339"/>
      <c r="F5" s="339"/>
      <c r="G5" s="339"/>
      <c r="H5" s="339"/>
      <c r="I5" s="339"/>
      <c r="J5" s="339"/>
      <c r="K5" s="339"/>
      <c r="L5" s="339"/>
      <c r="M5" s="340"/>
      <c r="N5" s="2"/>
      <c r="O5" s="2"/>
    </row>
    <row r="6" spans="1:27" ht="56.25" customHeight="1" thickBot="1" x14ac:dyDescent="0.25">
      <c r="B6" s="2"/>
      <c r="C6" s="8" t="s">
        <v>5</v>
      </c>
      <c r="D6" s="338" t="s">
        <v>6</v>
      </c>
      <c r="E6" s="339"/>
      <c r="F6" s="339"/>
      <c r="G6" s="339"/>
      <c r="H6" s="339"/>
      <c r="I6" s="339"/>
      <c r="J6" s="339"/>
      <c r="K6" s="339"/>
      <c r="L6" s="339"/>
      <c r="M6" s="340"/>
      <c r="N6" s="2"/>
      <c r="O6" s="2"/>
    </row>
    <row r="7" spans="1:27" x14ac:dyDescent="0.2">
      <c r="B7" s="9" t="s">
        <v>7</v>
      </c>
      <c r="C7" s="9"/>
      <c r="D7" s="9"/>
      <c r="E7" s="9"/>
      <c r="F7" s="9"/>
      <c r="G7" s="9"/>
      <c r="H7" s="9"/>
      <c r="I7" s="9"/>
      <c r="J7" s="9"/>
      <c r="K7" s="9"/>
      <c r="L7" s="9"/>
      <c r="M7" s="9"/>
      <c r="N7" s="2"/>
      <c r="O7" s="2"/>
    </row>
    <row r="8" spans="1:27" ht="13.5" thickBot="1" x14ac:dyDescent="0.25">
      <c r="B8" s="9"/>
      <c r="C8" s="9" t="s">
        <v>8</v>
      </c>
      <c r="D8" s="9" t="s">
        <v>9</v>
      </c>
      <c r="E8" s="9"/>
      <c r="F8" s="9"/>
      <c r="G8" s="9"/>
      <c r="H8" s="9"/>
      <c r="I8" s="9"/>
      <c r="J8" s="9"/>
      <c r="K8" s="9"/>
      <c r="L8" s="9"/>
      <c r="M8" s="9"/>
      <c r="N8" s="2"/>
      <c r="O8" s="2"/>
    </row>
    <row r="9" spans="1:27" s="11" customFormat="1" ht="15" customHeight="1" x14ac:dyDescent="0.2">
      <c r="A9" s="2"/>
      <c r="B9" s="341" t="s">
        <v>10</v>
      </c>
      <c r="C9" s="10" t="s">
        <v>11</v>
      </c>
      <c r="D9" s="343" t="s">
        <v>12</v>
      </c>
      <c r="E9" s="343"/>
      <c r="F9" s="343"/>
      <c r="G9" s="343"/>
      <c r="H9" s="343"/>
      <c r="I9" s="343"/>
      <c r="J9" s="343"/>
      <c r="K9" s="343"/>
      <c r="L9" s="343"/>
      <c r="M9" s="344"/>
      <c r="N9" s="2"/>
      <c r="O9" s="2"/>
      <c r="P9" s="2"/>
      <c r="Q9" s="2"/>
      <c r="R9" s="2"/>
      <c r="S9" s="2"/>
      <c r="T9" s="2"/>
      <c r="U9" s="2"/>
      <c r="V9" s="2"/>
      <c r="W9" s="2"/>
      <c r="X9" s="2"/>
      <c r="Y9" s="2"/>
      <c r="Z9" s="2"/>
      <c r="AA9" s="2"/>
    </row>
    <row r="10" spans="1:27" s="11" customFormat="1" ht="15" customHeight="1" x14ac:dyDescent="0.2">
      <c r="A10" s="2"/>
      <c r="B10" s="342"/>
      <c r="C10" s="12" t="s">
        <v>13</v>
      </c>
      <c r="D10" s="345" t="s">
        <v>14</v>
      </c>
      <c r="E10" s="345"/>
      <c r="F10" s="345"/>
      <c r="G10" s="345"/>
      <c r="H10" s="345"/>
      <c r="I10" s="345"/>
      <c r="J10" s="345"/>
      <c r="K10" s="345"/>
      <c r="L10" s="345"/>
      <c r="M10" s="346"/>
      <c r="N10" s="2"/>
      <c r="O10" s="2"/>
      <c r="P10" s="2"/>
      <c r="Q10" s="2"/>
      <c r="R10" s="2"/>
      <c r="S10" s="2"/>
      <c r="T10" s="2"/>
      <c r="U10" s="2"/>
      <c r="V10" s="2"/>
      <c r="W10" s="2"/>
      <c r="X10" s="2"/>
      <c r="Y10" s="2"/>
      <c r="Z10" s="2"/>
      <c r="AA10" s="2"/>
    </row>
    <row r="11" spans="1:27" s="11" customFormat="1" ht="15" customHeight="1" x14ac:dyDescent="0.2">
      <c r="A11" s="2"/>
      <c r="B11" s="342"/>
      <c r="C11" s="12" t="s">
        <v>15</v>
      </c>
      <c r="D11" s="345" t="s">
        <v>16</v>
      </c>
      <c r="E11" s="345"/>
      <c r="F11" s="345"/>
      <c r="G11" s="345"/>
      <c r="H11" s="345"/>
      <c r="I11" s="345"/>
      <c r="J11" s="345"/>
      <c r="K11" s="345"/>
      <c r="L11" s="345"/>
      <c r="M11" s="346"/>
      <c r="N11" s="2"/>
      <c r="O11" s="2"/>
      <c r="P11" s="2"/>
      <c r="Q11" s="2"/>
      <c r="R11" s="2"/>
      <c r="S11" s="2"/>
      <c r="T11" s="2"/>
      <c r="U11" s="2"/>
      <c r="V11" s="2"/>
      <c r="W11" s="2"/>
      <c r="X11" s="2"/>
      <c r="Y11" s="2"/>
      <c r="Z11" s="2"/>
      <c r="AA11" s="2"/>
    </row>
    <row r="12" spans="1:27" s="11" customFormat="1" ht="15" customHeight="1" x14ac:dyDescent="0.2">
      <c r="A12" s="2"/>
      <c r="B12" s="342"/>
      <c r="C12" s="12" t="s">
        <v>17</v>
      </c>
      <c r="D12" s="345" t="s">
        <v>18</v>
      </c>
      <c r="E12" s="345"/>
      <c r="F12" s="345"/>
      <c r="G12" s="345"/>
      <c r="H12" s="345"/>
      <c r="I12" s="345"/>
      <c r="J12" s="345"/>
      <c r="K12" s="345"/>
      <c r="L12" s="345"/>
      <c r="M12" s="346"/>
      <c r="N12" s="2"/>
      <c r="O12" s="2"/>
      <c r="P12" s="2"/>
      <c r="Q12" s="2"/>
      <c r="R12" s="2"/>
      <c r="S12" s="2"/>
      <c r="T12" s="2"/>
      <c r="U12" s="2"/>
      <c r="V12" s="2"/>
      <c r="W12" s="2"/>
      <c r="X12" s="2"/>
      <c r="Y12" s="2"/>
      <c r="Z12" s="2"/>
      <c r="AA12" s="2"/>
    </row>
    <row r="13" spans="1:27" ht="23.25" customHeight="1" x14ac:dyDescent="0.2">
      <c r="B13" s="326" t="s">
        <v>19</v>
      </c>
      <c r="C13" s="13" t="s">
        <v>412</v>
      </c>
      <c r="D13" s="330" t="s">
        <v>413</v>
      </c>
      <c r="E13" s="330"/>
      <c r="F13" s="330"/>
      <c r="G13" s="330"/>
      <c r="H13" s="330"/>
      <c r="I13" s="330"/>
      <c r="J13" s="330"/>
      <c r="K13" s="330"/>
      <c r="L13" s="330"/>
      <c r="M13" s="331"/>
      <c r="N13" s="2"/>
      <c r="O13" s="2"/>
    </row>
    <row r="14" spans="1:27" ht="23.25" customHeight="1" x14ac:dyDescent="0.2">
      <c r="B14" s="326"/>
      <c r="C14" s="13" t="s">
        <v>20</v>
      </c>
      <c r="D14" s="330" t="s">
        <v>21</v>
      </c>
      <c r="E14" s="330"/>
      <c r="F14" s="330"/>
      <c r="G14" s="330"/>
      <c r="H14" s="330"/>
      <c r="I14" s="330"/>
      <c r="J14" s="330"/>
      <c r="K14" s="330"/>
      <c r="L14" s="330"/>
      <c r="M14" s="331"/>
      <c r="N14" s="2"/>
      <c r="O14" s="2"/>
    </row>
    <row r="15" spans="1:27" ht="18.75" customHeight="1" x14ac:dyDescent="0.2">
      <c r="B15" s="326"/>
      <c r="C15" s="14" t="s">
        <v>22</v>
      </c>
      <c r="D15" s="330" t="s">
        <v>22</v>
      </c>
      <c r="E15" s="330"/>
      <c r="F15" s="330"/>
      <c r="G15" s="330"/>
      <c r="H15" s="330"/>
      <c r="I15" s="330"/>
      <c r="J15" s="330"/>
      <c r="K15" s="330"/>
      <c r="L15" s="330"/>
      <c r="M15" s="331"/>
      <c r="N15" s="2"/>
      <c r="O15" s="2"/>
    </row>
    <row r="16" spans="1:27" ht="15" customHeight="1" thickBot="1" x14ac:dyDescent="0.25">
      <c r="B16" s="327"/>
      <c r="C16" s="15"/>
      <c r="D16" s="332"/>
      <c r="E16" s="332"/>
      <c r="F16" s="332"/>
      <c r="G16" s="332"/>
      <c r="H16" s="332"/>
      <c r="I16" s="332"/>
      <c r="J16" s="332"/>
      <c r="K16" s="332"/>
      <c r="L16" s="332"/>
      <c r="M16" s="333"/>
      <c r="N16" s="2"/>
      <c r="O16" s="2"/>
    </row>
    <row r="17" spans="2:16" x14ac:dyDescent="0.2">
      <c r="B17" s="9"/>
      <c r="C17" s="9"/>
      <c r="D17" s="9"/>
      <c r="E17" s="9"/>
      <c r="F17" s="9"/>
      <c r="G17" s="9"/>
      <c r="H17" s="9"/>
      <c r="I17" s="9"/>
      <c r="J17" s="9"/>
      <c r="K17" s="9"/>
      <c r="L17" s="9"/>
      <c r="M17" s="9"/>
      <c r="N17" s="2"/>
      <c r="O17" s="2"/>
    </row>
    <row r="18" spans="2:16" x14ac:dyDescent="0.2">
      <c r="B18" s="9" t="s">
        <v>23</v>
      </c>
      <c r="C18" s="9"/>
      <c r="D18" s="9"/>
      <c r="E18" s="9"/>
      <c r="F18" s="9"/>
      <c r="G18" s="9"/>
      <c r="H18" s="9"/>
      <c r="I18" s="9"/>
      <c r="J18" s="9"/>
      <c r="K18" s="9"/>
      <c r="L18" s="9"/>
      <c r="M18" s="9"/>
      <c r="N18" s="2"/>
      <c r="O18" s="2"/>
    </row>
    <row r="19" spans="2:16" x14ac:dyDescent="0.2">
      <c r="B19" s="9"/>
      <c r="C19" s="16">
        <v>43116</v>
      </c>
      <c r="D19" s="9"/>
      <c r="E19" s="9"/>
      <c r="F19" s="9"/>
      <c r="G19" s="9"/>
      <c r="H19" s="9"/>
      <c r="I19" s="9"/>
      <c r="J19" s="9"/>
      <c r="K19" s="9"/>
      <c r="L19" s="9"/>
      <c r="M19" s="9"/>
      <c r="N19" s="2"/>
      <c r="O19" s="2"/>
    </row>
    <row r="20" spans="2:16" x14ac:dyDescent="0.2">
      <c r="B20" s="9" t="s">
        <v>24</v>
      </c>
      <c r="C20" s="9"/>
      <c r="D20" s="9"/>
      <c r="E20" s="9"/>
      <c r="F20" s="9"/>
      <c r="G20" s="9"/>
      <c r="H20" s="9"/>
      <c r="I20" s="9"/>
      <c r="J20" s="9"/>
      <c r="K20" s="9"/>
      <c r="L20" s="9"/>
      <c r="M20" s="9"/>
      <c r="N20" s="2"/>
      <c r="O20" s="2"/>
    </row>
    <row r="21" spans="2:16" x14ac:dyDescent="0.2">
      <c r="B21" s="9"/>
      <c r="C21" s="17" t="s">
        <v>25</v>
      </c>
      <c r="D21" s="9"/>
      <c r="E21" s="9"/>
      <c r="F21" s="9"/>
      <c r="G21" s="9"/>
      <c r="H21" s="9"/>
      <c r="I21" s="9"/>
      <c r="J21" s="9"/>
      <c r="K21" s="9"/>
      <c r="L21" s="9"/>
      <c r="M21" s="9"/>
      <c r="N21" s="2"/>
      <c r="O21" s="2"/>
    </row>
    <row r="22" spans="2:16" x14ac:dyDescent="0.2">
      <c r="B22" s="9" t="s">
        <v>26</v>
      </c>
      <c r="C22" s="17"/>
      <c r="D22" s="9"/>
      <c r="E22" s="9"/>
      <c r="F22" s="9"/>
      <c r="G22" s="9"/>
      <c r="H22" s="9"/>
      <c r="I22" s="9"/>
      <c r="J22" s="9"/>
      <c r="K22" s="9"/>
      <c r="L22" s="9"/>
      <c r="M22" s="9"/>
      <c r="N22" s="2"/>
      <c r="O22" s="2"/>
    </row>
    <row r="23" spans="2:16" x14ac:dyDescent="0.2">
      <c r="B23" s="9"/>
      <c r="C23" s="17" t="s">
        <v>27</v>
      </c>
      <c r="D23" s="9"/>
      <c r="E23" s="9"/>
      <c r="F23" s="9"/>
      <c r="G23" s="9"/>
      <c r="H23" s="9"/>
      <c r="I23" s="9"/>
      <c r="J23" s="9"/>
      <c r="K23" s="9"/>
      <c r="L23" s="9"/>
      <c r="M23" s="9"/>
      <c r="N23" s="2"/>
      <c r="O23" s="2"/>
    </row>
    <row r="24" spans="2:16" x14ac:dyDescent="0.2">
      <c r="B24" s="9" t="s">
        <v>28</v>
      </c>
      <c r="C24" s="9"/>
      <c r="D24" s="9"/>
      <c r="E24" s="9"/>
      <c r="F24" s="9"/>
      <c r="G24" s="9"/>
      <c r="H24" s="9"/>
      <c r="I24" s="9"/>
      <c r="J24" s="9"/>
      <c r="K24" s="9"/>
      <c r="L24" s="9"/>
      <c r="M24" s="9"/>
      <c r="N24" s="2"/>
      <c r="O24" s="2"/>
    </row>
    <row r="25" spans="2:16" ht="38.25" customHeight="1" x14ac:dyDescent="0.2">
      <c r="B25" s="9"/>
      <c r="C25" s="328" t="str">
        <f>"This document should be cited as: NETL (2018). NETL Life Cycle Inventory Data – Unit Process: "&amp;D3&amp;". U.S. Department of Energy, National Energy Technology Laboratory. Last Updated: January 2018 (version 01). www.netl.doe.gov/LCA (http://www.netl.doe.gov/LCA)"</f>
        <v>This document should be cited as: NETL (2018). NETL Life Cycle Inventory Data – Unit Process: Conventional Well Production Water Burden. U.S. Department of Energy, National Energy Technology Laboratory. Last Updated: January 2018 (version 01). www.netl.doe.gov/LCA (http://www.netl.doe.gov/LCA)</v>
      </c>
      <c r="D25" s="328"/>
      <c r="E25" s="328"/>
      <c r="F25" s="328"/>
      <c r="G25" s="328"/>
      <c r="H25" s="328"/>
      <c r="I25" s="328"/>
      <c r="J25" s="328"/>
      <c r="K25" s="328"/>
      <c r="L25" s="328"/>
      <c r="M25" s="328"/>
      <c r="N25" s="2"/>
      <c r="O25" s="2"/>
    </row>
    <row r="26" spans="2:16" x14ac:dyDescent="0.2">
      <c r="B26" s="9" t="s">
        <v>29</v>
      </c>
      <c r="C26" s="9"/>
      <c r="D26" s="9"/>
      <c r="E26" s="9"/>
      <c r="F26" s="9"/>
      <c r="G26" s="17"/>
      <c r="H26" s="17"/>
      <c r="I26" s="17"/>
      <c r="J26" s="17"/>
      <c r="K26" s="17"/>
      <c r="L26" s="17"/>
      <c r="M26" s="17"/>
      <c r="N26" s="2"/>
      <c r="O26" s="2"/>
    </row>
    <row r="27" spans="2:16" x14ac:dyDescent="0.2">
      <c r="B27" s="17"/>
      <c r="C27" s="17" t="s">
        <v>30</v>
      </c>
      <c r="D27" s="17"/>
      <c r="E27" s="18" t="s">
        <v>31</v>
      </c>
      <c r="F27" s="19"/>
      <c r="G27" s="17" t="s">
        <v>32</v>
      </c>
      <c r="H27" s="17"/>
      <c r="I27" s="17"/>
      <c r="J27" s="17"/>
      <c r="K27" s="17"/>
      <c r="L27" s="17"/>
      <c r="M27" s="17"/>
      <c r="N27" s="2"/>
      <c r="O27" s="2"/>
      <c r="P27" s="17"/>
    </row>
    <row r="28" spans="2:16" x14ac:dyDescent="0.2">
      <c r="B28" s="17"/>
      <c r="C28" s="17" t="s">
        <v>33</v>
      </c>
      <c r="D28" s="17"/>
      <c r="E28" s="17"/>
      <c r="F28" s="17"/>
      <c r="G28" s="17"/>
      <c r="H28" s="17"/>
      <c r="I28" s="17"/>
      <c r="J28" s="17"/>
      <c r="K28" s="17"/>
      <c r="L28" s="17"/>
      <c r="M28" s="17"/>
      <c r="N28" s="2"/>
      <c r="O28" s="2"/>
      <c r="P28" s="17"/>
    </row>
    <row r="29" spans="2:16" x14ac:dyDescent="0.2">
      <c r="B29" s="17"/>
      <c r="C29" s="17" t="s">
        <v>34</v>
      </c>
      <c r="D29" s="17"/>
      <c r="E29" s="17"/>
      <c r="F29" s="17"/>
      <c r="G29" s="17"/>
      <c r="H29" s="17"/>
      <c r="I29" s="17"/>
      <c r="J29" s="17"/>
      <c r="K29" s="17"/>
      <c r="L29" s="17"/>
      <c r="M29" s="17"/>
      <c r="N29" s="17"/>
      <c r="O29" s="17"/>
      <c r="P29" s="17"/>
    </row>
    <row r="30" spans="2:16" x14ac:dyDescent="0.2">
      <c r="B30" s="17"/>
      <c r="C30" s="329" t="s">
        <v>414</v>
      </c>
      <c r="D30" s="329"/>
      <c r="E30" s="329"/>
      <c r="F30" s="329"/>
      <c r="G30" s="329"/>
      <c r="H30" s="329"/>
      <c r="I30" s="329"/>
      <c r="J30" s="329"/>
      <c r="K30" s="329"/>
      <c r="L30" s="329"/>
      <c r="M30" s="329"/>
      <c r="N30" s="17"/>
      <c r="O30" s="17"/>
      <c r="P30" s="17"/>
    </row>
    <row r="31" spans="2:16" x14ac:dyDescent="0.2">
      <c r="B31" s="17"/>
      <c r="C31" s="17"/>
      <c r="D31" s="17"/>
      <c r="E31" s="17"/>
      <c r="F31" s="17"/>
      <c r="G31" s="17"/>
      <c r="H31" s="17"/>
      <c r="I31" s="17"/>
      <c r="J31" s="17"/>
      <c r="K31" s="17"/>
      <c r="L31" s="17"/>
      <c r="M31" s="17"/>
      <c r="N31" s="17"/>
      <c r="O31" s="17"/>
    </row>
    <row r="32" spans="2:16" x14ac:dyDescent="0.2">
      <c r="B32" s="9" t="s">
        <v>35</v>
      </c>
      <c r="C32" s="17"/>
      <c r="D32" s="17"/>
      <c r="E32" s="17"/>
      <c r="F32" s="17"/>
      <c r="G32" s="17"/>
      <c r="H32" s="17"/>
      <c r="I32" s="17"/>
      <c r="J32" s="17"/>
      <c r="K32" s="17"/>
      <c r="L32" s="17"/>
      <c r="M32" s="17"/>
      <c r="N32" s="17"/>
      <c r="O32" s="17"/>
    </row>
    <row r="33" spans="2:15" x14ac:dyDescent="0.2">
      <c r="B33" s="17"/>
      <c r="C33" s="17"/>
      <c r="D33" s="17"/>
      <c r="E33" s="17"/>
      <c r="F33" s="17"/>
      <c r="G33" s="17"/>
      <c r="H33" s="17"/>
      <c r="I33" s="17"/>
      <c r="J33" s="17"/>
      <c r="K33" s="17"/>
      <c r="L33" s="17"/>
      <c r="M33" s="17"/>
      <c r="N33" s="17"/>
      <c r="O33" s="17"/>
    </row>
    <row r="34" spans="2:15" x14ac:dyDescent="0.2">
      <c r="B34" s="17"/>
      <c r="C34" s="17"/>
      <c r="D34" s="17"/>
      <c r="E34" s="17"/>
      <c r="F34" s="17"/>
      <c r="G34" s="17"/>
      <c r="H34" s="17"/>
      <c r="I34" s="17"/>
      <c r="J34" s="17"/>
      <c r="K34" s="17"/>
      <c r="L34" s="17"/>
      <c r="M34" s="17"/>
      <c r="N34" s="17"/>
      <c r="O34" s="17"/>
    </row>
    <row r="35" spans="2:15" x14ac:dyDescent="0.2">
      <c r="B35" s="17"/>
      <c r="C35" s="17"/>
      <c r="D35" s="17"/>
      <c r="E35" s="17"/>
      <c r="F35" s="17"/>
      <c r="G35" s="17"/>
      <c r="H35" s="17"/>
      <c r="I35" s="17"/>
      <c r="J35" s="17"/>
      <c r="K35" s="17"/>
      <c r="L35" s="17"/>
      <c r="M35" s="17"/>
      <c r="N35" s="17"/>
      <c r="O35" s="17"/>
    </row>
    <row r="36" spans="2:15" x14ac:dyDescent="0.2">
      <c r="B36" s="17"/>
      <c r="C36" s="17"/>
      <c r="D36" s="17"/>
      <c r="E36" s="17"/>
      <c r="F36" s="17"/>
      <c r="G36" s="17"/>
      <c r="H36" s="17"/>
      <c r="I36" s="17"/>
      <c r="J36" s="17"/>
      <c r="K36" s="17"/>
      <c r="L36" s="17"/>
      <c r="M36" s="17"/>
      <c r="N36" s="17"/>
      <c r="O36" s="17"/>
    </row>
    <row r="37" spans="2:15" x14ac:dyDescent="0.2">
      <c r="B37" s="17"/>
      <c r="C37" s="17"/>
      <c r="D37" s="17"/>
      <c r="E37" s="17"/>
      <c r="F37" s="17"/>
      <c r="G37" s="17"/>
      <c r="H37" s="17"/>
      <c r="I37" s="17"/>
      <c r="J37" s="17"/>
      <c r="K37" s="17"/>
      <c r="L37" s="17"/>
      <c r="M37" s="17"/>
      <c r="N37" s="17"/>
      <c r="O37" s="17"/>
    </row>
    <row r="38" spans="2:15" x14ac:dyDescent="0.2">
      <c r="B38" s="17"/>
      <c r="C38" s="17"/>
      <c r="D38" s="17"/>
      <c r="E38" s="17"/>
      <c r="F38" s="17"/>
      <c r="G38" s="17"/>
      <c r="H38" s="17"/>
      <c r="I38" s="17"/>
      <c r="J38" s="17"/>
      <c r="K38" s="17"/>
      <c r="L38" s="17"/>
      <c r="M38" s="17"/>
      <c r="N38" s="17"/>
      <c r="O38" s="17"/>
    </row>
    <row r="39" spans="2:15" x14ac:dyDescent="0.2">
      <c r="B39" s="17"/>
      <c r="C39" s="17"/>
      <c r="D39" s="17"/>
      <c r="E39" s="17"/>
      <c r="F39" s="17"/>
      <c r="G39" s="17"/>
      <c r="H39" s="17"/>
      <c r="I39" s="17"/>
      <c r="J39" s="17"/>
      <c r="K39" s="17"/>
      <c r="L39" s="17"/>
      <c r="M39" s="17"/>
      <c r="N39" s="17"/>
      <c r="O39" s="17"/>
    </row>
    <row r="40" spans="2:15" x14ac:dyDescent="0.2">
      <c r="B40" s="17"/>
      <c r="C40" s="17"/>
      <c r="D40" s="17"/>
      <c r="E40" s="17"/>
      <c r="F40" s="17"/>
      <c r="G40" s="17"/>
      <c r="H40" s="17"/>
      <c r="I40" s="17"/>
      <c r="J40" s="17"/>
      <c r="K40" s="17"/>
      <c r="L40" s="17"/>
      <c r="M40" s="17"/>
      <c r="N40" s="17"/>
      <c r="O40" s="17"/>
    </row>
    <row r="41" spans="2:15" x14ac:dyDescent="0.2">
      <c r="B41" s="17"/>
      <c r="C41" s="17"/>
      <c r="D41" s="17"/>
      <c r="E41" s="17"/>
      <c r="F41" s="17"/>
      <c r="G41" s="17"/>
      <c r="H41" s="17"/>
      <c r="I41" s="17"/>
      <c r="J41" s="17"/>
      <c r="K41" s="17"/>
      <c r="L41" s="17"/>
      <c r="M41" s="17"/>
      <c r="N41" s="17"/>
      <c r="O41" s="17"/>
    </row>
    <row r="42" spans="2:15" x14ac:dyDescent="0.2">
      <c r="B42" s="17"/>
      <c r="C42" s="17"/>
      <c r="D42" s="17"/>
      <c r="E42" s="17"/>
      <c r="F42" s="17"/>
      <c r="G42" s="17"/>
      <c r="H42" s="17"/>
      <c r="I42" s="17"/>
      <c r="J42" s="17"/>
      <c r="K42" s="17"/>
      <c r="L42" s="17"/>
      <c r="M42" s="17"/>
      <c r="N42" s="17"/>
      <c r="O42" s="17"/>
    </row>
    <row r="43" spans="2:15" x14ac:dyDescent="0.2">
      <c r="B43" s="17"/>
      <c r="C43" s="17"/>
      <c r="D43" s="17"/>
      <c r="E43" s="17"/>
      <c r="F43" s="17"/>
      <c r="G43" s="17"/>
      <c r="H43" s="17"/>
      <c r="I43" s="17"/>
      <c r="J43" s="17"/>
      <c r="K43" s="17"/>
      <c r="L43" s="17"/>
      <c r="M43" s="17"/>
      <c r="N43" s="17"/>
      <c r="O43" s="17"/>
    </row>
    <row r="44" spans="2:15" x14ac:dyDescent="0.2">
      <c r="B44" s="17"/>
      <c r="C44" s="17"/>
      <c r="D44" s="17"/>
      <c r="E44" s="17"/>
      <c r="F44" s="17"/>
      <c r="G44" s="17"/>
      <c r="H44" s="17"/>
      <c r="I44" s="17"/>
      <c r="J44" s="17"/>
      <c r="K44" s="17"/>
      <c r="L44" s="17"/>
      <c r="M44" s="17"/>
      <c r="N44" s="17"/>
      <c r="O44" s="17"/>
    </row>
    <row r="45" spans="2:15" x14ac:dyDescent="0.2">
      <c r="B45" s="17"/>
      <c r="C45" s="17"/>
      <c r="D45" s="17"/>
      <c r="E45" s="17"/>
      <c r="F45" s="17"/>
      <c r="G45" s="17"/>
      <c r="H45" s="17"/>
      <c r="I45" s="17"/>
      <c r="J45" s="17"/>
      <c r="K45" s="17"/>
      <c r="L45" s="17"/>
      <c r="M45" s="17"/>
      <c r="N45" s="17"/>
      <c r="O45" s="17"/>
    </row>
    <row r="46" spans="2:15" x14ac:dyDescent="0.2">
      <c r="B46" s="17"/>
      <c r="C46" s="17"/>
      <c r="D46" s="17"/>
      <c r="E46" s="17"/>
      <c r="F46" s="17"/>
      <c r="G46" s="17"/>
      <c r="H46" s="17"/>
      <c r="I46" s="17"/>
      <c r="J46" s="17"/>
      <c r="K46" s="17"/>
      <c r="L46" s="17"/>
      <c r="M46" s="17"/>
      <c r="N46" s="17"/>
      <c r="O46" s="17"/>
    </row>
    <row r="47" spans="2:15" x14ac:dyDescent="0.2">
      <c r="B47" s="17"/>
      <c r="C47" s="17"/>
      <c r="D47" s="17"/>
      <c r="E47" s="17"/>
      <c r="F47" s="17"/>
      <c r="G47" s="17"/>
      <c r="H47" s="17"/>
      <c r="I47" s="17"/>
      <c r="J47" s="17"/>
      <c r="K47" s="17"/>
      <c r="L47" s="17"/>
      <c r="M47" s="17"/>
      <c r="N47" s="17"/>
      <c r="O47" s="17"/>
    </row>
    <row r="48" spans="2:15" x14ac:dyDescent="0.2">
      <c r="B48" s="9" t="s">
        <v>36</v>
      </c>
      <c r="C48" s="17"/>
      <c r="D48" s="17"/>
      <c r="E48" s="17"/>
      <c r="F48" s="17"/>
      <c r="G48" s="17"/>
      <c r="H48" s="17"/>
      <c r="I48" s="17"/>
      <c r="J48" s="17"/>
      <c r="K48" s="17"/>
      <c r="L48" s="17"/>
      <c r="M48" s="17"/>
      <c r="N48" s="17"/>
      <c r="O48" s="17"/>
    </row>
    <row r="49" spans="2:15" x14ac:dyDescent="0.2">
      <c r="B49" s="17"/>
      <c r="C49" s="20" t="s">
        <v>37</v>
      </c>
      <c r="D49" s="17"/>
      <c r="E49" s="17"/>
      <c r="F49" s="17"/>
      <c r="G49" s="17"/>
      <c r="H49" s="17"/>
      <c r="I49" s="17"/>
      <c r="J49" s="17"/>
      <c r="K49" s="17"/>
      <c r="L49" s="17"/>
      <c r="M49" s="17"/>
      <c r="N49" s="17"/>
      <c r="O49" s="17"/>
    </row>
    <row r="50" spans="2:15" x14ac:dyDescent="0.2">
      <c r="B50" s="17"/>
      <c r="C50" s="17"/>
      <c r="D50" s="17"/>
      <c r="E50" s="17"/>
      <c r="F50" s="17"/>
      <c r="G50" s="17"/>
      <c r="H50" s="17"/>
      <c r="I50" s="17"/>
      <c r="J50" s="17"/>
      <c r="K50" s="17"/>
      <c r="L50" s="17"/>
      <c r="M50" s="17"/>
      <c r="N50" s="17"/>
      <c r="O50" s="17"/>
    </row>
    <row r="51" spans="2:15" x14ac:dyDescent="0.2">
      <c r="B51" s="17"/>
      <c r="C51" s="17"/>
      <c r="D51" s="17"/>
      <c r="E51" s="17"/>
      <c r="F51" s="17"/>
      <c r="G51" s="17"/>
      <c r="H51" s="17"/>
      <c r="I51" s="17"/>
      <c r="J51" s="17"/>
      <c r="K51" s="17"/>
      <c r="L51" s="17"/>
      <c r="M51" s="17"/>
      <c r="N51" s="17"/>
      <c r="O51" s="17"/>
    </row>
    <row r="52" spans="2:15" x14ac:dyDescent="0.2">
      <c r="B52" s="17"/>
      <c r="C52" s="17"/>
      <c r="D52" s="17"/>
      <c r="E52" s="17"/>
      <c r="F52" s="17"/>
      <c r="G52" s="17"/>
      <c r="H52" s="17"/>
      <c r="I52" s="17"/>
      <c r="J52" s="17"/>
      <c r="K52" s="17"/>
      <c r="L52" s="17"/>
      <c r="M52" s="17"/>
      <c r="N52" s="17"/>
      <c r="O52" s="17"/>
    </row>
    <row r="53" spans="2:15" x14ac:dyDescent="0.2">
      <c r="B53" s="17"/>
      <c r="C53" s="17"/>
      <c r="D53" s="17"/>
      <c r="E53" s="17"/>
      <c r="F53" s="17"/>
      <c r="G53" s="17"/>
      <c r="H53" s="17"/>
      <c r="I53" s="17"/>
      <c r="J53" s="17"/>
      <c r="K53" s="17"/>
      <c r="L53" s="17"/>
      <c r="M53" s="17"/>
      <c r="N53" s="17"/>
      <c r="O53" s="17"/>
    </row>
    <row r="54" spans="2:15" x14ac:dyDescent="0.2">
      <c r="B54" s="17"/>
      <c r="C54" s="17"/>
      <c r="D54" s="17"/>
      <c r="E54" s="17"/>
      <c r="F54" s="17"/>
      <c r="G54" s="17"/>
      <c r="H54" s="17"/>
      <c r="I54" s="17"/>
      <c r="J54" s="17"/>
      <c r="K54" s="17"/>
      <c r="L54" s="17"/>
      <c r="M54" s="17"/>
      <c r="N54" s="17"/>
      <c r="O54" s="17"/>
    </row>
    <row r="55" spans="2:15" x14ac:dyDescent="0.2">
      <c r="B55" s="17"/>
      <c r="C55" s="17"/>
      <c r="D55" s="17"/>
      <c r="E55" s="17"/>
      <c r="F55" s="17"/>
      <c r="G55" s="17"/>
      <c r="H55" s="17"/>
      <c r="I55" s="17"/>
      <c r="J55" s="17"/>
      <c r="K55" s="17"/>
      <c r="L55" s="17"/>
      <c r="M55" s="17"/>
      <c r="N55" s="17"/>
      <c r="O55" s="17"/>
    </row>
    <row r="56" spans="2:15" x14ac:dyDescent="0.2">
      <c r="B56" s="17"/>
      <c r="C56" s="17"/>
      <c r="D56" s="17"/>
      <c r="E56" s="17"/>
      <c r="F56" s="17"/>
      <c r="G56" s="17"/>
      <c r="H56" s="17"/>
      <c r="I56" s="17"/>
      <c r="J56" s="17"/>
      <c r="K56" s="17"/>
      <c r="L56" s="17"/>
      <c r="M56" s="17"/>
      <c r="N56" s="17"/>
      <c r="O56" s="17"/>
    </row>
    <row r="57" spans="2:15" x14ac:dyDescent="0.2">
      <c r="B57" s="17"/>
      <c r="C57" s="17"/>
      <c r="D57" s="17"/>
      <c r="E57" s="17"/>
      <c r="F57" s="17"/>
      <c r="G57" s="17"/>
      <c r="H57" s="17"/>
      <c r="I57" s="17"/>
      <c r="J57" s="17"/>
      <c r="K57" s="17"/>
      <c r="L57" s="17"/>
      <c r="M57" s="17"/>
      <c r="N57" s="17"/>
      <c r="O57" s="17"/>
    </row>
    <row r="58" spans="2:15" x14ac:dyDescent="0.2">
      <c r="B58" s="17"/>
      <c r="C58" s="17"/>
      <c r="D58" s="17"/>
      <c r="E58" s="17"/>
      <c r="F58" s="17"/>
      <c r="G58" s="17"/>
      <c r="H58" s="17"/>
      <c r="I58" s="17"/>
      <c r="J58" s="17"/>
      <c r="K58" s="17"/>
      <c r="L58" s="17"/>
      <c r="M58" s="17"/>
      <c r="N58" s="17"/>
      <c r="O58" s="17"/>
    </row>
    <row r="59" spans="2:15" x14ac:dyDescent="0.2">
      <c r="B59" s="17"/>
      <c r="C59" s="17"/>
      <c r="D59" s="17"/>
      <c r="E59" s="17"/>
      <c r="F59" s="17"/>
      <c r="G59" s="17"/>
      <c r="H59" s="17"/>
      <c r="I59" s="17"/>
      <c r="J59" s="17"/>
      <c r="K59" s="17"/>
      <c r="L59" s="17"/>
      <c r="M59" s="17"/>
      <c r="N59" s="17"/>
      <c r="O59" s="17"/>
    </row>
    <row r="60" spans="2:15" x14ac:dyDescent="0.2">
      <c r="B60" s="17"/>
      <c r="C60" s="17"/>
      <c r="D60" s="17"/>
      <c r="E60" s="17"/>
      <c r="F60" s="17"/>
      <c r="G60" s="17"/>
      <c r="H60" s="17"/>
      <c r="I60" s="17"/>
      <c r="J60" s="17"/>
      <c r="K60" s="17"/>
      <c r="L60" s="17"/>
      <c r="M60" s="17"/>
      <c r="N60" s="17"/>
      <c r="O60" s="17"/>
    </row>
    <row r="61" spans="2:15" x14ac:dyDescent="0.2">
      <c r="B61" s="17"/>
      <c r="C61" s="17"/>
      <c r="D61" s="17"/>
      <c r="E61" s="17"/>
      <c r="F61" s="17"/>
      <c r="G61" s="17"/>
      <c r="H61" s="17"/>
      <c r="I61" s="17"/>
      <c r="J61" s="17"/>
      <c r="K61" s="17"/>
      <c r="L61" s="17"/>
      <c r="M61" s="17"/>
      <c r="N61" s="17"/>
      <c r="O61" s="17"/>
    </row>
    <row r="62" spans="2:15" x14ac:dyDescent="0.2">
      <c r="B62" s="17"/>
      <c r="C62" s="17"/>
      <c r="D62" s="17"/>
      <c r="E62" s="17"/>
      <c r="F62" s="17"/>
      <c r="G62" s="17"/>
      <c r="H62" s="17"/>
      <c r="I62" s="17"/>
      <c r="J62" s="17"/>
      <c r="K62" s="17"/>
      <c r="L62" s="17"/>
      <c r="M62" s="17"/>
      <c r="N62" s="17"/>
      <c r="O62" s="17"/>
    </row>
    <row r="63" spans="2:15" x14ac:dyDescent="0.2">
      <c r="B63" s="17"/>
      <c r="C63" s="17"/>
      <c r="D63" s="17"/>
      <c r="E63" s="17"/>
      <c r="F63" s="17"/>
      <c r="G63" s="17"/>
      <c r="H63" s="17"/>
      <c r="I63" s="17"/>
      <c r="J63" s="17"/>
      <c r="K63" s="17"/>
      <c r="L63" s="17"/>
      <c r="M63" s="17"/>
      <c r="N63" s="17"/>
      <c r="O63" s="17"/>
    </row>
    <row r="64" spans="2:15" x14ac:dyDescent="0.2">
      <c r="B64" s="17"/>
      <c r="C64" s="17"/>
      <c r="D64" s="17"/>
      <c r="E64" s="17"/>
      <c r="F64" s="17"/>
      <c r="G64" s="17"/>
      <c r="H64" s="17"/>
      <c r="I64" s="17"/>
      <c r="J64" s="17"/>
      <c r="K64" s="17"/>
      <c r="L64" s="17"/>
      <c r="M64" s="17"/>
      <c r="N64" s="17"/>
      <c r="O64" s="17"/>
    </row>
    <row r="65" spans="2:15" x14ac:dyDescent="0.2">
      <c r="B65" s="17"/>
      <c r="C65" s="17"/>
      <c r="D65" s="17"/>
      <c r="E65" s="17"/>
      <c r="F65" s="17"/>
      <c r="G65" s="17"/>
      <c r="H65" s="17"/>
      <c r="I65" s="17"/>
      <c r="J65" s="17"/>
      <c r="K65" s="17"/>
      <c r="L65" s="17"/>
      <c r="M65" s="17"/>
      <c r="N65" s="17"/>
      <c r="O65" s="17"/>
    </row>
    <row r="66" spans="2:15" x14ac:dyDescent="0.2">
      <c r="B66" s="17"/>
      <c r="C66" s="17"/>
      <c r="D66" s="17"/>
      <c r="E66" s="17"/>
      <c r="F66" s="17"/>
      <c r="G66" s="17"/>
      <c r="H66" s="17"/>
      <c r="I66" s="17"/>
      <c r="J66" s="17"/>
      <c r="K66" s="17"/>
      <c r="L66" s="17"/>
      <c r="M66" s="17"/>
      <c r="N66" s="17"/>
      <c r="O66" s="17"/>
    </row>
    <row r="67" spans="2:15" x14ac:dyDescent="0.2">
      <c r="B67" s="17"/>
      <c r="C67" s="17"/>
      <c r="D67" s="17"/>
      <c r="E67" s="17"/>
      <c r="F67" s="17"/>
      <c r="G67" s="17"/>
      <c r="H67" s="17"/>
      <c r="I67" s="17"/>
      <c r="J67" s="17"/>
      <c r="K67" s="17"/>
      <c r="L67" s="17"/>
      <c r="M67" s="17"/>
      <c r="N67" s="17"/>
      <c r="O67" s="17"/>
    </row>
    <row r="68" spans="2:15" x14ac:dyDescent="0.2">
      <c r="B68" s="17"/>
      <c r="C68" s="17"/>
      <c r="D68" s="17"/>
      <c r="E68" s="17"/>
      <c r="F68" s="17"/>
      <c r="G68" s="17"/>
      <c r="H68" s="17"/>
      <c r="I68" s="17"/>
      <c r="J68" s="17"/>
      <c r="K68" s="17"/>
      <c r="L68" s="17"/>
      <c r="M68" s="17"/>
      <c r="N68" s="17"/>
      <c r="O68" s="17"/>
    </row>
    <row r="69" spans="2:15" x14ac:dyDescent="0.2">
      <c r="B69" s="17"/>
      <c r="C69" s="17"/>
      <c r="D69" s="17"/>
      <c r="E69" s="17"/>
      <c r="F69" s="17"/>
      <c r="G69" s="17"/>
      <c r="H69" s="17"/>
      <c r="I69" s="17"/>
      <c r="J69" s="17"/>
      <c r="K69" s="17"/>
      <c r="L69" s="17"/>
      <c r="M69" s="17"/>
      <c r="N69" s="17"/>
      <c r="O69" s="17"/>
    </row>
    <row r="70" spans="2:15" x14ac:dyDescent="0.2">
      <c r="B70" s="17"/>
      <c r="C70" s="17"/>
      <c r="D70" s="17"/>
      <c r="E70" s="17"/>
      <c r="F70" s="17"/>
      <c r="G70" s="17"/>
      <c r="H70" s="17"/>
      <c r="I70" s="17"/>
      <c r="J70" s="17"/>
      <c r="K70" s="17"/>
      <c r="L70" s="17"/>
      <c r="M70" s="17"/>
      <c r="N70" s="17"/>
      <c r="O70" s="17"/>
    </row>
    <row r="71" spans="2:15" x14ac:dyDescent="0.2">
      <c r="B71" s="17"/>
      <c r="C71" s="17"/>
      <c r="D71" s="17"/>
      <c r="E71" s="17"/>
      <c r="F71" s="17"/>
      <c r="G71" s="17"/>
      <c r="H71" s="17"/>
      <c r="I71" s="17"/>
      <c r="J71" s="17"/>
      <c r="K71" s="17"/>
      <c r="L71" s="17"/>
      <c r="M71" s="17"/>
      <c r="N71" s="17"/>
      <c r="O71" s="17"/>
    </row>
    <row r="72" spans="2:15" x14ac:dyDescent="0.2">
      <c r="B72" s="17"/>
      <c r="C72" s="17"/>
      <c r="D72" s="17"/>
      <c r="E72" s="17"/>
      <c r="F72" s="17"/>
      <c r="G72" s="17"/>
      <c r="H72" s="17"/>
      <c r="I72" s="17"/>
      <c r="J72" s="17"/>
      <c r="K72" s="17"/>
      <c r="L72" s="17"/>
      <c r="M72" s="17"/>
      <c r="N72" s="17"/>
      <c r="O72" s="17"/>
    </row>
    <row r="73" spans="2:15" x14ac:dyDescent="0.2">
      <c r="B73" s="17"/>
      <c r="C73" s="17"/>
      <c r="D73" s="17"/>
      <c r="E73" s="17"/>
      <c r="F73" s="17"/>
      <c r="G73" s="17"/>
      <c r="H73" s="17"/>
      <c r="I73" s="17"/>
      <c r="J73" s="17"/>
      <c r="K73" s="17"/>
      <c r="L73" s="17"/>
      <c r="M73" s="17"/>
      <c r="N73" s="17"/>
      <c r="O73" s="17"/>
    </row>
    <row r="74" spans="2:15" x14ac:dyDescent="0.2">
      <c r="B74" s="17"/>
      <c r="C74" s="17"/>
      <c r="D74" s="17"/>
      <c r="E74" s="17"/>
      <c r="F74" s="17"/>
      <c r="G74" s="17"/>
      <c r="H74" s="17"/>
      <c r="I74" s="17"/>
      <c r="J74" s="17"/>
      <c r="K74" s="17"/>
      <c r="L74" s="17"/>
      <c r="M74" s="17"/>
      <c r="N74" s="17"/>
      <c r="O74" s="17"/>
    </row>
    <row r="75" spans="2:15" x14ac:dyDescent="0.2">
      <c r="B75" s="17"/>
      <c r="C75" s="17"/>
      <c r="D75" s="17"/>
      <c r="E75" s="17"/>
      <c r="F75" s="17"/>
      <c r="G75" s="17"/>
      <c r="H75" s="17"/>
      <c r="I75" s="17"/>
      <c r="J75" s="17"/>
      <c r="K75" s="17"/>
      <c r="L75" s="17"/>
      <c r="M75" s="17"/>
      <c r="N75" s="17"/>
      <c r="O75" s="17"/>
    </row>
    <row r="76" spans="2:15" x14ac:dyDescent="0.2">
      <c r="B76" s="17"/>
      <c r="C76" s="17"/>
      <c r="D76" s="17"/>
      <c r="E76" s="17"/>
      <c r="F76" s="17"/>
      <c r="G76" s="17"/>
      <c r="H76" s="17"/>
      <c r="I76" s="17"/>
      <c r="J76" s="17"/>
      <c r="K76" s="17"/>
      <c r="L76" s="17"/>
      <c r="M76" s="17"/>
      <c r="N76" s="17"/>
      <c r="O76" s="17"/>
    </row>
    <row r="77" spans="2:15" x14ac:dyDescent="0.2">
      <c r="B77" s="17"/>
      <c r="C77" s="17"/>
      <c r="D77" s="17"/>
      <c r="E77" s="17"/>
      <c r="F77" s="17"/>
      <c r="G77" s="17"/>
      <c r="H77" s="17"/>
      <c r="I77" s="17"/>
      <c r="J77" s="17"/>
      <c r="K77" s="17"/>
      <c r="L77" s="17"/>
      <c r="M77" s="17"/>
      <c r="N77" s="17"/>
      <c r="O77" s="17"/>
    </row>
    <row r="78" spans="2:15" x14ac:dyDescent="0.2">
      <c r="B78" s="17"/>
      <c r="C78" s="17"/>
      <c r="D78" s="17"/>
      <c r="E78" s="17"/>
      <c r="F78" s="17"/>
      <c r="G78" s="17"/>
      <c r="H78" s="17"/>
      <c r="I78" s="17"/>
      <c r="J78" s="17"/>
      <c r="K78" s="17"/>
      <c r="L78" s="17"/>
      <c r="M78" s="17"/>
      <c r="N78" s="17"/>
      <c r="O78" s="17"/>
    </row>
    <row r="79" spans="2:15" x14ac:dyDescent="0.2">
      <c r="B79" s="17"/>
      <c r="C79" s="17"/>
      <c r="D79" s="17"/>
      <c r="E79" s="17"/>
      <c r="F79" s="17"/>
      <c r="G79" s="17"/>
      <c r="H79" s="17"/>
      <c r="I79" s="17"/>
      <c r="J79" s="17"/>
      <c r="K79" s="17"/>
      <c r="L79" s="17"/>
      <c r="M79" s="17"/>
      <c r="N79" s="17"/>
      <c r="O79" s="17"/>
    </row>
    <row r="80" spans="2:15" x14ac:dyDescent="0.2">
      <c r="B80" s="17"/>
      <c r="C80" s="17"/>
      <c r="D80" s="17"/>
      <c r="E80" s="17"/>
      <c r="F80" s="17"/>
      <c r="G80" s="17"/>
      <c r="H80" s="17"/>
      <c r="I80" s="17"/>
      <c r="J80" s="17"/>
      <c r="K80" s="17"/>
      <c r="L80" s="17"/>
      <c r="M80" s="17"/>
      <c r="N80" s="17"/>
      <c r="O80" s="17"/>
    </row>
    <row r="81" spans="2:15" x14ac:dyDescent="0.2">
      <c r="B81" s="17"/>
      <c r="C81" s="17"/>
      <c r="D81" s="17"/>
      <c r="E81" s="17"/>
      <c r="F81" s="17"/>
      <c r="G81" s="17"/>
      <c r="H81" s="17"/>
      <c r="I81" s="17"/>
      <c r="J81" s="17"/>
      <c r="K81" s="17"/>
      <c r="L81" s="17"/>
      <c r="M81" s="17"/>
      <c r="N81" s="17"/>
      <c r="O81" s="17"/>
    </row>
    <row r="82" spans="2:15" x14ac:dyDescent="0.2">
      <c r="B82" s="17"/>
      <c r="C82" s="17"/>
      <c r="D82" s="17"/>
      <c r="E82" s="17"/>
      <c r="F82" s="17"/>
      <c r="G82" s="17"/>
      <c r="H82" s="17"/>
      <c r="I82" s="17"/>
      <c r="J82" s="17"/>
      <c r="K82" s="17"/>
      <c r="L82" s="17"/>
      <c r="M82" s="17"/>
      <c r="N82" s="17"/>
      <c r="O82" s="17"/>
    </row>
    <row r="83" spans="2:15" x14ac:dyDescent="0.2">
      <c r="B83" s="17"/>
      <c r="C83" s="17"/>
      <c r="D83" s="17"/>
      <c r="E83" s="17"/>
      <c r="F83" s="17"/>
      <c r="G83" s="17"/>
      <c r="H83" s="17"/>
      <c r="I83" s="17"/>
      <c r="J83" s="17"/>
      <c r="K83" s="17"/>
      <c r="L83" s="17"/>
      <c r="M83" s="17"/>
      <c r="N83" s="17"/>
      <c r="O83" s="17"/>
    </row>
    <row r="84" spans="2:15" x14ac:dyDescent="0.2">
      <c r="B84" s="17"/>
      <c r="C84" s="17"/>
      <c r="D84" s="17"/>
      <c r="E84" s="17"/>
      <c r="F84" s="17"/>
      <c r="G84" s="17"/>
      <c r="H84" s="17"/>
      <c r="I84" s="17"/>
      <c r="J84" s="17"/>
      <c r="K84" s="17"/>
      <c r="L84" s="17"/>
      <c r="M84" s="17"/>
      <c r="N84" s="17"/>
      <c r="O84" s="17"/>
    </row>
    <row r="85" spans="2:15" x14ac:dyDescent="0.2">
      <c r="B85" s="17"/>
      <c r="C85" s="17"/>
      <c r="D85" s="17"/>
      <c r="E85" s="17"/>
      <c r="F85" s="17"/>
      <c r="G85" s="17"/>
      <c r="H85" s="17"/>
      <c r="I85" s="17"/>
      <c r="J85" s="17"/>
      <c r="K85" s="17"/>
      <c r="L85" s="17"/>
      <c r="M85" s="17"/>
      <c r="N85" s="17"/>
      <c r="O85" s="17"/>
    </row>
    <row r="86" spans="2:15" x14ac:dyDescent="0.2">
      <c r="B86" s="17"/>
      <c r="C86" s="17"/>
      <c r="D86" s="17"/>
      <c r="E86" s="17"/>
      <c r="F86" s="17"/>
      <c r="G86" s="17"/>
      <c r="H86" s="17"/>
      <c r="I86" s="17"/>
      <c r="J86" s="17"/>
      <c r="K86" s="17"/>
      <c r="L86" s="17"/>
      <c r="M86" s="17"/>
      <c r="N86" s="17"/>
      <c r="O86" s="17"/>
    </row>
    <row r="87" spans="2:15" x14ac:dyDescent="0.2">
      <c r="B87" s="17"/>
      <c r="C87" s="17"/>
      <c r="D87" s="17"/>
      <c r="E87" s="17"/>
      <c r="F87" s="17"/>
      <c r="G87" s="17"/>
      <c r="H87" s="17"/>
      <c r="I87" s="17"/>
      <c r="J87" s="17"/>
      <c r="K87" s="17"/>
      <c r="L87" s="17"/>
      <c r="M87" s="17"/>
      <c r="N87" s="17"/>
      <c r="O87" s="17"/>
    </row>
    <row r="88" spans="2:15" x14ac:dyDescent="0.2">
      <c r="B88" s="17"/>
      <c r="C88" s="17"/>
      <c r="D88" s="17"/>
      <c r="E88" s="17"/>
      <c r="F88" s="17"/>
      <c r="G88" s="17"/>
      <c r="H88" s="17"/>
      <c r="I88" s="17"/>
      <c r="J88" s="17"/>
      <c r="K88" s="17"/>
      <c r="L88" s="17"/>
      <c r="M88" s="17"/>
      <c r="N88" s="17"/>
      <c r="O88" s="17"/>
    </row>
    <row r="89" spans="2:15" x14ac:dyDescent="0.2">
      <c r="B89" s="17"/>
      <c r="C89" s="17"/>
      <c r="D89" s="17"/>
      <c r="E89" s="17"/>
      <c r="F89" s="17"/>
      <c r="G89" s="17"/>
      <c r="H89" s="17"/>
      <c r="I89" s="17"/>
      <c r="J89" s="17"/>
      <c r="K89" s="17"/>
      <c r="L89" s="17"/>
      <c r="M89" s="17"/>
      <c r="N89" s="17"/>
      <c r="O89" s="17"/>
    </row>
    <row r="90" spans="2:15" x14ac:dyDescent="0.2">
      <c r="B90" s="17"/>
      <c r="C90" s="17"/>
      <c r="D90" s="17"/>
      <c r="E90" s="17"/>
      <c r="F90" s="17"/>
      <c r="G90" s="17"/>
      <c r="H90" s="17"/>
      <c r="I90" s="17"/>
      <c r="J90" s="17"/>
      <c r="K90" s="17"/>
      <c r="L90" s="17"/>
      <c r="M90" s="17"/>
      <c r="N90" s="17"/>
      <c r="O90" s="17"/>
    </row>
    <row r="91" spans="2:15" x14ac:dyDescent="0.2">
      <c r="B91" s="17"/>
      <c r="C91" s="17"/>
      <c r="D91" s="17"/>
      <c r="E91" s="17"/>
      <c r="F91" s="17"/>
      <c r="G91" s="17"/>
      <c r="H91" s="17"/>
      <c r="I91" s="17"/>
      <c r="J91" s="17"/>
      <c r="K91" s="17"/>
      <c r="L91" s="17"/>
      <c r="M91" s="17"/>
      <c r="N91" s="17"/>
      <c r="O91" s="17"/>
    </row>
    <row r="92" spans="2:15" x14ac:dyDescent="0.2">
      <c r="B92" s="17"/>
      <c r="C92" s="17"/>
      <c r="D92" s="17"/>
      <c r="E92" s="17"/>
      <c r="F92" s="17"/>
      <c r="G92" s="17"/>
      <c r="H92" s="17"/>
      <c r="I92" s="17"/>
      <c r="J92" s="17"/>
      <c r="K92" s="17"/>
      <c r="L92" s="17"/>
      <c r="M92" s="17"/>
      <c r="N92" s="17"/>
      <c r="O92" s="17"/>
    </row>
    <row r="93" spans="2:15" x14ac:dyDescent="0.2">
      <c r="B93" s="17"/>
      <c r="C93" s="17"/>
      <c r="D93" s="17"/>
      <c r="E93" s="17"/>
      <c r="F93" s="17"/>
      <c r="G93" s="17"/>
      <c r="H93" s="17"/>
      <c r="I93" s="17"/>
      <c r="J93" s="17"/>
      <c r="K93" s="17"/>
      <c r="L93" s="17"/>
      <c r="M93" s="17"/>
      <c r="N93" s="17"/>
      <c r="O93" s="17"/>
    </row>
    <row r="94" spans="2:15" x14ac:dyDescent="0.2">
      <c r="B94" s="17"/>
      <c r="C94" s="17"/>
      <c r="D94" s="17"/>
      <c r="E94" s="17"/>
      <c r="F94" s="17"/>
      <c r="G94" s="17"/>
      <c r="H94" s="17"/>
      <c r="I94" s="17"/>
      <c r="J94" s="17"/>
      <c r="K94" s="17"/>
      <c r="L94" s="17"/>
      <c r="M94" s="17"/>
      <c r="N94" s="17"/>
      <c r="O94" s="17"/>
    </row>
    <row r="95" spans="2:15" x14ac:dyDescent="0.2">
      <c r="B95" s="17"/>
      <c r="C95" s="17"/>
      <c r="D95" s="17"/>
      <c r="E95" s="17"/>
      <c r="F95" s="17"/>
      <c r="G95" s="17"/>
      <c r="H95" s="17"/>
      <c r="I95" s="17"/>
      <c r="J95" s="17"/>
      <c r="K95" s="17"/>
      <c r="L95" s="17"/>
      <c r="M95" s="17"/>
      <c r="N95" s="17"/>
      <c r="O95" s="17"/>
    </row>
    <row r="96" spans="2:15" x14ac:dyDescent="0.2">
      <c r="B96" s="17"/>
      <c r="C96" s="17"/>
      <c r="D96" s="17"/>
      <c r="E96" s="17"/>
      <c r="F96" s="17"/>
      <c r="G96" s="17"/>
      <c r="H96" s="17"/>
      <c r="I96" s="17"/>
      <c r="J96" s="17"/>
      <c r="K96" s="17"/>
      <c r="L96" s="17"/>
      <c r="M96" s="17"/>
      <c r="N96" s="17"/>
      <c r="O96" s="17"/>
    </row>
    <row r="97" spans="2:15" x14ac:dyDescent="0.2">
      <c r="B97" s="17"/>
      <c r="C97" s="17"/>
      <c r="D97" s="17"/>
      <c r="E97" s="17"/>
      <c r="F97" s="17"/>
      <c r="G97" s="17"/>
      <c r="H97" s="17"/>
      <c r="I97" s="17"/>
      <c r="J97" s="17"/>
      <c r="K97" s="17"/>
      <c r="L97" s="17"/>
      <c r="M97" s="17"/>
      <c r="N97" s="17"/>
      <c r="O97" s="17"/>
    </row>
    <row r="98" spans="2:15" x14ac:dyDescent="0.2">
      <c r="B98" s="17"/>
      <c r="C98" s="17"/>
      <c r="D98" s="17"/>
      <c r="E98" s="17"/>
      <c r="F98" s="17"/>
      <c r="G98" s="17"/>
      <c r="H98" s="17"/>
      <c r="I98" s="17"/>
      <c r="J98" s="17"/>
      <c r="K98" s="17"/>
      <c r="L98" s="17"/>
      <c r="M98" s="17"/>
      <c r="N98" s="17"/>
      <c r="O98" s="17"/>
    </row>
    <row r="99" spans="2:15" x14ac:dyDescent="0.2">
      <c r="B99" s="17"/>
      <c r="C99" s="17"/>
      <c r="D99" s="17"/>
      <c r="E99" s="17"/>
      <c r="F99" s="17"/>
      <c r="G99" s="17"/>
      <c r="H99" s="17"/>
      <c r="I99" s="17"/>
      <c r="J99" s="17"/>
      <c r="K99" s="17"/>
      <c r="L99" s="17"/>
      <c r="M99" s="17"/>
      <c r="N99" s="17"/>
      <c r="O99" s="17"/>
    </row>
    <row r="100" spans="2:15" x14ac:dyDescent="0.2">
      <c r="B100" s="17"/>
      <c r="C100" s="17"/>
      <c r="D100" s="17"/>
      <c r="E100" s="17"/>
      <c r="F100" s="17"/>
      <c r="G100" s="17"/>
      <c r="H100" s="17"/>
      <c r="I100" s="17"/>
      <c r="J100" s="17"/>
      <c r="K100" s="17"/>
      <c r="L100" s="17"/>
      <c r="M100" s="17"/>
      <c r="N100" s="17"/>
      <c r="O100" s="17"/>
    </row>
    <row r="101" spans="2:15" x14ac:dyDescent="0.2">
      <c r="B101" s="17"/>
      <c r="C101" s="17"/>
      <c r="D101" s="17"/>
      <c r="E101" s="17"/>
      <c r="F101" s="17"/>
      <c r="G101" s="17"/>
      <c r="H101" s="17"/>
      <c r="I101" s="17"/>
      <c r="J101" s="17"/>
      <c r="K101" s="17"/>
      <c r="L101" s="17"/>
      <c r="M101" s="17"/>
      <c r="N101" s="17"/>
      <c r="O101" s="17"/>
    </row>
    <row r="102" spans="2:15" x14ac:dyDescent="0.2">
      <c r="B102" s="17"/>
      <c r="C102" s="17"/>
      <c r="D102" s="17"/>
      <c r="E102" s="17"/>
      <c r="F102" s="17"/>
      <c r="G102" s="17"/>
      <c r="H102" s="17"/>
      <c r="I102" s="17"/>
      <c r="J102" s="17"/>
      <c r="K102" s="17"/>
      <c r="L102" s="17"/>
      <c r="M102" s="17"/>
      <c r="N102" s="17"/>
      <c r="O102" s="17"/>
    </row>
    <row r="103" spans="2:15" x14ac:dyDescent="0.2">
      <c r="B103" s="17"/>
      <c r="C103" s="17"/>
      <c r="D103" s="17"/>
      <c r="E103" s="17"/>
      <c r="F103" s="17"/>
      <c r="G103" s="17"/>
      <c r="H103" s="17"/>
      <c r="I103" s="17"/>
      <c r="J103" s="17"/>
      <c r="K103" s="17"/>
      <c r="L103" s="17"/>
      <c r="M103" s="17"/>
      <c r="N103" s="17"/>
      <c r="O103" s="17"/>
    </row>
    <row r="104" spans="2:15" x14ac:dyDescent="0.2">
      <c r="B104" s="17"/>
      <c r="C104" s="17"/>
      <c r="D104" s="17"/>
      <c r="E104" s="17"/>
      <c r="F104" s="17"/>
      <c r="G104" s="17"/>
      <c r="H104" s="17"/>
      <c r="I104" s="17"/>
      <c r="J104" s="17"/>
      <c r="K104" s="17"/>
      <c r="L104" s="17"/>
      <c r="M104" s="17"/>
      <c r="N104" s="17"/>
      <c r="O104" s="17"/>
    </row>
    <row r="105" spans="2:15" x14ac:dyDescent="0.2">
      <c r="B105" s="17"/>
      <c r="C105" s="17"/>
      <c r="D105" s="17"/>
      <c r="E105" s="17"/>
      <c r="F105" s="17"/>
      <c r="G105" s="17"/>
      <c r="H105" s="17"/>
      <c r="I105" s="17"/>
      <c r="J105" s="17"/>
      <c r="K105" s="17"/>
      <c r="L105" s="17"/>
      <c r="M105" s="17"/>
      <c r="N105" s="17"/>
      <c r="O105" s="17"/>
    </row>
    <row r="106" spans="2:15" x14ac:dyDescent="0.2">
      <c r="B106" s="17"/>
      <c r="C106" s="17"/>
      <c r="D106" s="17"/>
      <c r="E106" s="17"/>
      <c r="F106" s="17"/>
      <c r="G106" s="17"/>
      <c r="H106" s="17"/>
      <c r="I106" s="17"/>
      <c r="J106" s="17"/>
      <c r="K106" s="17"/>
      <c r="L106" s="17"/>
      <c r="M106" s="17"/>
      <c r="N106" s="17"/>
      <c r="O106" s="17"/>
    </row>
    <row r="107" spans="2:15" x14ac:dyDescent="0.2">
      <c r="B107" s="17"/>
      <c r="C107" s="17"/>
      <c r="D107" s="17"/>
      <c r="E107" s="17"/>
      <c r="F107" s="17"/>
      <c r="G107" s="17"/>
      <c r="H107" s="17"/>
      <c r="I107" s="17"/>
      <c r="J107" s="17"/>
      <c r="K107" s="17"/>
      <c r="L107" s="17"/>
      <c r="M107" s="17"/>
      <c r="N107" s="17"/>
      <c r="O107" s="17"/>
    </row>
    <row r="108" spans="2:15" x14ac:dyDescent="0.2">
      <c r="B108" s="17"/>
      <c r="C108" s="17"/>
      <c r="D108" s="17"/>
      <c r="E108" s="17"/>
      <c r="F108" s="17"/>
      <c r="G108" s="17"/>
      <c r="H108" s="17"/>
      <c r="I108" s="17"/>
      <c r="J108" s="17"/>
      <c r="K108" s="17"/>
      <c r="L108" s="17"/>
      <c r="M108" s="17"/>
      <c r="N108" s="17"/>
      <c r="O108" s="17"/>
    </row>
    <row r="109" spans="2:15" x14ac:dyDescent="0.2">
      <c r="B109" s="17"/>
      <c r="C109" s="17"/>
      <c r="D109" s="17"/>
      <c r="E109" s="17"/>
      <c r="F109" s="17"/>
      <c r="G109" s="17"/>
      <c r="H109" s="17"/>
      <c r="I109" s="17"/>
      <c r="J109" s="17"/>
      <c r="K109" s="17"/>
      <c r="L109" s="17"/>
      <c r="M109" s="17"/>
      <c r="N109" s="17"/>
      <c r="O109" s="17"/>
    </row>
    <row r="110" spans="2:15" x14ac:dyDescent="0.2">
      <c r="B110" s="17"/>
      <c r="C110" s="17"/>
      <c r="D110" s="17"/>
      <c r="E110" s="17"/>
      <c r="F110" s="17"/>
      <c r="G110" s="17"/>
      <c r="H110" s="17"/>
      <c r="I110" s="17"/>
      <c r="J110" s="17"/>
      <c r="K110" s="17"/>
      <c r="L110" s="17"/>
      <c r="M110" s="17"/>
      <c r="N110" s="17"/>
      <c r="O110" s="17"/>
    </row>
    <row r="111" spans="2:15" x14ac:dyDescent="0.2">
      <c r="B111" s="17"/>
      <c r="C111" s="17"/>
      <c r="D111" s="17"/>
      <c r="E111" s="17"/>
      <c r="F111" s="17"/>
      <c r="G111" s="17"/>
      <c r="H111" s="17"/>
      <c r="I111" s="17"/>
      <c r="J111" s="17"/>
      <c r="K111" s="17"/>
      <c r="L111" s="17"/>
      <c r="M111" s="17"/>
      <c r="N111" s="17"/>
      <c r="O111" s="17"/>
    </row>
    <row r="112" spans="2:15" x14ac:dyDescent="0.2">
      <c r="B112" s="17"/>
      <c r="C112" s="17"/>
      <c r="D112" s="17"/>
      <c r="E112" s="17"/>
      <c r="F112" s="17"/>
      <c r="G112" s="17"/>
      <c r="H112" s="17"/>
      <c r="I112" s="17"/>
      <c r="J112" s="17"/>
      <c r="K112" s="17"/>
      <c r="L112" s="17"/>
      <c r="M112" s="17"/>
      <c r="N112" s="17"/>
      <c r="O112" s="17"/>
    </row>
    <row r="113" spans="2:15" x14ac:dyDescent="0.2">
      <c r="B113" s="17"/>
      <c r="C113" s="17"/>
      <c r="D113" s="17"/>
      <c r="E113" s="17"/>
      <c r="F113" s="17"/>
      <c r="G113" s="17"/>
      <c r="H113" s="17"/>
      <c r="I113" s="17"/>
      <c r="J113" s="17"/>
      <c r="K113" s="17"/>
      <c r="L113" s="17"/>
      <c r="M113" s="17"/>
      <c r="N113" s="17"/>
      <c r="O113" s="17"/>
    </row>
    <row r="114" spans="2:15" x14ac:dyDescent="0.2">
      <c r="B114" s="17"/>
      <c r="C114" s="17"/>
      <c r="D114" s="17"/>
      <c r="E114" s="17"/>
      <c r="F114" s="17"/>
      <c r="G114" s="17"/>
      <c r="H114" s="17"/>
      <c r="I114" s="17"/>
      <c r="J114" s="17"/>
      <c r="K114" s="17"/>
      <c r="L114" s="17"/>
      <c r="M114" s="17"/>
      <c r="N114" s="17"/>
      <c r="O114" s="17"/>
    </row>
    <row r="115" spans="2:15" x14ac:dyDescent="0.2">
      <c r="B115" s="17"/>
      <c r="C115" s="17"/>
      <c r="D115" s="17"/>
      <c r="E115" s="17"/>
      <c r="F115" s="17"/>
      <c r="G115" s="17"/>
      <c r="H115" s="17"/>
      <c r="I115" s="17"/>
      <c r="J115" s="17"/>
      <c r="K115" s="17"/>
      <c r="L115" s="17"/>
      <c r="M115" s="17"/>
      <c r="N115" s="17"/>
      <c r="O115" s="17"/>
    </row>
    <row r="116" spans="2:15" x14ac:dyDescent="0.2">
      <c r="B116" s="17"/>
      <c r="C116" s="17"/>
      <c r="D116" s="17"/>
      <c r="E116" s="17"/>
      <c r="F116" s="17"/>
      <c r="G116" s="17"/>
      <c r="H116" s="17"/>
      <c r="I116" s="17"/>
      <c r="J116" s="17"/>
      <c r="K116" s="17"/>
      <c r="L116" s="17"/>
      <c r="M116" s="17"/>
      <c r="N116" s="17"/>
      <c r="O116" s="17"/>
    </row>
    <row r="117" spans="2:15" x14ac:dyDescent="0.2">
      <c r="B117" s="17"/>
      <c r="C117" s="17"/>
      <c r="D117" s="17"/>
      <c r="E117" s="17"/>
      <c r="F117" s="17"/>
      <c r="G117" s="17"/>
      <c r="H117" s="17"/>
      <c r="I117" s="17"/>
      <c r="J117" s="17"/>
      <c r="K117" s="17"/>
      <c r="L117" s="17"/>
      <c r="M117" s="17"/>
      <c r="N117" s="17"/>
      <c r="O117" s="17"/>
    </row>
    <row r="118" spans="2:15" x14ac:dyDescent="0.2">
      <c r="B118" s="17"/>
      <c r="C118" s="17"/>
      <c r="D118" s="17"/>
      <c r="E118" s="17"/>
      <c r="F118" s="17"/>
      <c r="G118" s="17"/>
      <c r="H118" s="17"/>
      <c r="I118" s="17"/>
      <c r="J118" s="17"/>
      <c r="K118" s="17"/>
      <c r="L118" s="17"/>
      <c r="M118" s="17"/>
      <c r="N118" s="17"/>
      <c r="O118" s="17"/>
    </row>
    <row r="119" spans="2:15" x14ac:dyDescent="0.2">
      <c r="B119" s="17"/>
      <c r="C119" s="17"/>
      <c r="D119" s="17"/>
      <c r="E119" s="17"/>
      <c r="F119" s="17"/>
      <c r="G119" s="17"/>
      <c r="H119" s="17"/>
      <c r="I119" s="17"/>
      <c r="J119" s="17"/>
      <c r="K119" s="17"/>
      <c r="L119" s="17"/>
      <c r="M119" s="17"/>
      <c r="N119" s="17"/>
      <c r="O119" s="17"/>
    </row>
    <row r="120" spans="2:15" x14ac:dyDescent="0.2">
      <c r="B120" s="17"/>
      <c r="C120" s="17"/>
      <c r="D120" s="17"/>
      <c r="E120" s="17"/>
      <c r="F120" s="17"/>
      <c r="G120" s="17"/>
      <c r="H120" s="17"/>
      <c r="I120" s="17"/>
      <c r="J120" s="17"/>
      <c r="K120" s="17"/>
      <c r="L120" s="17"/>
      <c r="M120" s="17"/>
      <c r="N120" s="17"/>
      <c r="O120" s="17"/>
    </row>
    <row r="121" spans="2:15" x14ac:dyDescent="0.2">
      <c r="B121" s="17"/>
      <c r="C121" s="17"/>
      <c r="D121" s="17"/>
      <c r="E121" s="17"/>
      <c r="F121" s="17"/>
      <c r="G121" s="17"/>
      <c r="H121" s="17"/>
      <c r="I121" s="17"/>
      <c r="J121" s="17"/>
      <c r="K121" s="17"/>
      <c r="L121" s="17"/>
      <c r="M121" s="17"/>
      <c r="N121" s="17"/>
      <c r="O121" s="17"/>
    </row>
    <row r="122" spans="2:15" x14ac:dyDescent="0.2">
      <c r="B122" s="17"/>
      <c r="C122" s="17"/>
      <c r="D122" s="17"/>
      <c r="E122" s="17"/>
      <c r="F122" s="17"/>
      <c r="G122" s="17"/>
      <c r="H122" s="17"/>
      <c r="I122" s="17"/>
      <c r="J122" s="17"/>
      <c r="K122" s="17"/>
      <c r="L122" s="17"/>
      <c r="M122" s="17"/>
      <c r="N122" s="17"/>
      <c r="O122" s="17"/>
    </row>
    <row r="123" spans="2:15" x14ac:dyDescent="0.2">
      <c r="B123" s="17"/>
      <c r="C123" s="17"/>
      <c r="D123" s="17"/>
      <c r="E123" s="17"/>
      <c r="F123" s="17"/>
      <c r="G123" s="17"/>
      <c r="H123" s="17"/>
      <c r="I123" s="17"/>
      <c r="J123" s="17"/>
      <c r="K123" s="17"/>
      <c r="L123" s="17"/>
      <c r="M123" s="17"/>
      <c r="N123" s="17"/>
      <c r="O123" s="17"/>
    </row>
    <row r="124" spans="2:15" x14ac:dyDescent="0.2">
      <c r="B124" s="17"/>
      <c r="C124" s="17"/>
      <c r="D124" s="17"/>
      <c r="E124" s="17"/>
      <c r="F124" s="17"/>
      <c r="G124" s="17"/>
      <c r="H124" s="17"/>
      <c r="I124" s="17"/>
      <c r="J124" s="17"/>
      <c r="K124" s="17"/>
      <c r="L124" s="17"/>
      <c r="M124" s="17"/>
      <c r="N124" s="17"/>
      <c r="O124" s="17"/>
    </row>
    <row r="125" spans="2:15" x14ac:dyDescent="0.2">
      <c r="B125" s="17"/>
      <c r="C125" s="17"/>
      <c r="D125" s="17"/>
      <c r="E125" s="17"/>
      <c r="F125" s="17"/>
      <c r="G125" s="17"/>
      <c r="H125" s="17"/>
      <c r="I125" s="17"/>
      <c r="J125" s="17"/>
      <c r="K125" s="17"/>
      <c r="L125" s="17"/>
      <c r="M125" s="17"/>
      <c r="N125" s="17"/>
      <c r="O125" s="17"/>
    </row>
    <row r="126" spans="2:15" x14ac:dyDescent="0.2">
      <c r="B126" s="17"/>
      <c r="C126" s="17"/>
      <c r="D126" s="17"/>
      <c r="E126" s="17"/>
      <c r="F126" s="17"/>
      <c r="G126" s="17"/>
      <c r="H126" s="17"/>
      <c r="I126" s="17"/>
      <c r="J126" s="17"/>
      <c r="K126" s="17"/>
      <c r="L126" s="17"/>
      <c r="M126" s="17"/>
      <c r="N126" s="17"/>
      <c r="O126" s="17"/>
    </row>
    <row r="127" spans="2:15" x14ac:dyDescent="0.2">
      <c r="B127" s="17"/>
      <c r="C127" s="17"/>
      <c r="D127" s="17"/>
      <c r="E127" s="17"/>
      <c r="F127" s="17"/>
      <c r="G127" s="17"/>
      <c r="H127" s="17"/>
      <c r="I127" s="17"/>
      <c r="J127" s="17"/>
      <c r="K127" s="17"/>
      <c r="L127" s="17"/>
      <c r="M127" s="17"/>
      <c r="N127" s="17"/>
      <c r="O127" s="17"/>
    </row>
    <row r="128" spans="2:15" x14ac:dyDescent="0.2">
      <c r="B128" s="17"/>
      <c r="C128" s="17"/>
      <c r="D128" s="17"/>
      <c r="E128" s="17"/>
      <c r="F128" s="17"/>
      <c r="G128" s="17"/>
      <c r="H128" s="17"/>
      <c r="I128" s="17"/>
      <c r="J128" s="17"/>
      <c r="K128" s="17"/>
      <c r="L128" s="17"/>
      <c r="M128" s="17"/>
      <c r="N128" s="17"/>
      <c r="O128" s="17"/>
    </row>
    <row r="129" spans="2:15" x14ac:dyDescent="0.2">
      <c r="B129" s="17"/>
      <c r="C129" s="17"/>
      <c r="D129" s="17"/>
      <c r="E129" s="17"/>
      <c r="F129" s="17"/>
      <c r="G129" s="17"/>
      <c r="H129" s="17"/>
      <c r="I129" s="17"/>
      <c r="J129" s="17"/>
      <c r="K129" s="17"/>
      <c r="L129" s="17"/>
      <c r="M129" s="17"/>
      <c r="N129" s="17"/>
      <c r="O129" s="17"/>
    </row>
    <row r="130" spans="2:15" x14ac:dyDescent="0.2">
      <c r="B130" s="17"/>
      <c r="C130" s="17"/>
      <c r="D130" s="17"/>
      <c r="E130" s="17"/>
      <c r="F130" s="17"/>
      <c r="G130" s="17"/>
      <c r="H130" s="17"/>
      <c r="I130" s="17"/>
      <c r="J130" s="17"/>
      <c r="K130" s="17"/>
      <c r="L130" s="17"/>
      <c r="M130" s="17"/>
      <c r="N130" s="17"/>
      <c r="O130" s="17"/>
    </row>
    <row r="131" spans="2:15" x14ac:dyDescent="0.2">
      <c r="B131" s="17"/>
      <c r="C131" s="17"/>
      <c r="D131" s="17"/>
      <c r="E131" s="17"/>
      <c r="F131" s="17"/>
      <c r="G131" s="17"/>
      <c r="H131" s="17"/>
      <c r="I131" s="17"/>
      <c r="J131" s="17"/>
      <c r="K131" s="17"/>
      <c r="L131" s="17"/>
      <c r="M131" s="17"/>
      <c r="N131" s="17"/>
      <c r="O131" s="17"/>
    </row>
    <row r="132" spans="2:15" x14ac:dyDescent="0.2">
      <c r="B132" s="17"/>
      <c r="C132" s="17"/>
      <c r="D132" s="17"/>
      <c r="E132" s="17"/>
      <c r="F132" s="17"/>
      <c r="G132" s="17"/>
      <c r="H132" s="17"/>
      <c r="I132" s="17"/>
      <c r="J132" s="17"/>
      <c r="K132" s="17"/>
      <c r="L132" s="17"/>
      <c r="M132" s="17"/>
      <c r="N132" s="17"/>
      <c r="O132" s="17"/>
    </row>
    <row r="133" spans="2:15" x14ac:dyDescent="0.2">
      <c r="B133" s="17"/>
      <c r="C133" s="17"/>
      <c r="D133" s="17"/>
      <c r="E133" s="17"/>
      <c r="F133" s="17"/>
      <c r="G133" s="17"/>
      <c r="H133" s="17"/>
      <c r="I133" s="17"/>
      <c r="J133" s="17"/>
      <c r="K133" s="17"/>
      <c r="L133" s="17"/>
      <c r="M133" s="17"/>
      <c r="N133" s="17"/>
      <c r="O133" s="17"/>
    </row>
    <row r="134" spans="2:15" x14ac:dyDescent="0.2">
      <c r="B134" s="17"/>
      <c r="C134" s="17"/>
      <c r="D134" s="17"/>
      <c r="E134" s="17"/>
      <c r="F134" s="17"/>
      <c r="G134" s="17"/>
      <c r="H134" s="17"/>
      <c r="I134" s="17"/>
      <c r="J134" s="17"/>
      <c r="K134" s="17"/>
      <c r="L134" s="17"/>
      <c r="M134" s="17"/>
      <c r="N134" s="17"/>
      <c r="O134" s="17"/>
    </row>
    <row r="135" spans="2:15" x14ac:dyDescent="0.2">
      <c r="B135" s="17"/>
      <c r="C135" s="17"/>
      <c r="D135" s="17"/>
      <c r="E135" s="17"/>
      <c r="F135" s="17"/>
      <c r="G135" s="17"/>
      <c r="H135" s="17"/>
      <c r="I135" s="17"/>
      <c r="J135" s="17"/>
      <c r="K135" s="17"/>
      <c r="L135" s="17"/>
      <c r="M135" s="17"/>
      <c r="N135" s="17"/>
      <c r="O135" s="17"/>
    </row>
    <row r="136" spans="2:15" x14ac:dyDescent="0.2">
      <c r="B136" s="17"/>
      <c r="C136" s="17"/>
      <c r="D136" s="17"/>
      <c r="E136" s="17"/>
      <c r="F136" s="17"/>
      <c r="G136" s="17"/>
      <c r="H136" s="17"/>
      <c r="I136" s="17"/>
      <c r="J136" s="17"/>
      <c r="K136" s="17"/>
      <c r="L136" s="17"/>
      <c r="M136" s="17"/>
      <c r="N136" s="17"/>
      <c r="O136" s="17"/>
    </row>
    <row r="137" spans="2:15" x14ac:dyDescent="0.2">
      <c r="B137" s="17"/>
      <c r="C137" s="17"/>
      <c r="D137" s="17"/>
      <c r="E137" s="17"/>
      <c r="F137" s="17"/>
      <c r="G137" s="17"/>
      <c r="H137" s="17"/>
      <c r="I137" s="17"/>
      <c r="J137" s="17"/>
      <c r="K137" s="17"/>
      <c r="L137" s="17"/>
      <c r="M137" s="17"/>
      <c r="N137" s="17"/>
      <c r="O137" s="17"/>
    </row>
    <row r="138" spans="2:15" x14ac:dyDescent="0.2">
      <c r="B138" s="17"/>
      <c r="C138" s="17"/>
      <c r="D138" s="17"/>
      <c r="E138" s="17"/>
      <c r="F138" s="17"/>
      <c r="G138" s="17"/>
      <c r="H138" s="17"/>
      <c r="I138" s="17"/>
      <c r="J138" s="17"/>
      <c r="K138" s="17"/>
      <c r="L138" s="17"/>
      <c r="M138" s="17"/>
      <c r="N138" s="17"/>
      <c r="O138" s="17"/>
    </row>
    <row r="139" spans="2:15" x14ac:dyDescent="0.2">
      <c r="B139" s="17"/>
      <c r="C139" s="17"/>
      <c r="D139" s="17"/>
      <c r="E139" s="17"/>
      <c r="F139" s="17"/>
      <c r="G139" s="17"/>
      <c r="H139" s="17"/>
      <c r="I139" s="17"/>
      <c r="J139" s="17"/>
      <c r="K139" s="17"/>
      <c r="L139" s="17"/>
      <c r="M139" s="17"/>
      <c r="N139" s="17"/>
      <c r="O139" s="17"/>
    </row>
    <row r="140" spans="2:15" x14ac:dyDescent="0.2">
      <c r="B140" s="17"/>
      <c r="C140" s="17"/>
      <c r="D140" s="17"/>
      <c r="E140" s="17"/>
      <c r="F140" s="17"/>
      <c r="G140" s="17"/>
      <c r="H140" s="17"/>
      <c r="I140" s="17"/>
      <c r="J140" s="17"/>
      <c r="K140" s="17"/>
      <c r="L140" s="17"/>
      <c r="M140" s="17"/>
      <c r="N140" s="17"/>
      <c r="O140" s="17"/>
    </row>
    <row r="141" spans="2:15" x14ac:dyDescent="0.2">
      <c r="B141" s="17"/>
      <c r="C141" s="17"/>
      <c r="D141" s="17"/>
      <c r="E141" s="17"/>
      <c r="F141" s="17"/>
      <c r="G141" s="17"/>
      <c r="H141" s="17"/>
      <c r="I141" s="17"/>
      <c r="J141" s="17"/>
      <c r="K141" s="17"/>
      <c r="L141" s="17"/>
      <c r="M141" s="17"/>
      <c r="N141" s="17"/>
      <c r="O141" s="17"/>
    </row>
    <row r="142" spans="2:15" x14ac:dyDescent="0.2">
      <c r="B142" s="17"/>
      <c r="C142" s="17"/>
      <c r="D142" s="17"/>
      <c r="E142" s="17"/>
      <c r="F142" s="17"/>
      <c r="G142" s="17"/>
      <c r="H142" s="17"/>
      <c r="I142" s="17"/>
      <c r="J142" s="17"/>
      <c r="K142" s="17"/>
      <c r="L142" s="17"/>
      <c r="M142" s="17"/>
      <c r="N142" s="17"/>
      <c r="O142" s="17"/>
    </row>
    <row r="143" spans="2:15" x14ac:dyDescent="0.2">
      <c r="B143" s="17"/>
      <c r="C143" s="17"/>
      <c r="D143" s="17"/>
      <c r="E143" s="17"/>
      <c r="F143" s="17"/>
      <c r="G143" s="17"/>
      <c r="H143" s="17"/>
      <c r="I143" s="17"/>
      <c r="J143" s="17"/>
      <c r="K143" s="17"/>
      <c r="L143" s="17"/>
      <c r="M143" s="17"/>
      <c r="N143" s="17"/>
      <c r="O143" s="17"/>
    </row>
    <row r="144" spans="2:15" x14ac:dyDescent="0.2">
      <c r="B144" s="17"/>
      <c r="C144" s="17"/>
      <c r="D144" s="17"/>
      <c r="E144" s="17"/>
      <c r="F144" s="17"/>
      <c r="G144" s="17"/>
      <c r="H144" s="17"/>
      <c r="I144" s="17"/>
      <c r="J144" s="17"/>
      <c r="K144" s="17"/>
      <c r="L144" s="17"/>
      <c r="M144" s="17"/>
      <c r="N144" s="17"/>
      <c r="O144" s="17"/>
    </row>
    <row r="145" spans="2:15" x14ac:dyDescent="0.2">
      <c r="B145" s="17"/>
      <c r="C145" s="17"/>
      <c r="D145" s="17"/>
      <c r="E145" s="17"/>
      <c r="F145" s="17"/>
      <c r="G145" s="17"/>
      <c r="H145" s="17"/>
      <c r="I145" s="17"/>
      <c r="J145" s="17"/>
      <c r="K145" s="17"/>
      <c r="L145" s="17"/>
      <c r="M145" s="17"/>
      <c r="N145" s="17"/>
      <c r="O145" s="17"/>
    </row>
    <row r="146" spans="2:15" x14ac:dyDescent="0.2">
      <c r="B146" s="17"/>
      <c r="C146" s="17"/>
      <c r="D146" s="17"/>
      <c r="E146" s="17"/>
      <c r="F146" s="17"/>
      <c r="G146" s="17"/>
      <c r="H146" s="17"/>
      <c r="I146" s="17"/>
      <c r="J146" s="17"/>
      <c r="K146" s="17"/>
      <c r="L146" s="17"/>
      <c r="M146" s="17"/>
      <c r="N146" s="17"/>
      <c r="O146" s="17"/>
    </row>
    <row r="147" spans="2:15" x14ac:dyDescent="0.2">
      <c r="B147" s="17"/>
      <c r="C147" s="17"/>
      <c r="D147" s="17"/>
      <c r="E147" s="17"/>
      <c r="F147" s="17"/>
      <c r="G147" s="17"/>
      <c r="H147" s="17"/>
      <c r="I147" s="17"/>
      <c r="J147" s="17"/>
      <c r="K147" s="17"/>
      <c r="L147" s="17"/>
      <c r="M147" s="17"/>
      <c r="N147" s="17"/>
      <c r="O147" s="17"/>
    </row>
    <row r="148" spans="2:15" x14ac:dyDescent="0.2">
      <c r="B148" s="17"/>
      <c r="C148" s="17"/>
      <c r="D148" s="17"/>
      <c r="E148" s="17"/>
      <c r="F148" s="17"/>
      <c r="G148" s="17"/>
      <c r="H148" s="17"/>
      <c r="I148" s="17"/>
      <c r="J148" s="17"/>
      <c r="K148" s="17"/>
      <c r="L148" s="17"/>
      <c r="M148" s="17"/>
      <c r="N148" s="17"/>
      <c r="O148" s="17"/>
    </row>
    <row r="149" spans="2:15" x14ac:dyDescent="0.2">
      <c r="B149" s="17"/>
      <c r="C149" s="17"/>
      <c r="D149" s="17"/>
      <c r="E149" s="17"/>
      <c r="F149" s="17"/>
      <c r="G149" s="17"/>
      <c r="H149" s="17"/>
      <c r="I149" s="17"/>
      <c r="J149" s="17"/>
      <c r="K149" s="17"/>
      <c r="L149" s="17"/>
      <c r="M149" s="17"/>
      <c r="N149" s="17"/>
      <c r="O149" s="17"/>
    </row>
    <row r="150" spans="2:15" x14ac:dyDescent="0.2">
      <c r="B150" s="17"/>
      <c r="C150" s="17"/>
      <c r="D150" s="17"/>
      <c r="E150" s="17"/>
      <c r="F150" s="17"/>
      <c r="G150" s="17"/>
      <c r="H150" s="17"/>
      <c r="I150" s="17"/>
      <c r="J150" s="17"/>
      <c r="K150" s="17"/>
      <c r="L150" s="17"/>
      <c r="M150" s="17"/>
      <c r="N150" s="17"/>
      <c r="O150" s="17"/>
    </row>
    <row r="151" spans="2:15" x14ac:dyDescent="0.2">
      <c r="B151" s="17"/>
      <c r="C151" s="17"/>
      <c r="D151" s="17"/>
      <c r="E151" s="17"/>
      <c r="F151" s="17"/>
      <c r="G151" s="17"/>
      <c r="H151" s="17"/>
      <c r="I151" s="17"/>
      <c r="J151" s="17"/>
      <c r="K151" s="17"/>
      <c r="L151" s="17"/>
      <c r="M151" s="17"/>
      <c r="N151" s="17"/>
      <c r="O151" s="17"/>
    </row>
    <row r="152" spans="2:15" x14ac:dyDescent="0.2">
      <c r="B152" s="17"/>
      <c r="C152" s="17"/>
      <c r="D152" s="17"/>
      <c r="E152" s="17"/>
      <c r="F152" s="17"/>
      <c r="G152" s="17"/>
      <c r="H152" s="17"/>
      <c r="I152" s="17"/>
      <c r="J152" s="17"/>
      <c r="K152" s="17"/>
      <c r="L152" s="17"/>
      <c r="M152" s="17"/>
      <c r="N152" s="17"/>
      <c r="O152" s="17"/>
    </row>
    <row r="153" spans="2:15" x14ac:dyDescent="0.2">
      <c r="B153" s="17"/>
      <c r="C153" s="17"/>
      <c r="D153" s="17"/>
      <c r="E153" s="17"/>
      <c r="F153" s="17"/>
      <c r="G153" s="17"/>
      <c r="H153" s="17"/>
      <c r="I153" s="17"/>
      <c r="J153" s="17"/>
      <c r="K153" s="17"/>
      <c r="L153" s="17"/>
      <c r="M153" s="17"/>
      <c r="N153" s="17"/>
      <c r="O153" s="17"/>
    </row>
    <row r="154" spans="2:15" x14ac:dyDescent="0.2">
      <c r="B154" s="17"/>
      <c r="C154" s="17"/>
      <c r="D154" s="17"/>
      <c r="E154" s="17"/>
      <c r="F154" s="17"/>
      <c r="G154" s="17"/>
      <c r="H154" s="17"/>
      <c r="I154" s="17"/>
      <c r="J154" s="17"/>
      <c r="K154" s="17"/>
      <c r="L154" s="17"/>
      <c r="M154" s="17"/>
      <c r="N154" s="17"/>
      <c r="O154" s="17"/>
    </row>
    <row r="155" spans="2:15" x14ac:dyDescent="0.2">
      <c r="B155" s="17"/>
      <c r="C155" s="17"/>
      <c r="D155" s="17"/>
      <c r="E155" s="17"/>
      <c r="F155" s="17"/>
      <c r="G155" s="17"/>
      <c r="H155" s="17"/>
      <c r="I155" s="17"/>
      <c r="J155" s="17"/>
      <c r="K155" s="17"/>
      <c r="L155" s="17"/>
      <c r="M155" s="17"/>
      <c r="N155" s="17"/>
      <c r="O155" s="17"/>
    </row>
    <row r="156" spans="2:15" x14ac:dyDescent="0.2">
      <c r="B156" s="17"/>
      <c r="C156" s="17"/>
      <c r="D156" s="17"/>
      <c r="E156" s="17"/>
      <c r="F156" s="17"/>
      <c r="G156" s="17"/>
      <c r="H156" s="17"/>
      <c r="I156" s="17"/>
      <c r="J156" s="17"/>
      <c r="K156" s="17"/>
      <c r="L156" s="17"/>
      <c r="M156" s="17"/>
      <c r="N156" s="17"/>
      <c r="O156" s="17"/>
    </row>
    <row r="157" spans="2:15" x14ac:dyDescent="0.2">
      <c r="B157" s="17"/>
      <c r="C157" s="17"/>
      <c r="D157" s="17"/>
      <c r="E157" s="17"/>
      <c r="F157" s="17"/>
      <c r="G157" s="17"/>
      <c r="H157" s="17"/>
      <c r="I157" s="17"/>
      <c r="J157" s="17"/>
      <c r="K157" s="17"/>
      <c r="L157" s="17"/>
      <c r="M157" s="17"/>
      <c r="N157" s="17"/>
      <c r="O157" s="17"/>
    </row>
    <row r="158" spans="2:15" x14ac:dyDescent="0.2">
      <c r="B158" s="17"/>
      <c r="C158" s="17"/>
      <c r="D158" s="17"/>
      <c r="E158" s="17"/>
      <c r="F158" s="17"/>
      <c r="G158" s="17"/>
      <c r="H158" s="17"/>
      <c r="I158" s="17"/>
      <c r="J158" s="17"/>
      <c r="K158" s="17"/>
      <c r="L158" s="17"/>
      <c r="M158" s="17"/>
      <c r="N158" s="17"/>
      <c r="O158" s="17"/>
    </row>
    <row r="159" spans="2:15" x14ac:dyDescent="0.2">
      <c r="B159" s="17"/>
      <c r="C159" s="17"/>
      <c r="D159" s="17"/>
      <c r="E159" s="17"/>
      <c r="F159" s="17"/>
      <c r="G159" s="17"/>
      <c r="H159" s="17"/>
      <c r="I159" s="17"/>
      <c r="J159" s="17"/>
      <c r="K159" s="17"/>
      <c r="L159" s="17"/>
      <c r="M159" s="17"/>
      <c r="N159" s="17"/>
      <c r="O159" s="17"/>
    </row>
    <row r="160" spans="2:15" x14ac:dyDescent="0.2">
      <c r="B160" s="17"/>
      <c r="C160" s="17"/>
      <c r="D160" s="17"/>
      <c r="E160" s="17"/>
      <c r="F160" s="17"/>
      <c r="G160" s="17"/>
      <c r="H160" s="17"/>
      <c r="I160" s="17"/>
      <c r="J160" s="17"/>
      <c r="K160" s="17"/>
      <c r="L160" s="17"/>
      <c r="M160" s="17"/>
      <c r="N160" s="17"/>
      <c r="O160" s="17"/>
    </row>
    <row r="161" spans="2:15" x14ac:dyDescent="0.2">
      <c r="B161" s="17"/>
      <c r="C161" s="17"/>
      <c r="D161" s="17"/>
      <c r="E161" s="17"/>
      <c r="F161" s="17"/>
      <c r="G161" s="17"/>
      <c r="H161" s="17"/>
      <c r="I161" s="17"/>
      <c r="J161" s="17"/>
      <c r="K161" s="17"/>
      <c r="L161" s="17"/>
      <c r="M161" s="17"/>
      <c r="N161" s="17"/>
      <c r="O161" s="17"/>
    </row>
    <row r="162" spans="2:15" x14ac:dyDescent="0.2">
      <c r="B162" s="17"/>
      <c r="C162" s="17"/>
      <c r="D162" s="17"/>
      <c r="E162" s="17"/>
      <c r="F162" s="17"/>
      <c r="G162" s="17"/>
      <c r="H162" s="17"/>
      <c r="I162" s="17"/>
      <c r="J162" s="17"/>
      <c r="K162" s="17"/>
      <c r="L162" s="17"/>
      <c r="M162" s="17"/>
      <c r="N162" s="17"/>
      <c r="O162" s="17"/>
    </row>
    <row r="163" spans="2:15" x14ac:dyDescent="0.2">
      <c r="B163" s="17"/>
      <c r="C163" s="17"/>
      <c r="D163" s="17"/>
      <c r="E163" s="17"/>
      <c r="F163" s="17"/>
      <c r="G163" s="17"/>
      <c r="H163" s="17"/>
      <c r="I163" s="17"/>
      <c r="J163" s="17"/>
      <c r="K163" s="17"/>
      <c r="L163" s="17"/>
      <c r="M163" s="17"/>
      <c r="N163" s="17"/>
      <c r="O163" s="17"/>
    </row>
    <row r="164" spans="2:15" x14ac:dyDescent="0.2">
      <c r="B164" s="17"/>
      <c r="C164" s="17"/>
      <c r="D164" s="17"/>
      <c r="E164" s="17"/>
      <c r="F164" s="17"/>
      <c r="G164" s="17"/>
      <c r="H164" s="17"/>
      <c r="I164" s="17"/>
      <c r="J164" s="17"/>
      <c r="K164" s="17"/>
      <c r="L164" s="17"/>
      <c r="M164" s="17"/>
      <c r="N164" s="17"/>
      <c r="O164" s="17"/>
    </row>
    <row r="165" spans="2:15" x14ac:dyDescent="0.2">
      <c r="B165" s="17"/>
      <c r="C165" s="17"/>
      <c r="D165" s="17"/>
      <c r="E165" s="17"/>
      <c r="F165" s="17"/>
      <c r="G165" s="17"/>
      <c r="H165" s="17"/>
      <c r="I165" s="17"/>
      <c r="J165" s="17"/>
      <c r="K165" s="17"/>
      <c r="L165" s="17"/>
      <c r="M165" s="17"/>
      <c r="N165" s="17"/>
      <c r="O165" s="17"/>
    </row>
    <row r="166" spans="2:15" x14ac:dyDescent="0.2">
      <c r="B166" s="17"/>
      <c r="C166" s="17"/>
      <c r="D166" s="17"/>
      <c r="E166" s="17"/>
      <c r="F166" s="17"/>
      <c r="G166" s="17"/>
      <c r="H166" s="17"/>
      <c r="I166" s="17"/>
      <c r="J166" s="17"/>
      <c r="K166" s="17"/>
      <c r="L166" s="17"/>
      <c r="M166" s="17"/>
      <c r="N166" s="17"/>
      <c r="O166" s="17"/>
    </row>
    <row r="167" spans="2:15" x14ac:dyDescent="0.2">
      <c r="B167" s="17"/>
      <c r="C167" s="17"/>
      <c r="D167" s="17"/>
      <c r="E167" s="17"/>
      <c r="F167" s="17"/>
      <c r="G167" s="17"/>
      <c r="H167" s="17"/>
      <c r="I167" s="17"/>
      <c r="J167" s="17"/>
      <c r="K167" s="17"/>
      <c r="L167" s="17"/>
      <c r="M167" s="17"/>
      <c r="N167" s="17"/>
      <c r="O167" s="17"/>
    </row>
    <row r="168" spans="2:15" x14ac:dyDescent="0.2">
      <c r="B168" s="17"/>
      <c r="C168" s="17"/>
      <c r="D168" s="17"/>
      <c r="E168" s="17"/>
      <c r="F168" s="17"/>
      <c r="G168" s="17"/>
      <c r="H168" s="17"/>
      <c r="I168" s="17"/>
      <c r="J168" s="17"/>
      <c r="K168" s="17"/>
      <c r="L168" s="17"/>
      <c r="M168" s="17"/>
      <c r="N168" s="17"/>
      <c r="O168" s="17"/>
    </row>
    <row r="169" spans="2:15" x14ac:dyDescent="0.2">
      <c r="B169" s="17"/>
      <c r="C169" s="17"/>
      <c r="D169" s="17"/>
      <c r="E169" s="17"/>
      <c r="F169" s="17"/>
      <c r="G169" s="17"/>
      <c r="H169" s="17"/>
      <c r="I169" s="17"/>
      <c r="J169" s="17"/>
      <c r="K169" s="17"/>
      <c r="L169" s="17"/>
      <c r="M169" s="17"/>
      <c r="N169" s="17"/>
      <c r="O169" s="17"/>
    </row>
    <row r="170" spans="2:15" x14ac:dyDescent="0.2">
      <c r="B170" s="17"/>
      <c r="C170" s="17"/>
      <c r="D170" s="17"/>
      <c r="E170" s="17"/>
      <c r="F170" s="17"/>
      <c r="G170" s="17"/>
      <c r="H170" s="17"/>
      <c r="I170" s="17"/>
      <c r="J170" s="17"/>
      <c r="K170" s="17"/>
      <c r="L170" s="17"/>
      <c r="M170" s="17"/>
      <c r="N170" s="17"/>
      <c r="O170" s="17"/>
    </row>
    <row r="171" spans="2:15" x14ac:dyDescent="0.2">
      <c r="B171" s="17"/>
      <c r="C171" s="17"/>
      <c r="D171" s="17"/>
      <c r="E171" s="17"/>
      <c r="F171" s="17"/>
      <c r="G171" s="17"/>
      <c r="H171" s="17"/>
      <c r="I171" s="17"/>
      <c r="J171" s="17"/>
      <c r="K171" s="17"/>
      <c r="L171" s="17"/>
      <c r="M171" s="17"/>
      <c r="N171" s="17"/>
      <c r="O171" s="17"/>
    </row>
    <row r="172" spans="2:15" x14ac:dyDescent="0.2">
      <c r="B172" s="17"/>
      <c r="C172" s="17"/>
      <c r="D172" s="17"/>
      <c r="E172" s="17"/>
      <c r="F172" s="17"/>
      <c r="G172" s="17"/>
      <c r="H172" s="17"/>
      <c r="I172" s="17"/>
      <c r="J172" s="17"/>
      <c r="K172" s="17"/>
      <c r="L172" s="17"/>
      <c r="M172" s="17"/>
      <c r="N172" s="17"/>
      <c r="O172" s="17"/>
    </row>
    <row r="173" spans="2:15" x14ac:dyDescent="0.2">
      <c r="B173" s="17"/>
      <c r="C173" s="17"/>
      <c r="D173" s="17"/>
      <c r="E173" s="17"/>
      <c r="F173" s="17"/>
      <c r="G173" s="17"/>
      <c r="H173" s="17"/>
      <c r="I173" s="17"/>
      <c r="J173" s="17"/>
      <c r="K173" s="17"/>
      <c r="L173" s="17"/>
      <c r="M173" s="17"/>
      <c r="N173" s="17"/>
      <c r="O173" s="17"/>
    </row>
    <row r="174" spans="2:15" x14ac:dyDescent="0.2">
      <c r="B174" s="17"/>
      <c r="C174" s="17"/>
      <c r="D174" s="17"/>
      <c r="E174" s="17"/>
      <c r="F174" s="17"/>
      <c r="G174" s="17"/>
      <c r="H174" s="17"/>
      <c r="I174" s="17"/>
      <c r="J174" s="17"/>
      <c r="K174" s="17"/>
      <c r="L174" s="17"/>
      <c r="M174" s="17"/>
      <c r="N174" s="17"/>
      <c r="O174" s="17"/>
    </row>
    <row r="175" spans="2:15" x14ac:dyDescent="0.2">
      <c r="B175" s="17"/>
      <c r="C175" s="17"/>
      <c r="D175" s="17"/>
      <c r="E175" s="17"/>
      <c r="F175" s="17"/>
      <c r="G175" s="17"/>
      <c r="H175" s="17"/>
      <c r="I175" s="17"/>
      <c r="J175" s="17"/>
      <c r="K175" s="17"/>
      <c r="L175" s="17"/>
      <c r="M175" s="17"/>
      <c r="N175" s="17"/>
      <c r="O175" s="17"/>
    </row>
    <row r="176" spans="2:15" x14ac:dyDescent="0.2">
      <c r="B176" s="17"/>
      <c r="C176" s="17"/>
      <c r="D176" s="17"/>
      <c r="E176" s="17"/>
      <c r="F176" s="17"/>
      <c r="G176" s="17"/>
      <c r="H176" s="17"/>
      <c r="I176" s="17"/>
      <c r="J176" s="17"/>
      <c r="K176" s="17"/>
      <c r="L176" s="17"/>
      <c r="M176" s="17"/>
      <c r="N176" s="17"/>
      <c r="O176" s="17"/>
    </row>
    <row r="177" spans="2:15" x14ac:dyDescent="0.2">
      <c r="B177" s="17"/>
      <c r="C177" s="17"/>
      <c r="D177" s="17"/>
      <c r="E177" s="17"/>
      <c r="F177" s="17"/>
      <c r="G177" s="17"/>
      <c r="H177" s="17"/>
      <c r="I177" s="17"/>
      <c r="J177" s="17"/>
      <c r="K177" s="17"/>
      <c r="L177" s="17"/>
      <c r="M177" s="17"/>
      <c r="N177" s="17"/>
      <c r="O177" s="17"/>
    </row>
    <row r="178" spans="2:15" x14ac:dyDescent="0.2">
      <c r="B178" s="17"/>
      <c r="C178" s="17"/>
      <c r="D178" s="17"/>
      <c r="E178" s="17"/>
      <c r="F178" s="17"/>
      <c r="G178" s="17"/>
      <c r="H178" s="17"/>
      <c r="I178" s="17"/>
      <c r="J178" s="17"/>
      <c r="K178" s="17"/>
      <c r="L178" s="17"/>
      <c r="M178" s="17"/>
      <c r="N178" s="17"/>
      <c r="O178" s="17"/>
    </row>
    <row r="179" spans="2:15" x14ac:dyDescent="0.2">
      <c r="B179" s="17"/>
      <c r="C179" s="17"/>
      <c r="D179" s="17"/>
      <c r="E179" s="17"/>
      <c r="F179" s="17"/>
      <c r="G179" s="17"/>
      <c r="H179" s="17"/>
      <c r="I179" s="17"/>
      <c r="J179" s="17"/>
      <c r="K179" s="17"/>
      <c r="L179" s="17"/>
      <c r="M179" s="17"/>
      <c r="N179" s="17"/>
      <c r="O179" s="17"/>
    </row>
    <row r="180" spans="2:15" x14ac:dyDescent="0.2">
      <c r="B180" s="17"/>
      <c r="C180" s="17"/>
      <c r="D180" s="17"/>
      <c r="E180" s="17"/>
      <c r="F180" s="17"/>
      <c r="G180" s="17"/>
      <c r="H180" s="17"/>
      <c r="I180" s="17"/>
      <c r="J180" s="17"/>
      <c r="K180" s="17"/>
      <c r="L180" s="17"/>
      <c r="M180" s="17"/>
      <c r="N180" s="17"/>
      <c r="O180" s="17"/>
    </row>
    <row r="181" spans="2:15" x14ac:dyDescent="0.2">
      <c r="B181" s="17"/>
      <c r="C181" s="17"/>
      <c r="D181" s="17"/>
      <c r="E181" s="17"/>
      <c r="F181" s="17"/>
      <c r="G181" s="17"/>
      <c r="H181" s="17"/>
      <c r="I181" s="17"/>
      <c r="J181" s="17"/>
      <c r="K181" s="17"/>
      <c r="L181" s="17"/>
      <c r="M181" s="17"/>
      <c r="N181" s="17"/>
      <c r="O181" s="17"/>
    </row>
    <row r="182" spans="2:15" x14ac:dyDescent="0.2">
      <c r="B182" s="17"/>
      <c r="C182" s="17"/>
      <c r="D182" s="17"/>
      <c r="E182" s="17"/>
      <c r="F182" s="17"/>
      <c r="G182" s="17"/>
      <c r="H182" s="17"/>
      <c r="I182" s="17"/>
      <c r="J182" s="17"/>
      <c r="K182" s="17"/>
      <c r="L182" s="17"/>
      <c r="M182" s="17"/>
      <c r="N182" s="17"/>
      <c r="O182" s="17"/>
    </row>
    <row r="183" spans="2:15" x14ac:dyDescent="0.2">
      <c r="B183" s="17"/>
      <c r="C183" s="17"/>
      <c r="D183" s="17"/>
      <c r="E183" s="17"/>
      <c r="F183" s="17"/>
      <c r="G183" s="17"/>
      <c r="H183" s="17"/>
      <c r="I183" s="17"/>
      <c r="J183" s="17"/>
      <c r="K183" s="17"/>
      <c r="L183" s="17"/>
      <c r="M183" s="17"/>
      <c r="N183" s="17"/>
      <c r="O183" s="17"/>
    </row>
    <row r="184" spans="2:15" x14ac:dyDescent="0.2">
      <c r="B184" s="17"/>
      <c r="C184" s="17"/>
      <c r="D184" s="17"/>
      <c r="E184" s="17"/>
      <c r="F184" s="17"/>
      <c r="G184" s="17"/>
      <c r="H184" s="17"/>
      <c r="I184" s="17"/>
      <c r="J184" s="17"/>
      <c r="K184" s="17"/>
      <c r="L184" s="17"/>
      <c r="M184" s="17"/>
      <c r="N184" s="17"/>
      <c r="O184" s="17"/>
    </row>
    <row r="185" spans="2:15" x14ac:dyDescent="0.2">
      <c r="B185" s="17"/>
      <c r="C185" s="17"/>
      <c r="D185" s="17"/>
      <c r="E185" s="17"/>
      <c r="F185" s="17"/>
      <c r="G185" s="17"/>
      <c r="H185" s="17"/>
      <c r="I185" s="17"/>
      <c r="J185" s="17"/>
      <c r="K185" s="17"/>
      <c r="L185" s="17"/>
      <c r="M185" s="17"/>
      <c r="N185" s="17"/>
      <c r="O185" s="17"/>
    </row>
    <row r="186" spans="2:15" x14ac:dyDescent="0.2">
      <c r="B186" s="17"/>
      <c r="C186" s="17"/>
      <c r="D186" s="17"/>
      <c r="E186" s="17"/>
      <c r="F186" s="17"/>
      <c r="G186" s="17"/>
      <c r="H186" s="17"/>
      <c r="I186" s="17"/>
      <c r="J186" s="17"/>
      <c r="K186" s="17"/>
      <c r="L186" s="17"/>
      <c r="M186" s="17"/>
      <c r="N186" s="17"/>
      <c r="O186" s="17"/>
    </row>
    <row r="187" spans="2:15" x14ac:dyDescent="0.2">
      <c r="B187" s="17"/>
      <c r="C187" s="17"/>
      <c r="D187" s="17"/>
      <c r="E187" s="17"/>
      <c r="F187" s="17"/>
      <c r="G187" s="17"/>
      <c r="H187" s="17"/>
      <c r="I187" s="17"/>
      <c r="J187" s="17"/>
      <c r="K187" s="17"/>
      <c r="L187" s="17"/>
      <c r="M187" s="17"/>
      <c r="N187" s="17"/>
      <c r="O187" s="17"/>
    </row>
    <row r="188" spans="2:15" x14ac:dyDescent="0.2">
      <c r="B188" s="17"/>
      <c r="C188" s="17"/>
      <c r="D188" s="17"/>
      <c r="E188" s="17"/>
      <c r="F188" s="17"/>
      <c r="G188" s="17"/>
      <c r="H188" s="17"/>
      <c r="I188" s="17"/>
      <c r="J188" s="17"/>
      <c r="K188" s="17"/>
      <c r="L188" s="17"/>
      <c r="M188" s="17"/>
      <c r="N188" s="17"/>
      <c r="O188" s="17"/>
    </row>
    <row r="189" spans="2:15" x14ac:dyDescent="0.2">
      <c r="B189" s="17"/>
      <c r="C189" s="17"/>
      <c r="D189" s="17"/>
      <c r="E189" s="17"/>
      <c r="F189" s="17"/>
      <c r="G189" s="17"/>
      <c r="H189" s="17"/>
      <c r="I189" s="17"/>
      <c r="J189" s="17"/>
      <c r="K189" s="17"/>
      <c r="L189" s="17"/>
      <c r="M189" s="17"/>
      <c r="N189" s="17"/>
      <c r="O189" s="17"/>
    </row>
    <row r="190" spans="2:15" x14ac:dyDescent="0.2">
      <c r="B190" s="17"/>
      <c r="C190" s="17"/>
      <c r="D190" s="17"/>
      <c r="E190" s="17"/>
      <c r="F190" s="17"/>
      <c r="G190" s="17"/>
      <c r="H190" s="17"/>
      <c r="I190" s="17"/>
      <c r="J190" s="17"/>
      <c r="K190" s="17"/>
      <c r="L190" s="17"/>
      <c r="M190" s="17"/>
      <c r="N190" s="17"/>
      <c r="O190" s="17"/>
    </row>
    <row r="191" spans="2:15" x14ac:dyDescent="0.2">
      <c r="B191" s="17"/>
      <c r="C191" s="17"/>
      <c r="D191" s="17"/>
      <c r="E191" s="17"/>
      <c r="F191" s="17"/>
      <c r="G191" s="17"/>
      <c r="H191" s="17"/>
      <c r="I191" s="17"/>
      <c r="J191" s="17"/>
      <c r="K191" s="17"/>
      <c r="L191" s="17"/>
      <c r="M191" s="17"/>
      <c r="N191" s="17"/>
      <c r="O191" s="17"/>
    </row>
    <row r="192" spans="2:15" x14ac:dyDescent="0.2">
      <c r="B192" s="17"/>
      <c r="C192" s="17"/>
      <c r="D192" s="17"/>
      <c r="E192" s="17"/>
      <c r="F192" s="17"/>
      <c r="G192" s="17"/>
      <c r="H192" s="17"/>
      <c r="I192" s="17"/>
      <c r="J192" s="17"/>
      <c r="K192" s="17"/>
      <c r="L192" s="17"/>
      <c r="M192" s="17"/>
      <c r="N192" s="17"/>
      <c r="O192" s="17"/>
    </row>
    <row r="193" spans="2:15" x14ac:dyDescent="0.2">
      <c r="B193" s="17"/>
      <c r="C193" s="17"/>
      <c r="D193" s="17"/>
      <c r="E193" s="17"/>
      <c r="F193" s="17"/>
      <c r="G193" s="17"/>
      <c r="H193" s="17"/>
      <c r="I193" s="17"/>
      <c r="J193" s="17"/>
      <c r="K193" s="17"/>
      <c r="L193" s="17"/>
      <c r="M193" s="17"/>
      <c r="N193" s="17"/>
      <c r="O193" s="17"/>
    </row>
    <row r="194" spans="2:15" x14ac:dyDescent="0.2">
      <c r="B194" s="17"/>
      <c r="C194" s="17"/>
      <c r="D194" s="17"/>
      <c r="E194" s="17"/>
      <c r="F194" s="17"/>
      <c r="G194" s="17"/>
      <c r="H194" s="17"/>
      <c r="I194" s="17"/>
      <c r="J194" s="17"/>
      <c r="K194" s="17"/>
      <c r="L194" s="17"/>
      <c r="M194" s="17"/>
      <c r="N194" s="17"/>
      <c r="O194" s="17"/>
    </row>
    <row r="195" spans="2:15" x14ac:dyDescent="0.2">
      <c r="B195" s="17"/>
      <c r="C195" s="17"/>
      <c r="D195" s="17"/>
      <c r="E195" s="17"/>
      <c r="F195" s="17"/>
      <c r="G195" s="17"/>
      <c r="H195" s="17"/>
      <c r="I195" s="17"/>
      <c r="J195" s="17"/>
      <c r="K195" s="17"/>
      <c r="L195" s="17"/>
      <c r="M195" s="17"/>
      <c r="N195" s="17"/>
      <c r="O195" s="17"/>
    </row>
    <row r="196" spans="2:15" x14ac:dyDescent="0.2">
      <c r="B196" s="17"/>
      <c r="C196" s="17"/>
      <c r="D196" s="17"/>
      <c r="E196" s="17"/>
      <c r="F196" s="17"/>
      <c r="G196" s="17"/>
      <c r="H196" s="17"/>
      <c r="I196" s="17"/>
      <c r="J196" s="17"/>
      <c r="K196" s="17"/>
      <c r="L196" s="17"/>
      <c r="M196" s="17"/>
      <c r="N196" s="17"/>
      <c r="O196" s="17"/>
    </row>
    <row r="197" spans="2:15" x14ac:dyDescent="0.2">
      <c r="B197" s="17"/>
      <c r="C197" s="17"/>
      <c r="D197" s="17"/>
      <c r="E197" s="17"/>
      <c r="F197" s="17"/>
      <c r="G197" s="17"/>
      <c r="H197" s="17"/>
      <c r="I197" s="17"/>
      <c r="J197" s="17"/>
      <c r="K197" s="17"/>
      <c r="L197" s="17"/>
      <c r="M197" s="17"/>
      <c r="N197" s="17"/>
      <c r="O197" s="17"/>
    </row>
    <row r="198" spans="2:15" x14ac:dyDescent="0.2">
      <c r="B198" s="17"/>
      <c r="C198" s="17"/>
      <c r="D198" s="17"/>
      <c r="E198" s="17"/>
      <c r="F198" s="17"/>
      <c r="G198" s="17"/>
      <c r="H198" s="17"/>
      <c r="I198" s="17"/>
      <c r="J198" s="17"/>
      <c r="K198" s="17"/>
      <c r="L198" s="17"/>
      <c r="M198" s="17"/>
      <c r="N198" s="17"/>
      <c r="O198" s="17"/>
    </row>
    <row r="199" spans="2:15" x14ac:dyDescent="0.2">
      <c r="B199" s="17"/>
      <c r="C199" s="17"/>
      <c r="D199" s="17"/>
      <c r="E199" s="17"/>
      <c r="F199" s="17"/>
      <c r="G199" s="17"/>
      <c r="H199" s="17"/>
      <c r="I199" s="17"/>
      <c r="J199" s="17"/>
      <c r="K199" s="17"/>
      <c r="L199" s="17"/>
      <c r="M199" s="17"/>
      <c r="N199" s="17"/>
      <c r="O199" s="17"/>
    </row>
    <row r="200" spans="2:15" x14ac:dyDescent="0.2">
      <c r="B200" s="17"/>
      <c r="C200" s="17"/>
      <c r="D200" s="17"/>
      <c r="E200" s="17"/>
      <c r="F200" s="17"/>
      <c r="G200" s="17"/>
      <c r="H200" s="17"/>
      <c r="I200" s="17"/>
      <c r="J200" s="17"/>
      <c r="K200" s="17"/>
      <c r="L200" s="17"/>
      <c r="M200" s="17"/>
      <c r="N200" s="17"/>
      <c r="O200" s="17"/>
    </row>
    <row r="201" spans="2:15" x14ac:dyDescent="0.2">
      <c r="B201" s="17"/>
      <c r="C201" s="17"/>
      <c r="D201" s="17"/>
      <c r="E201" s="17"/>
      <c r="F201" s="17"/>
      <c r="G201" s="17"/>
      <c r="H201" s="17"/>
      <c r="I201" s="17"/>
      <c r="J201" s="17"/>
      <c r="K201" s="17"/>
      <c r="L201" s="17"/>
      <c r="M201" s="17"/>
      <c r="N201" s="17"/>
      <c r="O201" s="17"/>
    </row>
    <row r="202" spans="2:15" x14ac:dyDescent="0.2">
      <c r="B202" s="17"/>
      <c r="C202" s="17"/>
      <c r="D202" s="17"/>
      <c r="E202" s="17"/>
      <c r="F202" s="17"/>
      <c r="G202" s="17"/>
      <c r="H202" s="17"/>
      <c r="I202" s="17"/>
      <c r="J202" s="17"/>
      <c r="K202" s="17"/>
      <c r="L202" s="17"/>
      <c r="M202" s="17"/>
      <c r="N202" s="17"/>
      <c r="O202" s="17"/>
    </row>
    <row r="203" spans="2:15" x14ac:dyDescent="0.2">
      <c r="B203" s="17"/>
      <c r="C203" s="17"/>
      <c r="D203" s="17"/>
      <c r="E203" s="17"/>
      <c r="F203" s="17"/>
      <c r="G203" s="17"/>
      <c r="H203" s="17"/>
      <c r="I203" s="17"/>
      <c r="J203" s="17"/>
      <c r="K203" s="17"/>
      <c r="L203" s="17"/>
      <c r="M203" s="17"/>
      <c r="N203" s="17"/>
      <c r="O203" s="17"/>
    </row>
    <row r="204" spans="2:15" x14ac:dyDescent="0.2">
      <c r="B204" s="17"/>
      <c r="C204" s="17"/>
      <c r="D204" s="17"/>
      <c r="E204" s="17"/>
      <c r="F204" s="17"/>
      <c r="G204" s="17"/>
      <c r="H204" s="17"/>
      <c r="I204" s="17"/>
      <c r="J204" s="17"/>
      <c r="K204" s="17"/>
      <c r="L204" s="17"/>
      <c r="M204" s="17"/>
      <c r="N204" s="17"/>
      <c r="O204" s="17"/>
    </row>
    <row r="205" spans="2:15" x14ac:dyDescent="0.2">
      <c r="B205" s="17"/>
      <c r="C205" s="17"/>
      <c r="D205" s="17"/>
      <c r="E205" s="17"/>
      <c r="F205" s="17"/>
      <c r="G205" s="17"/>
      <c r="H205" s="17"/>
      <c r="I205" s="17"/>
      <c r="J205" s="17"/>
      <c r="K205" s="17"/>
      <c r="L205" s="17"/>
      <c r="M205" s="17"/>
      <c r="N205" s="17"/>
      <c r="O205" s="17"/>
    </row>
    <row r="206" spans="2:15" x14ac:dyDescent="0.2">
      <c r="B206" s="17"/>
      <c r="C206" s="17"/>
      <c r="D206" s="17"/>
      <c r="E206" s="17"/>
      <c r="F206" s="17"/>
      <c r="G206" s="17"/>
      <c r="H206" s="17"/>
      <c r="I206" s="17"/>
      <c r="J206" s="17"/>
      <c r="K206" s="17"/>
      <c r="L206" s="17"/>
      <c r="M206" s="17"/>
      <c r="N206" s="17"/>
      <c r="O206" s="17"/>
    </row>
    <row r="207" spans="2:15" x14ac:dyDescent="0.2">
      <c r="B207" s="17"/>
      <c r="C207" s="17"/>
      <c r="D207" s="17"/>
      <c r="E207" s="17"/>
      <c r="F207" s="17"/>
      <c r="G207" s="17"/>
      <c r="H207" s="17"/>
      <c r="I207" s="17"/>
      <c r="J207" s="17"/>
      <c r="K207" s="17"/>
      <c r="L207" s="17"/>
      <c r="M207" s="17"/>
      <c r="N207" s="17"/>
      <c r="O207" s="17"/>
    </row>
    <row r="208" spans="2:15" x14ac:dyDescent="0.2">
      <c r="B208" s="17"/>
      <c r="C208" s="17"/>
      <c r="D208" s="17"/>
      <c r="E208" s="17"/>
      <c r="F208" s="17"/>
      <c r="G208" s="17"/>
      <c r="H208" s="17"/>
      <c r="I208" s="17"/>
      <c r="J208" s="17"/>
      <c r="K208" s="17"/>
      <c r="L208" s="17"/>
      <c r="M208" s="17"/>
      <c r="N208" s="17"/>
      <c r="O208" s="17"/>
    </row>
    <row r="209" spans="2:15" x14ac:dyDescent="0.2">
      <c r="B209" s="17"/>
      <c r="C209" s="17"/>
      <c r="D209" s="17"/>
      <c r="E209" s="17"/>
      <c r="F209" s="17"/>
      <c r="G209" s="17"/>
      <c r="H209" s="17"/>
      <c r="I209" s="17"/>
      <c r="J209" s="17"/>
      <c r="K209" s="17"/>
      <c r="L209" s="17"/>
      <c r="M209" s="17"/>
      <c r="N209" s="17"/>
      <c r="O209" s="17"/>
    </row>
    <row r="210" spans="2:15" x14ac:dyDescent="0.2">
      <c r="B210" s="17"/>
      <c r="C210" s="17"/>
      <c r="D210" s="17"/>
      <c r="E210" s="17"/>
      <c r="F210" s="17"/>
      <c r="G210" s="17"/>
      <c r="H210" s="17"/>
      <c r="I210" s="17"/>
      <c r="J210" s="17"/>
      <c r="K210" s="17"/>
      <c r="L210" s="17"/>
      <c r="M210" s="17"/>
      <c r="N210" s="17"/>
      <c r="O210" s="17"/>
    </row>
    <row r="211" spans="2:15" x14ac:dyDescent="0.2">
      <c r="B211" s="17"/>
      <c r="C211" s="17"/>
      <c r="D211" s="17"/>
      <c r="E211" s="17"/>
      <c r="F211" s="17"/>
      <c r="G211" s="17"/>
      <c r="H211" s="17"/>
      <c r="I211" s="17"/>
      <c r="J211" s="17"/>
      <c r="K211" s="17"/>
      <c r="L211" s="17"/>
      <c r="M211" s="17"/>
      <c r="N211" s="17"/>
      <c r="O211" s="17"/>
    </row>
    <row r="212" spans="2:15" x14ac:dyDescent="0.2">
      <c r="B212" s="17"/>
      <c r="C212" s="17"/>
      <c r="D212" s="17"/>
      <c r="E212" s="17"/>
      <c r="F212" s="17"/>
      <c r="G212" s="17"/>
      <c r="H212" s="17"/>
      <c r="I212" s="17"/>
      <c r="J212" s="17"/>
      <c r="K212" s="17"/>
      <c r="L212" s="17"/>
      <c r="M212" s="17"/>
      <c r="N212" s="17"/>
      <c r="O212" s="17"/>
    </row>
    <row r="213" spans="2:15" x14ac:dyDescent="0.2">
      <c r="B213" s="17"/>
      <c r="C213" s="17"/>
      <c r="D213" s="17"/>
      <c r="E213" s="17"/>
      <c r="F213" s="17"/>
      <c r="G213" s="17"/>
      <c r="H213" s="17"/>
      <c r="I213" s="17"/>
      <c r="J213" s="17"/>
      <c r="K213" s="17"/>
      <c r="L213" s="17"/>
      <c r="M213" s="17"/>
      <c r="N213" s="17"/>
      <c r="O213" s="17"/>
    </row>
    <row r="214" spans="2:15" x14ac:dyDescent="0.2">
      <c r="B214" s="17"/>
      <c r="C214" s="17"/>
      <c r="D214" s="17"/>
      <c r="E214" s="17"/>
      <c r="F214" s="17"/>
      <c r="G214" s="17"/>
      <c r="H214" s="17"/>
      <c r="I214" s="17"/>
      <c r="J214" s="17"/>
      <c r="K214" s="17"/>
      <c r="L214" s="17"/>
      <c r="M214" s="17"/>
      <c r="N214" s="17"/>
      <c r="O214" s="17"/>
    </row>
    <row r="215" spans="2:15" x14ac:dyDescent="0.2">
      <c r="B215" s="17"/>
      <c r="C215" s="17"/>
      <c r="D215" s="17"/>
      <c r="E215" s="17"/>
      <c r="F215" s="17"/>
      <c r="G215" s="17"/>
      <c r="H215" s="17"/>
      <c r="I215" s="17"/>
      <c r="J215" s="17"/>
      <c r="K215" s="17"/>
      <c r="L215" s="17"/>
      <c r="M215" s="17"/>
      <c r="N215" s="17"/>
      <c r="O215" s="17"/>
    </row>
    <row r="216" spans="2:15" x14ac:dyDescent="0.2">
      <c r="B216" s="17"/>
      <c r="C216" s="17"/>
      <c r="D216" s="17"/>
      <c r="E216" s="17"/>
      <c r="F216" s="17"/>
      <c r="G216" s="17"/>
      <c r="H216" s="17"/>
      <c r="I216" s="17"/>
      <c r="J216" s="17"/>
      <c r="K216" s="17"/>
      <c r="L216" s="17"/>
      <c r="M216" s="17"/>
      <c r="N216" s="17"/>
      <c r="O216" s="17"/>
    </row>
    <row r="217" spans="2:15" x14ac:dyDescent="0.2">
      <c r="B217" s="17"/>
      <c r="C217" s="17"/>
      <c r="D217" s="17"/>
      <c r="E217" s="17"/>
      <c r="F217" s="17"/>
      <c r="G217" s="17"/>
      <c r="H217" s="17"/>
      <c r="I217" s="17"/>
      <c r="J217" s="17"/>
      <c r="K217" s="17"/>
      <c r="L217" s="17"/>
      <c r="M217" s="17"/>
      <c r="N217" s="17"/>
      <c r="O217" s="17"/>
    </row>
    <row r="218" spans="2:15" x14ac:dyDescent="0.2">
      <c r="B218" s="17"/>
      <c r="C218" s="17"/>
      <c r="D218" s="17"/>
      <c r="E218" s="17"/>
      <c r="F218" s="17"/>
      <c r="G218" s="17"/>
      <c r="H218" s="17"/>
      <c r="I218" s="17"/>
      <c r="J218" s="17"/>
      <c r="K218" s="17"/>
      <c r="L218" s="17"/>
      <c r="M218" s="17"/>
      <c r="N218" s="17"/>
      <c r="O218" s="17"/>
    </row>
    <row r="219" spans="2:15" x14ac:dyDescent="0.2">
      <c r="B219" s="17"/>
      <c r="C219" s="17"/>
      <c r="D219" s="17"/>
      <c r="E219" s="17"/>
      <c r="F219" s="17"/>
      <c r="G219" s="17"/>
      <c r="H219" s="17"/>
      <c r="I219" s="17"/>
      <c r="J219" s="17"/>
      <c r="K219" s="17"/>
      <c r="L219" s="17"/>
      <c r="M219" s="17"/>
      <c r="N219" s="17"/>
      <c r="O219" s="17"/>
    </row>
    <row r="220" spans="2:15" x14ac:dyDescent="0.2">
      <c r="B220" s="17"/>
      <c r="C220" s="17"/>
      <c r="D220" s="17"/>
      <c r="E220" s="17"/>
      <c r="F220" s="17"/>
      <c r="G220" s="17"/>
      <c r="H220" s="17"/>
      <c r="I220" s="17"/>
      <c r="J220" s="17"/>
      <c r="K220" s="17"/>
      <c r="L220" s="17"/>
      <c r="M220" s="17"/>
      <c r="N220" s="17"/>
      <c r="O220" s="17"/>
    </row>
    <row r="221" spans="2:15" x14ac:dyDescent="0.2">
      <c r="B221" s="17"/>
      <c r="C221" s="17"/>
      <c r="D221" s="17"/>
      <c r="E221" s="17"/>
      <c r="F221" s="17"/>
      <c r="G221" s="17"/>
      <c r="H221" s="17"/>
      <c r="I221" s="17"/>
      <c r="J221" s="17"/>
      <c r="K221" s="17"/>
      <c r="L221" s="17"/>
      <c r="M221" s="17"/>
      <c r="N221" s="17"/>
      <c r="O221" s="17"/>
    </row>
    <row r="222" spans="2:15" x14ac:dyDescent="0.2">
      <c r="B222" s="17"/>
      <c r="C222" s="17"/>
      <c r="D222" s="17"/>
      <c r="E222" s="17"/>
      <c r="F222" s="17"/>
      <c r="G222" s="17"/>
      <c r="H222" s="17"/>
      <c r="I222" s="17"/>
      <c r="J222" s="17"/>
      <c r="K222" s="17"/>
      <c r="L222" s="17"/>
      <c r="M222" s="17"/>
      <c r="N222" s="17"/>
      <c r="O222" s="17"/>
    </row>
    <row r="223" spans="2:15" x14ac:dyDescent="0.2">
      <c r="B223" s="17"/>
      <c r="C223" s="17"/>
      <c r="D223" s="17"/>
      <c r="E223" s="17"/>
      <c r="F223" s="17"/>
      <c r="G223" s="17"/>
      <c r="H223" s="17"/>
      <c r="I223" s="17"/>
      <c r="J223" s="17"/>
      <c r="K223" s="17"/>
      <c r="L223" s="17"/>
      <c r="M223" s="17"/>
      <c r="N223" s="17"/>
      <c r="O223" s="17"/>
    </row>
    <row r="224" spans="2:15" x14ac:dyDescent="0.2">
      <c r="B224" s="17"/>
      <c r="C224" s="17"/>
      <c r="D224" s="17"/>
      <c r="E224" s="17"/>
      <c r="F224" s="17"/>
      <c r="G224" s="17"/>
      <c r="H224" s="17"/>
      <c r="I224" s="17"/>
      <c r="J224" s="17"/>
      <c r="K224" s="17"/>
      <c r="L224" s="17"/>
      <c r="M224" s="17"/>
      <c r="N224" s="17"/>
      <c r="O224" s="17"/>
    </row>
    <row r="225" spans="2:15" x14ac:dyDescent="0.2">
      <c r="B225" s="17"/>
      <c r="C225" s="17"/>
      <c r="D225" s="17"/>
      <c r="E225" s="17"/>
      <c r="F225" s="17"/>
      <c r="G225" s="17"/>
      <c r="H225" s="17"/>
      <c r="I225" s="17"/>
      <c r="J225" s="17"/>
      <c r="K225" s="17"/>
      <c r="L225" s="17"/>
      <c r="M225" s="17"/>
      <c r="N225" s="17"/>
      <c r="O225" s="17"/>
    </row>
    <row r="226" spans="2:15" x14ac:dyDescent="0.2">
      <c r="B226" s="17"/>
      <c r="C226" s="17"/>
      <c r="D226" s="17"/>
      <c r="E226" s="17"/>
      <c r="F226" s="17"/>
      <c r="G226" s="17"/>
      <c r="H226" s="17"/>
      <c r="I226" s="17"/>
      <c r="J226" s="17"/>
      <c r="K226" s="17"/>
      <c r="L226" s="17"/>
      <c r="M226" s="17"/>
      <c r="N226" s="17"/>
      <c r="O226" s="17"/>
    </row>
    <row r="227" spans="2:15" x14ac:dyDescent="0.2">
      <c r="B227" s="17"/>
      <c r="C227" s="17"/>
      <c r="D227" s="17"/>
      <c r="E227" s="17"/>
      <c r="F227" s="17"/>
      <c r="G227" s="17"/>
      <c r="H227" s="17"/>
      <c r="I227" s="17"/>
      <c r="J227" s="17"/>
      <c r="K227" s="17"/>
      <c r="L227" s="17"/>
      <c r="M227" s="17"/>
      <c r="N227" s="17"/>
      <c r="O227" s="17"/>
    </row>
    <row r="228" spans="2:15" x14ac:dyDescent="0.2">
      <c r="B228" s="17"/>
      <c r="C228" s="17"/>
      <c r="D228" s="17"/>
      <c r="E228" s="17"/>
      <c r="F228" s="17"/>
      <c r="G228" s="17"/>
      <c r="H228" s="17"/>
      <c r="I228" s="17"/>
      <c r="J228" s="17"/>
      <c r="K228" s="17"/>
      <c r="L228" s="17"/>
      <c r="M228" s="17"/>
      <c r="N228" s="17"/>
      <c r="O228" s="17"/>
    </row>
    <row r="229" spans="2:15" x14ac:dyDescent="0.2">
      <c r="B229" s="17"/>
      <c r="C229" s="17"/>
      <c r="D229" s="17"/>
      <c r="E229" s="17"/>
      <c r="F229" s="17"/>
      <c r="G229" s="17"/>
      <c r="H229" s="17"/>
      <c r="I229" s="17"/>
      <c r="J229" s="17"/>
      <c r="K229" s="17"/>
      <c r="L229" s="17"/>
      <c r="M229" s="17"/>
      <c r="N229" s="17"/>
      <c r="O229" s="17"/>
    </row>
    <row r="230" spans="2:15" x14ac:dyDescent="0.2">
      <c r="B230" s="17"/>
      <c r="C230" s="17"/>
      <c r="D230" s="17"/>
      <c r="E230" s="17"/>
      <c r="F230" s="17"/>
      <c r="G230" s="17"/>
      <c r="H230" s="17"/>
      <c r="I230" s="17"/>
      <c r="J230" s="17"/>
      <c r="K230" s="17"/>
      <c r="L230" s="17"/>
      <c r="M230" s="17"/>
      <c r="N230" s="17"/>
      <c r="O230" s="17"/>
    </row>
    <row r="231" spans="2:15" x14ac:dyDescent="0.2">
      <c r="B231" s="17"/>
      <c r="C231" s="17"/>
      <c r="D231" s="17"/>
      <c r="E231" s="17"/>
      <c r="F231" s="17"/>
      <c r="G231" s="17"/>
      <c r="H231" s="17"/>
      <c r="I231" s="17"/>
      <c r="J231" s="17"/>
      <c r="K231" s="17"/>
      <c r="L231" s="17"/>
      <c r="M231" s="17"/>
      <c r="N231" s="17"/>
      <c r="O231" s="17"/>
    </row>
    <row r="232" spans="2:15" x14ac:dyDescent="0.2">
      <c r="B232" s="17"/>
      <c r="C232" s="17"/>
      <c r="D232" s="17"/>
      <c r="E232" s="17"/>
      <c r="F232" s="17"/>
      <c r="G232" s="17"/>
      <c r="H232" s="17"/>
      <c r="I232" s="17"/>
      <c r="J232" s="17"/>
      <c r="K232" s="17"/>
      <c r="L232" s="17"/>
      <c r="M232" s="17"/>
      <c r="N232" s="17"/>
      <c r="O232" s="17"/>
    </row>
    <row r="233" spans="2:15" x14ac:dyDescent="0.2">
      <c r="B233" s="17"/>
      <c r="C233" s="17"/>
      <c r="D233" s="17"/>
      <c r="E233" s="17"/>
      <c r="F233" s="17"/>
      <c r="G233" s="17"/>
      <c r="H233" s="17"/>
      <c r="I233" s="17"/>
      <c r="J233" s="17"/>
      <c r="K233" s="17"/>
      <c r="L233" s="17"/>
      <c r="M233" s="17"/>
      <c r="N233" s="17"/>
      <c r="O233" s="17"/>
    </row>
    <row r="234" spans="2:15" x14ac:dyDescent="0.2">
      <c r="B234" s="17"/>
      <c r="C234" s="17"/>
      <c r="D234" s="17"/>
      <c r="E234" s="17"/>
      <c r="F234" s="17"/>
      <c r="G234" s="17"/>
      <c r="H234" s="17"/>
      <c r="I234" s="17"/>
      <c r="J234" s="17"/>
      <c r="K234" s="17"/>
      <c r="L234" s="17"/>
      <c r="M234" s="17"/>
      <c r="N234" s="17"/>
      <c r="O234" s="17"/>
    </row>
    <row r="235" spans="2:15" x14ac:dyDescent="0.2">
      <c r="B235" s="17"/>
      <c r="C235" s="17"/>
      <c r="D235" s="17"/>
      <c r="E235" s="17"/>
      <c r="F235" s="17"/>
      <c r="G235" s="17"/>
      <c r="H235" s="17"/>
      <c r="I235" s="17"/>
      <c r="J235" s="17"/>
      <c r="K235" s="17"/>
      <c r="L235" s="17"/>
      <c r="M235" s="17"/>
      <c r="N235" s="17"/>
      <c r="O235" s="17"/>
    </row>
    <row r="236" spans="2:15" x14ac:dyDescent="0.2">
      <c r="B236" s="17"/>
      <c r="C236" s="17"/>
      <c r="D236" s="17"/>
      <c r="E236" s="17"/>
      <c r="F236" s="17"/>
      <c r="G236" s="17"/>
      <c r="H236" s="17"/>
      <c r="I236" s="17"/>
      <c r="J236" s="17"/>
      <c r="K236" s="17"/>
      <c r="L236" s="17"/>
      <c r="M236" s="17"/>
      <c r="N236" s="17"/>
      <c r="O236" s="17"/>
    </row>
    <row r="237" spans="2:15" x14ac:dyDescent="0.2">
      <c r="B237" s="17"/>
      <c r="C237" s="17"/>
      <c r="D237" s="17"/>
      <c r="E237" s="17"/>
      <c r="F237" s="17"/>
      <c r="G237" s="17"/>
      <c r="H237" s="17"/>
      <c r="I237" s="17"/>
      <c r="J237" s="17"/>
      <c r="K237" s="17"/>
      <c r="L237" s="17"/>
      <c r="M237" s="17"/>
      <c r="N237" s="17"/>
      <c r="O237" s="17"/>
    </row>
    <row r="238" spans="2:15" x14ac:dyDescent="0.2">
      <c r="B238" s="17"/>
      <c r="C238" s="17"/>
      <c r="D238" s="17"/>
      <c r="E238" s="17"/>
      <c r="F238" s="17"/>
      <c r="G238" s="17"/>
      <c r="H238" s="17"/>
      <c r="I238" s="17"/>
      <c r="J238" s="17"/>
      <c r="K238" s="17"/>
      <c r="L238" s="17"/>
      <c r="M238" s="17"/>
      <c r="N238" s="17"/>
      <c r="O238" s="17"/>
    </row>
    <row r="239" spans="2:15" x14ac:dyDescent="0.2">
      <c r="B239" s="17"/>
      <c r="C239" s="17"/>
      <c r="D239" s="17"/>
      <c r="E239" s="17"/>
      <c r="F239" s="17"/>
      <c r="G239" s="17"/>
      <c r="H239" s="17"/>
      <c r="I239" s="17"/>
      <c r="J239" s="17"/>
      <c r="K239" s="17"/>
      <c r="L239" s="17"/>
      <c r="M239" s="17"/>
      <c r="N239" s="17"/>
      <c r="O239" s="17"/>
    </row>
    <row r="240" spans="2:15" x14ac:dyDescent="0.2">
      <c r="B240" s="17"/>
      <c r="C240" s="17"/>
      <c r="D240" s="17"/>
      <c r="E240" s="17"/>
      <c r="F240" s="17"/>
      <c r="G240" s="17"/>
      <c r="H240" s="17"/>
      <c r="I240" s="17"/>
      <c r="J240" s="17"/>
      <c r="K240" s="17"/>
      <c r="L240" s="17"/>
      <c r="M240" s="17"/>
      <c r="N240" s="17"/>
      <c r="O240" s="17"/>
    </row>
    <row r="241" spans="2:15" x14ac:dyDescent="0.2">
      <c r="B241" s="17"/>
      <c r="C241" s="17"/>
      <c r="D241" s="17"/>
      <c r="E241" s="17"/>
      <c r="F241" s="17"/>
      <c r="G241" s="17"/>
      <c r="H241" s="17"/>
      <c r="I241" s="17"/>
      <c r="J241" s="17"/>
      <c r="K241" s="17"/>
      <c r="L241" s="17"/>
      <c r="M241" s="17"/>
      <c r="N241" s="17"/>
      <c r="O241" s="17"/>
    </row>
    <row r="242" spans="2:15" x14ac:dyDescent="0.2">
      <c r="B242" s="17"/>
      <c r="C242" s="17"/>
      <c r="D242" s="17"/>
      <c r="E242" s="17"/>
      <c r="F242" s="17"/>
      <c r="G242" s="17"/>
      <c r="H242" s="17"/>
      <c r="I242" s="17"/>
      <c r="J242" s="17"/>
      <c r="K242" s="17"/>
      <c r="L242" s="17"/>
      <c r="M242" s="17"/>
      <c r="N242" s="17"/>
      <c r="O242" s="17"/>
    </row>
    <row r="243" spans="2:15" x14ac:dyDescent="0.2">
      <c r="B243" s="17"/>
      <c r="C243" s="17"/>
      <c r="D243" s="17"/>
      <c r="E243" s="17"/>
      <c r="F243" s="17"/>
      <c r="G243" s="17"/>
      <c r="H243" s="17"/>
      <c r="I243" s="17"/>
      <c r="J243" s="17"/>
      <c r="K243" s="17"/>
      <c r="L243" s="17"/>
      <c r="M243" s="17"/>
      <c r="N243" s="17"/>
      <c r="O243" s="17"/>
    </row>
    <row r="244" spans="2:15" x14ac:dyDescent="0.2">
      <c r="B244" s="17"/>
      <c r="C244" s="17"/>
      <c r="D244" s="17"/>
      <c r="E244" s="17"/>
      <c r="F244" s="17"/>
      <c r="G244" s="17"/>
      <c r="H244" s="17"/>
      <c r="I244" s="17"/>
      <c r="J244" s="17"/>
      <c r="K244" s="17"/>
      <c r="L244" s="17"/>
      <c r="M244" s="17"/>
      <c r="N244" s="17"/>
      <c r="O244" s="17"/>
    </row>
    <row r="245" spans="2:15" x14ac:dyDescent="0.2">
      <c r="B245" s="17"/>
      <c r="C245" s="17"/>
      <c r="D245" s="17"/>
      <c r="E245" s="17"/>
      <c r="F245" s="17"/>
      <c r="G245" s="17"/>
      <c r="H245" s="17"/>
      <c r="I245" s="17"/>
      <c r="J245" s="17"/>
      <c r="K245" s="17"/>
      <c r="L245" s="17"/>
      <c r="M245" s="17"/>
      <c r="N245" s="17"/>
      <c r="O245" s="17"/>
    </row>
    <row r="246" spans="2:15" x14ac:dyDescent="0.2">
      <c r="B246" s="17"/>
      <c r="C246" s="17"/>
      <c r="D246" s="17"/>
      <c r="E246" s="17"/>
      <c r="F246" s="17"/>
      <c r="G246" s="17"/>
      <c r="H246" s="17"/>
      <c r="I246" s="17"/>
      <c r="J246" s="17"/>
      <c r="K246" s="17"/>
      <c r="L246" s="17"/>
      <c r="M246" s="17"/>
      <c r="N246" s="17"/>
      <c r="O246" s="17"/>
    </row>
    <row r="247" spans="2:15" x14ac:dyDescent="0.2">
      <c r="B247" s="17"/>
      <c r="C247" s="17"/>
      <c r="D247" s="17"/>
      <c r="E247" s="17"/>
      <c r="F247" s="17"/>
      <c r="G247" s="17"/>
      <c r="H247" s="17"/>
      <c r="I247" s="17"/>
      <c r="J247" s="17"/>
      <c r="K247" s="17"/>
      <c r="L247" s="17"/>
      <c r="M247" s="17"/>
      <c r="N247" s="17"/>
      <c r="O247" s="17"/>
    </row>
    <row r="248" spans="2:15" x14ac:dyDescent="0.2">
      <c r="B248" s="17"/>
      <c r="C248" s="17"/>
      <c r="D248" s="17"/>
      <c r="E248" s="17"/>
      <c r="F248" s="17"/>
      <c r="G248" s="17"/>
      <c r="H248" s="17"/>
      <c r="I248" s="17"/>
      <c r="J248" s="17"/>
      <c r="K248" s="17"/>
      <c r="L248" s="17"/>
      <c r="M248" s="17"/>
      <c r="N248" s="17"/>
      <c r="O248" s="17"/>
    </row>
    <row r="249" spans="2:15" x14ac:dyDescent="0.2">
      <c r="B249" s="17"/>
      <c r="C249" s="17"/>
      <c r="D249" s="17"/>
      <c r="E249" s="17"/>
      <c r="F249" s="17"/>
      <c r="G249" s="17"/>
      <c r="H249" s="17"/>
      <c r="I249" s="17"/>
      <c r="J249" s="17"/>
      <c r="K249" s="17"/>
      <c r="L249" s="17"/>
      <c r="M249" s="17"/>
      <c r="N249" s="17"/>
      <c r="O249" s="17"/>
    </row>
    <row r="250" spans="2:15" x14ac:dyDescent="0.2">
      <c r="B250" s="17"/>
      <c r="C250" s="17"/>
      <c r="D250" s="17"/>
      <c r="E250" s="17"/>
      <c r="F250" s="17"/>
      <c r="G250" s="17"/>
      <c r="H250" s="17"/>
      <c r="I250" s="17"/>
      <c r="J250" s="17"/>
      <c r="K250" s="17"/>
      <c r="L250" s="17"/>
      <c r="M250" s="17"/>
      <c r="N250" s="17"/>
      <c r="O250" s="17"/>
    </row>
    <row r="251" spans="2:15" x14ac:dyDescent="0.2">
      <c r="B251" s="17"/>
      <c r="C251" s="17"/>
      <c r="D251" s="17"/>
      <c r="E251" s="17"/>
      <c r="F251" s="17"/>
      <c r="G251" s="17"/>
      <c r="H251" s="17"/>
      <c r="I251" s="17"/>
      <c r="J251" s="17"/>
      <c r="K251" s="17"/>
      <c r="L251" s="17"/>
      <c r="M251" s="17"/>
      <c r="N251" s="17"/>
      <c r="O251" s="17"/>
    </row>
    <row r="252" spans="2:15" x14ac:dyDescent="0.2">
      <c r="B252" s="17"/>
      <c r="C252" s="17"/>
      <c r="D252" s="17"/>
      <c r="E252" s="17"/>
      <c r="F252" s="17"/>
      <c r="G252" s="17"/>
      <c r="H252" s="17"/>
      <c r="I252" s="17"/>
      <c r="J252" s="17"/>
      <c r="K252" s="17"/>
      <c r="L252" s="17"/>
      <c r="M252" s="17"/>
      <c r="N252" s="17"/>
      <c r="O252" s="17"/>
    </row>
    <row r="253" spans="2:15" x14ac:dyDescent="0.2">
      <c r="B253" s="17"/>
      <c r="C253" s="17"/>
      <c r="D253" s="17"/>
      <c r="E253" s="17"/>
      <c r="F253" s="17"/>
      <c r="G253" s="17"/>
      <c r="H253" s="17"/>
      <c r="I253" s="17"/>
      <c r="J253" s="17"/>
      <c r="K253" s="17"/>
      <c r="L253" s="17"/>
      <c r="M253" s="17"/>
      <c r="N253" s="17"/>
      <c r="O253" s="17"/>
    </row>
    <row r="254" spans="2:15" x14ac:dyDescent="0.2">
      <c r="B254" s="17"/>
      <c r="C254" s="17"/>
      <c r="D254" s="17"/>
      <c r="E254" s="17"/>
      <c r="F254" s="17"/>
      <c r="G254" s="17"/>
      <c r="H254" s="17"/>
      <c r="I254" s="17"/>
      <c r="J254" s="17"/>
      <c r="K254" s="17"/>
      <c r="L254" s="17"/>
      <c r="M254" s="17"/>
      <c r="N254" s="17"/>
      <c r="O254" s="17"/>
    </row>
    <row r="255" spans="2:15" x14ac:dyDescent="0.2">
      <c r="B255" s="17"/>
      <c r="C255" s="17"/>
      <c r="D255" s="17"/>
      <c r="E255" s="17"/>
      <c r="F255" s="17"/>
      <c r="G255" s="17"/>
      <c r="H255" s="17"/>
      <c r="I255" s="17"/>
      <c r="J255" s="17"/>
      <c r="K255" s="17"/>
      <c r="L255" s="17"/>
      <c r="M255" s="17"/>
      <c r="N255" s="17"/>
      <c r="O255" s="17"/>
    </row>
    <row r="256" spans="2:15" x14ac:dyDescent="0.2">
      <c r="B256" s="17"/>
      <c r="C256" s="17"/>
      <c r="D256" s="17"/>
      <c r="E256" s="17"/>
      <c r="F256" s="17"/>
      <c r="G256" s="17"/>
      <c r="H256" s="17"/>
      <c r="I256" s="17"/>
      <c r="J256" s="17"/>
      <c r="K256" s="17"/>
      <c r="L256" s="17"/>
      <c r="M256" s="17"/>
      <c r="N256" s="17"/>
      <c r="O256" s="17"/>
    </row>
    <row r="257" spans="2:15" x14ac:dyDescent="0.2">
      <c r="B257" s="17"/>
      <c r="C257" s="17"/>
      <c r="D257" s="17"/>
      <c r="E257" s="17"/>
      <c r="F257" s="17"/>
      <c r="G257" s="17"/>
      <c r="H257" s="17"/>
      <c r="I257" s="17"/>
      <c r="J257" s="17"/>
      <c r="K257" s="17"/>
      <c r="L257" s="17"/>
      <c r="M257" s="17"/>
      <c r="N257" s="17"/>
      <c r="O257" s="17"/>
    </row>
    <row r="258" spans="2:15" x14ac:dyDescent="0.2">
      <c r="B258" s="17"/>
      <c r="C258" s="17"/>
      <c r="D258" s="17"/>
      <c r="E258" s="17"/>
      <c r="F258" s="17"/>
      <c r="G258" s="17"/>
      <c r="H258" s="17"/>
      <c r="I258" s="17"/>
      <c r="J258" s="17"/>
      <c r="K258" s="17"/>
      <c r="L258" s="17"/>
      <c r="M258" s="17"/>
      <c r="N258" s="17"/>
      <c r="O258" s="17"/>
    </row>
    <row r="259" spans="2:15" x14ac:dyDescent="0.2">
      <c r="B259" s="17"/>
      <c r="C259" s="17"/>
      <c r="D259" s="17"/>
      <c r="E259" s="17"/>
      <c r="F259" s="17"/>
      <c r="G259" s="17"/>
      <c r="H259" s="17"/>
      <c r="I259" s="17"/>
      <c r="J259" s="17"/>
      <c r="K259" s="17"/>
      <c r="L259" s="17"/>
      <c r="M259" s="17"/>
      <c r="N259" s="17"/>
      <c r="O259" s="17"/>
    </row>
    <row r="260" spans="2:15" x14ac:dyDescent="0.2">
      <c r="B260" s="17"/>
      <c r="C260" s="17"/>
      <c r="D260" s="17"/>
      <c r="E260" s="17"/>
      <c r="F260" s="17"/>
      <c r="G260" s="17"/>
      <c r="H260" s="17"/>
      <c r="I260" s="17"/>
      <c r="J260" s="17"/>
      <c r="K260" s="17"/>
      <c r="L260" s="17"/>
      <c r="M260" s="17"/>
      <c r="N260" s="17"/>
      <c r="O260" s="17"/>
    </row>
    <row r="261" spans="2:15" x14ac:dyDescent="0.2">
      <c r="B261" s="17"/>
      <c r="C261" s="17"/>
      <c r="D261" s="17"/>
      <c r="E261" s="17"/>
      <c r="F261" s="17"/>
      <c r="G261" s="17"/>
      <c r="H261" s="17"/>
      <c r="I261" s="17"/>
      <c r="J261" s="17"/>
      <c r="K261" s="17"/>
      <c r="L261" s="17"/>
      <c r="M261" s="17"/>
      <c r="N261" s="17"/>
      <c r="O261" s="17"/>
    </row>
    <row r="262" spans="2:15" x14ac:dyDescent="0.2">
      <c r="B262" s="17"/>
      <c r="C262" s="17"/>
      <c r="D262" s="17"/>
      <c r="E262" s="17"/>
      <c r="F262" s="17"/>
      <c r="G262" s="17"/>
      <c r="H262" s="17"/>
      <c r="I262" s="17"/>
      <c r="J262" s="17"/>
      <c r="K262" s="17"/>
      <c r="L262" s="17"/>
      <c r="M262" s="17"/>
      <c r="N262" s="17"/>
      <c r="O262" s="17"/>
    </row>
    <row r="263" spans="2:15" x14ac:dyDescent="0.2">
      <c r="B263" s="17"/>
      <c r="C263" s="17"/>
      <c r="D263" s="17"/>
      <c r="E263" s="17"/>
      <c r="F263" s="17"/>
      <c r="G263" s="17"/>
      <c r="H263" s="17"/>
      <c r="I263" s="17"/>
      <c r="J263" s="17"/>
      <c r="K263" s="17"/>
      <c r="L263" s="17"/>
      <c r="M263" s="17"/>
      <c r="N263" s="17"/>
      <c r="O263" s="17"/>
    </row>
    <row r="264" spans="2:15" x14ac:dyDescent="0.2">
      <c r="B264" s="17"/>
      <c r="C264" s="17"/>
      <c r="D264" s="17"/>
      <c r="E264" s="17"/>
      <c r="F264" s="17"/>
      <c r="G264" s="17"/>
      <c r="H264" s="17"/>
      <c r="I264" s="17"/>
      <c r="J264" s="17"/>
      <c r="K264" s="17"/>
      <c r="L264" s="17"/>
      <c r="M264" s="17"/>
      <c r="N264" s="17"/>
      <c r="O264" s="17"/>
    </row>
    <row r="265" spans="2:15" x14ac:dyDescent="0.2">
      <c r="B265" s="17"/>
      <c r="C265" s="17"/>
      <c r="D265" s="17"/>
      <c r="E265" s="17"/>
      <c r="F265" s="17"/>
      <c r="G265" s="17"/>
      <c r="H265" s="17"/>
      <c r="I265" s="17"/>
      <c r="J265" s="17"/>
      <c r="K265" s="17"/>
      <c r="L265" s="17"/>
      <c r="M265" s="17"/>
      <c r="N265" s="17"/>
      <c r="O265" s="17"/>
    </row>
    <row r="266" spans="2:15" x14ac:dyDescent="0.2">
      <c r="B266" s="17"/>
      <c r="C266" s="17"/>
      <c r="D266" s="17"/>
      <c r="E266" s="17"/>
      <c r="F266" s="17"/>
      <c r="G266" s="17"/>
      <c r="H266" s="17"/>
      <c r="I266" s="17"/>
      <c r="J266" s="17"/>
      <c r="K266" s="17"/>
      <c r="L266" s="17"/>
      <c r="M266" s="17"/>
      <c r="N266" s="17"/>
      <c r="O266" s="17"/>
    </row>
    <row r="267" spans="2:15" x14ac:dyDescent="0.2">
      <c r="B267" s="17"/>
      <c r="C267" s="17"/>
      <c r="D267" s="17"/>
      <c r="E267" s="17"/>
      <c r="F267" s="17"/>
      <c r="G267" s="17"/>
      <c r="H267" s="17"/>
      <c r="I267" s="17"/>
      <c r="J267" s="17"/>
      <c r="K267" s="17"/>
      <c r="L267" s="17"/>
      <c r="M267" s="17"/>
      <c r="N267" s="17"/>
      <c r="O267" s="17"/>
    </row>
    <row r="268" spans="2:15" x14ac:dyDescent="0.2">
      <c r="B268" s="17"/>
      <c r="C268" s="17"/>
      <c r="D268" s="17"/>
      <c r="E268" s="17"/>
      <c r="F268" s="17"/>
      <c r="G268" s="17"/>
      <c r="H268" s="17"/>
      <c r="I268" s="17"/>
      <c r="J268" s="17"/>
      <c r="K268" s="17"/>
      <c r="L268" s="17"/>
      <c r="M268" s="17"/>
      <c r="N268" s="17"/>
      <c r="O268" s="17"/>
    </row>
    <row r="269" spans="2:15" x14ac:dyDescent="0.2">
      <c r="B269" s="17"/>
      <c r="C269" s="17"/>
      <c r="D269" s="17"/>
      <c r="E269" s="17"/>
      <c r="F269" s="17"/>
      <c r="G269" s="17"/>
      <c r="H269" s="17"/>
      <c r="I269" s="17"/>
      <c r="J269" s="17"/>
      <c r="K269" s="17"/>
      <c r="L269" s="17"/>
      <c r="M269" s="17"/>
      <c r="N269" s="17"/>
      <c r="O269" s="17"/>
    </row>
    <row r="270" spans="2:15" x14ac:dyDescent="0.2">
      <c r="B270" s="17"/>
      <c r="C270" s="17"/>
      <c r="D270" s="17"/>
      <c r="E270" s="17"/>
      <c r="F270" s="17"/>
      <c r="G270" s="17"/>
      <c r="H270" s="17"/>
      <c r="I270" s="17"/>
      <c r="J270" s="17"/>
      <c r="K270" s="17"/>
      <c r="L270" s="17"/>
      <c r="M270" s="17"/>
      <c r="N270" s="17"/>
      <c r="O270" s="17"/>
    </row>
    <row r="271" spans="2:15" x14ac:dyDescent="0.2">
      <c r="B271" s="17"/>
      <c r="C271" s="17"/>
      <c r="D271" s="17"/>
      <c r="E271" s="17"/>
      <c r="F271" s="17"/>
      <c r="G271" s="17"/>
      <c r="H271" s="17"/>
      <c r="I271" s="17"/>
      <c r="J271" s="17"/>
      <c r="K271" s="17"/>
      <c r="L271" s="17"/>
      <c r="M271" s="17"/>
      <c r="N271" s="17"/>
      <c r="O271" s="17"/>
    </row>
    <row r="272" spans="2:15" x14ac:dyDescent="0.2">
      <c r="B272" s="17"/>
      <c r="C272" s="17"/>
      <c r="D272" s="17"/>
      <c r="E272" s="17"/>
      <c r="F272" s="17"/>
      <c r="G272" s="17"/>
      <c r="H272" s="17"/>
      <c r="I272" s="17"/>
      <c r="J272" s="17"/>
      <c r="K272" s="17"/>
      <c r="L272" s="17"/>
      <c r="M272" s="17"/>
      <c r="N272" s="17"/>
      <c r="O272" s="17"/>
    </row>
    <row r="273" spans="2:15" x14ac:dyDescent="0.2">
      <c r="B273" s="17"/>
      <c r="C273" s="17"/>
      <c r="D273" s="17"/>
      <c r="E273" s="17"/>
      <c r="F273" s="17"/>
      <c r="G273" s="17"/>
      <c r="H273" s="17"/>
      <c r="I273" s="17"/>
      <c r="J273" s="17"/>
      <c r="K273" s="17"/>
      <c r="L273" s="17"/>
      <c r="M273" s="17"/>
      <c r="N273" s="17"/>
      <c r="O273" s="17"/>
    </row>
    <row r="274" spans="2:15" x14ac:dyDescent="0.2">
      <c r="B274" s="17"/>
      <c r="C274" s="17"/>
      <c r="D274" s="17"/>
      <c r="E274" s="17"/>
      <c r="F274" s="17"/>
      <c r="G274" s="17"/>
      <c r="H274" s="17"/>
      <c r="I274" s="17"/>
      <c r="J274" s="17"/>
      <c r="K274" s="17"/>
      <c r="L274" s="17"/>
      <c r="M274" s="17"/>
      <c r="N274" s="17"/>
      <c r="O274" s="17"/>
    </row>
    <row r="275" spans="2:15" x14ac:dyDescent="0.2">
      <c r="B275" s="17"/>
      <c r="C275" s="17"/>
      <c r="D275" s="17"/>
      <c r="E275" s="17"/>
      <c r="F275" s="17"/>
      <c r="G275" s="17"/>
      <c r="H275" s="17"/>
      <c r="I275" s="17"/>
      <c r="J275" s="17"/>
      <c r="K275" s="17"/>
      <c r="L275" s="17"/>
      <c r="M275" s="17"/>
      <c r="N275" s="17"/>
      <c r="O275" s="17"/>
    </row>
    <row r="276" spans="2:15" x14ac:dyDescent="0.2">
      <c r="B276" s="17"/>
      <c r="C276" s="17"/>
      <c r="D276" s="17"/>
      <c r="E276" s="17"/>
      <c r="F276" s="17"/>
      <c r="G276" s="17"/>
      <c r="H276" s="17"/>
      <c r="I276" s="17"/>
      <c r="J276" s="17"/>
      <c r="K276" s="17"/>
      <c r="L276" s="17"/>
      <c r="M276" s="17"/>
      <c r="N276" s="17"/>
      <c r="O276" s="17"/>
    </row>
    <row r="277" spans="2:15" x14ac:dyDescent="0.2">
      <c r="B277" s="17"/>
      <c r="C277" s="17"/>
      <c r="D277" s="17"/>
      <c r="E277" s="17"/>
      <c r="F277" s="17"/>
      <c r="G277" s="17"/>
      <c r="H277" s="17"/>
      <c r="I277" s="17"/>
      <c r="J277" s="17"/>
      <c r="K277" s="17"/>
      <c r="L277" s="17"/>
      <c r="M277" s="17"/>
      <c r="N277" s="17"/>
      <c r="O277" s="17"/>
    </row>
    <row r="278" spans="2:15" x14ac:dyDescent="0.2">
      <c r="B278" s="17"/>
      <c r="C278" s="17"/>
      <c r="D278" s="17"/>
      <c r="E278" s="17"/>
      <c r="F278" s="17"/>
      <c r="G278" s="17"/>
      <c r="H278" s="17"/>
      <c r="I278" s="17"/>
      <c r="J278" s="17"/>
      <c r="K278" s="17"/>
      <c r="L278" s="17"/>
      <c r="M278" s="17"/>
      <c r="N278" s="17"/>
      <c r="O278" s="17"/>
    </row>
    <row r="279" spans="2:15" x14ac:dyDescent="0.2">
      <c r="B279" s="17"/>
      <c r="C279" s="17"/>
      <c r="D279" s="17"/>
      <c r="E279" s="17"/>
      <c r="F279" s="17"/>
      <c r="G279" s="17"/>
      <c r="H279" s="17"/>
      <c r="I279" s="17"/>
      <c r="J279" s="17"/>
      <c r="K279" s="17"/>
      <c r="L279" s="17"/>
      <c r="M279" s="17"/>
      <c r="N279" s="17"/>
      <c r="O279" s="17"/>
    </row>
    <row r="280" spans="2:15" x14ac:dyDescent="0.2">
      <c r="B280" s="17"/>
      <c r="C280" s="17"/>
      <c r="D280" s="17"/>
      <c r="E280" s="17"/>
      <c r="F280" s="17"/>
      <c r="G280" s="17"/>
      <c r="H280" s="17"/>
      <c r="I280" s="17"/>
      <c r="J280" s="17"/>
      <c r="K280" s="17"/>
      <c r="L280" s="17"/>
      <c r="M280" s="17"/>
      <c r="N280" s="17"/>
      <c r="O280" s="17"/>
    </row>
    <row r="281" spans="2:15" x14ac:dyDescent="0.2">
      <c r="B281" s="17"/>
      <c r="C281" s="17"/>
      <c r="D281" s="17"/>
      <c r="E281" s="17"/>
      <c r="F281" s="17"/>
      <c r="G281" s="17"/>
      <c r="H281" s="17"/>
      <c r="I281" s="17"/>
      <c r="J281" s="17"/>
      <c r="K281" s="17"/>
      <c r="L281" s="17"/>
      <c r="M281" s="17"/>
      <c r="N281" s="17"/>
      <c r="O281" s="17"/>
    </row>
    <row r="282" spans="2:15" x14ac:dyDescent="0.2">
      <c r="B282" s="17"/>
      <c r="C282" s="17"/>
      <c r="D282" s="17"/>
      <c r="E282" s="17"/>
      <c r="F282" s="17"/>
      <c r="G282" s="17"/>
      <c r="H282" s="17"/>
      <c r="I282" s="17"/>
      <c r="J282" s="17"/>
      <c r="K282" s="17"/>
      <c r="L282" s="17"/>
      <c r="M282" s="17"/>
      <c r="N282" s="17"/>
      <c r="O282" s="17"/>
    </row>
    <row r="283" spans="2:15" x14ac:dyDescent="0.2">
      <c r="B283" s="17"/>
      <c r="C283" s="17"/>
      <c r="D283" s="17"/>
      <c r="E283" s="17"/>
      <c r="F283" s="17"/>
      <c r="G283" s="17"/>
      <c r="H283" s="17"/>
      <c r="I283" s="17"/>
      <c r="J283" s="17"/>
      <c r="K283" s="17"/>
      <c r="L283" s="17"/>
      <c r="M283" s="17"/>
      <c r="N283" s="17"/>
      <c r="O283" s="17"/>
    </row>
    <row r="284" spans="2:15" x14ac:dyDescent="0.2">
      <c r="B284" s="17"/>
      <c r="C284" s="17"/>
      <c r="D284" s="17"/>
      <c r="E284" s="17"/>
      <c r="F284" s="17"/>
      <c r="G284" s="17"/>
      <c r="H284" s="17"/>
      <c r="I284" s="17"/>
      <c r="J284" s="17"/>
      <c r="K284" s="17"/>
      <c r="L284" s="17"/>
      <c r="M284" s="17"/>
      <c r="N284" s="17"/>
      <c r="O284" s="17"/>
    </row>
    <row r="285" spans="2:15" x14ac:dyDescent="0.2">
      <c r="B285" s="17"/>
      <c r="C285" s="17"/>
      <c r="D285" s="17"/>
      <c r="E285" s="17"/>
      <c r="F285" s="17"/>
      <c r="G285" s="17"/>
      <c r="H285" s="17"/>
      <c r="I285" s="17"/>
      <c r="J285" s="17"/>
      <c r="K285" s="17"/>
      <c r="L285" s="17"/>
      <c r="M285" s="17"/>
      <c r="N285" s="17"/>
      <c r="O285" s="17"/>
    </row>
    <row r="286" spans="2:15" x14ac:dyDescent="0.2">
      <c r="B286" s="17"/>
      <c r="C286" s="17"/>
      <c r="D286" s="17"/>
      <c r="E286" s="17"/>
      <c r="F286" s="17"/>
      <c r="G286" s="17"/>
      <c r="H286" s="17"/>
      <c r="I286" s="17"/>
      <c r="J286" s="17"/>
      <c r="K286" s="17"/>
      <c r="L286" s="17"/>
      <c r="M286" s="17"/>
      <c r="N286" s="17"/>
      <c r="O286" s="17"/>
    </row>
    <row r="287" spans="2:15" x14ac:dyDescent="0.2">
      <c r="B287" s="17"/>
      <c r="C287" s="17"/>
      <c r="D287" s="17"/>
      <c r="E287" s="17"/>
      <c r="F287" s="17"/>
      <c r="G287" s="17"/>
      <c r="H287" s="17"/>
      <c r="I287" s="17"/>
      <c r="J287" s="17"/>
      <c r="K287" s="17"/>
      <c r="L287" s="17"/>
      <c r="M287" s="17"/>
      <c r="N287" s="17"/>
      <c r="O287" s="17"/>
    </row>
    <row r="288" spans="2:15" x14ac:dyDescent="0.2">
      <c r="B288" s="17"/>
      <c r="C288" s="17"/>
      <c r="D288" s="17"/>
      <c r="E288" s="17"/>
      <c r="F288" s="17"/>
      <c r="G288" s="17"/>
      <c r="H288" s="17"/>
      <c r="I288" s="17"/>
      <c r="J288" s="17"/>
      <c r="K288" s="17"/>
      <c r="L288" s="17"/>
      <c r="M288" s="17"/>
      <c r="N288" s="17"/>
      <c r="O288" s="17"/>
    </row>
    <row r="289" spans="2:15" x14ac:dyDescent="0.2">
      <c r="B289" s="17"/>
      <c r="C289" s="17"/>
      <c r="D289" s="17"/>
      <c r="E289" s="17"/>
      <c r="F289" s="17"/>
      <c r="G289" s="17"/>
      <c r="H289" s="17"/>
      <c r="I289" s="17"/>
      <c r="J289" s="17"/>
      <c r="K289" s="17"/>
      <c r="L289" s="17"/>
      <c r="M289" s="17"/>
      <c r="N289" s="17"/>
      <c r="O289" s="17"/>
    </row>
    <row r="290" spans="2:15" x14ac:dyDescent="0.2">
      <c r="B290" s="17"/>
      <c r="C290" s="17"/>
      <c r="D290" s="17"/>
      <c r="E290" s="17"/>
      <c r="F290" s="17"/>
      <c r="G290" s="17"/>
      <c r="H290" s="17"/>
      <c r="I290" s="17"/>
      <c r="J290" s="17"/>
      <c r="K290" s="17"/>
      <c r="L290" s="17"/>
      <c r="M290" s="17"/>
      <c r="N290" s="17"/>
      <c r="O290" s="17"/>
    </row>
    <row r="291" spans="2:15" x14ac:dyDescent="0.2">
      <c r="B291" s="17"/>
      <c r="C291" s="17"/>
      <c r="D291" s="17"/>
      <c r="E291" s="17"/>
      <c r="F291" s="17"/>
      <c r="G291" s="17"/>
      <c r="H291" s="17"/>
      <c r="I291" s="17"/>
      <c r="J291" s="17"/>
      <c r="K291" s="17"/>
      <c r="L291" s="17"/>
      <c r="M291" s="17"/>
      <c r="N291" s="17"/>
      <c r="O291" s="17"/>
    </row>
    <row r="292" spans="2:15" x14ac:dyDescent="0.2">
      <c r="B292" s="17"/>
      <c r="C292" s="17"/>
      <c r="D292" s="17"/>
      <c r="E292" s="17"/>
      <c r="F292" s="17"/>
      <c r="G292" s="17"/>
      <c r="H292" s="17"/>
      <c r="I292" s="17"/>
      <c r="J292" s="17"/>
      <c r="K292" s="17"/>
      <c r="L292" s="17"/>
      <c r="M292" s="17"/>
      <c r="N292" s="17"/>
      <c r="O292" s="17"/>
    </row>
    <row r="293" spans="2:15" x14ac:dyDescent="0.2">
      <c r="B293" s="17"/>
      <c r="C293" s="17"/>
      <c r="D293" s="17"/>
      <c r="E293" s="17"/>
      <c r="F293" s="17"/>
      <c r="G293" s="17"/>
      <c r="H293" s="17"/>
      <c r="I293" s="17"/>
      <c r="J293" s="17"/>
      <c r="K293" s="17"/>
      <c r="L293" s="17"/>
      <c r="M293" s="17"/>
      <c r="N293" s="17"/>
      <c r="O293" s="17"/>
    </row>
    <row r="294" spans="2:15" x14ac:dyDescent="0.2">
      <c r="B294" s="17"/>
      <c r="C294" s="17"/>
      <c r="D294" s="17"/>
      <c r="E294" s="17"/>
      <c r="F294" s="17"/>
      <c r="G294" s="17"/>
      <c r="H294" s="17"/>
      <c r="I294" s="17"/>
      <c r="J294" s="17"/>
      <c r="K294" s="17"/>
      <c r="L294" s="17"/>
      <c r="M294" s="17"/>
      <c r="N294" s="17"/>
      <c r="O294" s="17"/>
    </row>
    <row r="295" spans="2:15" x14ac:dyDescent="0.2">
      <c r="B295" s="17"/>
      <c r="C295" s="17"/>
      <c r="D295" s="17"/>
      <c r="E295" s="17"/>
      <c r="F295" s="17"/>
      <c r="G295" s="17"/>
      <c r="H295" s="17"/>
      <c r="I295" s="17"/>
      <c r="J295" s="17"/>
      <c r="K295" s="17"/>
      <c r="L295" s="17"/>
      <c r="M295" s="17"/>
      <c r="N295" s="17"/>
      <c r="O295" s="17"/>
    </row>
    <row r="296" spans="2:15" x14ac:dyDescent="0.2">
      <c r="B296" s="17"/>
      <c r="C296" s="17"/>
      <c r="D296" s="17"/>
      <c r="E296" s="17"/>
      <c r="F296" s="17"/>
      <c r="G296" s="17"/>
      <c r="H296" s="17"/>
      <c r="I296" s="17"/>
      <c r="J296" s="17"/>
      <c r="K296" s="17"/>
      <c r="L296" s="17"/>
      <c r="M296" s="17"/>
      <c r="N296" s="17"/>
      <c r="O296" s="17"/>
    </row>
    <row r="297" spans="2:15" x14ac:dyDescent="0.2">
      <c r="B297" s="17"/>
      <c r="C297" s="17"/>
      <c r="D297" s="17"/>
      <c r="E297" s="17"/>
      <c r="F297" s="17"/>
      <c r="G297" s="17"/>
      <c r="H297" s="17"/>
      <c r="I297" s="17"/>
      <c r="J297" s="17"/>
      <c r="K297" s="17"/>
      <c r="L297" s="17"/>
      <c r="M297" s="17"/>
      <c r="N297" s="17"/>
      <c r="O297" s="17"/>
    </row>
    <row r="298" spans="2:15" x14ac:dyDescent="0.2">
      <c r="B298" s="17"/>
      <c r="C298" s="17"/>
      <c r="D298" s="17"/>
      <c r="E298" s="17"/>
      <c r="F298" s="17"/>
      <c r="G298" s="17"/>
      <c r="H298" s="17"/>
      <c r="I298" s="17"/>
      <c r="J298" s="17"/>
      <c r="K298" s="17"/>
      <c r="L298" s="17"/>
      <c r="M298" s="17"/>
      <c r="N298" s="17"/>
      <c r="O298" s="17"/>
    </row>
    <row r="299" spans="2:15" x14ac:dyDescent="0.2">
      <c r="B299" s="17"/>
      <c r="C299" s="17"/>
      <c r="D299" s="17"/>
      <c r="E299" s="17"/>
      <c r="F299" s="17"/>
      <c r="G299" s="17"/>
      <c r="H299" s="17"/>
      <c r="I299" s="17"/>
      <c r="J299" s="17"/>
      <c r="K299" s="17"/>
      <c r="L299" s="17"/>
      <c r="M299" s="17"/>
      <c r="N299" s="17"/>
      <c r="O299" s="17"/>
    </row>
    <row r="300" spans="2:15" x14ac:dyDescent="0.2">
      <c r="B300" s="17"/>
      <c r="C300" s="17"/>
      <c r="D300" s="17"/>
      <c r="E300" s="17"/>
      <c r="F300" s="17"/>
      <c r="G300" s="17"/>
      <c r="H300" s="17"/>
      <c r="I300" s="17"/>
      <c r="J300" s="17"/>
      <c r="K300" s="17"/>
      <c r="L300" s="17"/>
      <c r="M300" s="17"/>
      <c r="N300" s="17"/>
      <c r="O300" s="17"/>
    </row>
    <row r="301" spans="2:15" x14ac:dyDescent="0.2">
      <c r="B301" s="17"/>
      <c r="C301" s="17"/>
      <c r="D301" s="17"/>
      <c r="E301" s="17"/>
      <c r="F301" s="17"/>
      <c r="G301" s="17"/>
      <c r="H301" s="17"/>
      <c r="I301" s="17"/>
      <c r="J301" s="17"/>
      <c r="K301" s="17"/>
      <c r="L301" s="17"/>
      <c r="M301" s="17"/>
      <c r="N301" s="17"/>
      <c r="O301" s="17"/>
    </row>
    <row r="302" spans="2:15" x14ac:dyDescent="0.2">
      <c r="B302" s="17"/>
      <c r="C302" s="17"/>
      <c r="D302" s="17"/>
      <c r="E302" s="17"/>
      <c r="F302" s="17"/>
      <c r="G302" s="17"/>
      <c r="H302" s="17"/>
      <c r="I302" s="17"/>
      <c r="J302" s="17"/>
      <c r="K302" s="17"/>
      <c r="L302" s="17"/>
      <c r="M302" s="17"/>
      <c r="N302" s="17"/>
      <c r="O302" s="17"/>
    </row>
    <row r="303" spans="2:15" x14ac:dyDescent="0.2">
      <c r="B303" s="17"/>
      <c r="C303" s="17"/>
      <c r="D303" s="17"/>
      <c r="E303" s="17"/>
      <c r="F303" s="17"/>
      <c r="G303" s="17"/>
      <c r="H303" s="17"/>
      <c r="I303" s="17"/>
      <c r="J303" s="17"/>
      <c r="K303" s="17"/>
      <c r="L303" s="17"/>
      <c r="M303" s="17"/>
      <c r="N303" s="17"/>
      <c r="O303" s="17"/>
    </row>
    <row r="304" spans="2:15" x14ac:dyDescent="0.2">
      <c r="B304" s="17"/>
      <c r="C304" s="17"/>
      <c r="D304" s="17"/>
      <c r="E304" s="17"/>
      <c r="F304" s="17"/>
      <c r="G304" s="17"/>
      <c r="H304" s="17"/>
      <c r="I304" s="17"/>
      <c r="J304" s="17"/>
      <c r="K304" s="17"/>
      <c r="L304" s="17"/>
      <c r="M304" s="17"/>
      <c r="N304" s="17"/>
      <c r="O304" s="17"/>
    </row>
    <row r="305" spans="2:15" x14ac:dyDescent="0.2">
      <c r="B305" s="17"/>
      <c r="C305" s="17"/>
      <c r="D305" s="17"/>
      <c r="E305" s="17"/>
      <c r="F305" s="17"/>
      <c r="G305" s="17"/>
      <c r="H305" s="17"/>
      <c r="I305" s="17"/>
      <c r="J305" s="17"/>
      <c r="K305" s="17"/>
      <c r="L305" s="17"/>
      <c r="M305" s="17"/>
      <c r="N305" s="17"/>
      <c r="O305" s="17"/>
    </row>
    <row r="306" spans="2:15" x14ac:dyDescent="0.2">
      <c r="B306" s="17"/>
      <c r="C306" s="17"/>
      <c r="D306" s="17"/>
      <c r="E306" s="17"/>
      <c r="F306" s="17"/>
      <c r="G306" s="17"/>
      <c r="H306" s="17"/>
      <c r="I306" s="17"/>
      <c r="J306" s="17"/>
      <c r="K306" s="17"/>
      <c r="L306" s="17"/>
      <c r="M306" s="17"/>
      <c r="N306" s="17"/>
      <c r="O306" s="17"/>
    </row>
    <row r="307" spans="2:15" x14ac:dyDescent="0.2">
      <c r="B307" s="17"/>
      <c r="C307" s="17"/>
      <c r="D307" s="17"/>
      <c r="E307" s="17"/>
      <c r="F307" s="17"/>
      <c r="G307" s="17"/>
      <c r="H307" s="17"/>
      <c r="I307" s="17"/>
      <c r="J307" s="17"/>
      <c r="K307" s="17"/>
      <c r="L307" s="17"/>
      <c r="M307" s="17"/>
      <c r="N307" s="17"/>
      <c r="O307" s="17"/>
    </row>
    <row r="308" spans="2:15" x14ac:dyDescent="0.2">
      <c r="B308" s="17"/>
      <c r="C308" s="17"/>
      <c r="D308" s="17"/>
      <c r="E308" s="17"/>
      <c r="F308" s="17"/>
      <c r="G308" s="17"/>
      <c r="H308" s="17"/>
      <c r="I308" s="17"/>
      <c r="J308" s="17"/>
      <c r="K308" s="17"/>
      <c r="L308" s="17"/>
      <c r="M308" s="17"/>
      <c r="N308" s="17"/>
      <c r="O308" s="17"/>
    </row>
    <row r="309" spans="2:15" x14ac:dyDescent="0.2">
      <c r="B309" s="17"/>
      <c r="C309" s="17"/>
      <c r="D309" s="17"/>
      <c r="E309" s="17"/>
      <c r="F309" s="17"/>
      <c r="G309" s="17"/>
      <c r="H309" s="17"/>
      <c r="I309" s="17"/>
      <c r="J309" s="17"/>
      <c r="K309" s="17"/>
      <c r="L309" s="17"/>
      <c r="M309" s="17"/>
      <c r="N309" s="17"/>
      <c r="O309" s="17"/>
    </row>
    <row r="310" spans="2:15" x14ac:dyDescent="0.2">
      <c r="B310" s="17"/>
      <c r="C310" s="17"/>
      <c r="D310" s="17"/>
      <c r="E310" s="17"/>
      <c r="F310" s="17"/>
      <c r="G310" s="17"/>
      <c r="H310" s="17"/>
      <c r="I310" s="17"/>
      <c r="J310" s="17"/>
      <c r="K310" s="17"/>
      <c r="L310" s="17"/>
      <c r="M310" s="17"/>
      <c r="N310" s="17"/>
      <c r="O310" s="17"/>
    </row>
    <row r="311" spans="2:15" x14ac:dyDescent="0.2">
      <c r="B311" s="17"/>
      <c r="C311" s="17"/>
      <c r="D311" s="17"/>
      <c r="E311" s="17"/>
      <c r="F311" s="17"/>
      <c r="G311" s="17"/>
      <c r="H311" s="17"/>
      <c r="I311" s="17"/>
      <c r="J311" s="17"/>
      <c r="K311" s="17"/>
      <c r="L311" s="17"/>
      <c r="M311" s="17"/>
      <c r="N311" s="17"/>
      <c r="O311" s="17"/>
    </row>
    <row r="312" spans="2:15" x14ac:dyDescent="0.2">
      <c r="B312" s="17"/>
      <c r="C312" s="17"/>
      <c r="D312" s="17"/>
      <c r="E312" s="17"/>
      <c r="F312" s="17"/>
      <c r="G312" s="17"/>
      <c r="H312" s="17"/>
      <c r="I312" s="17"/>
      <c r="J312" s="17"/>
      <c r="K312" s="17"/>
      <c r="L312" s="17"/>
      <c r="M312" s="17"/>
      <c r="N312" s="17"/>
      <c r="O312" s="17"/>
    </row>
    <row r="313" spans="2:15" x14ac:dyDescent="0.2">
      <c r="B313" s="17"/>
      <c r="C313" s="17"/>
      <c r="D313" s="17"/>
      <c r="E313" s="17"/>
      <c r="F313" s="17"/>
      <c r="G313" s="17"/>
      <c r="H313" s="17"/>
      <c r="I313" s="17"/>
      <c r="J313" s="17"/>
      <c r="K313" s="17"/>
      <c r="L313" s="17"/>
      <c r="M313" s="17"/>
      <c r="N313" s="17"/>
      <c r="O313" s="17"/>
    </row>
    <row r="314" spans="2:15" x14ac:dyDescent="0.2">
      <c r="B314" s="17"/>
      <c r="C314" s="17"/>
      <c r="D314" s="17"/>
      <c r="E314" s="17"/>
      <c r="F314" s="17"/>
      <c r="G314" s="17"/>
      <c r="H314" s="17"/>
      <c r="I314" s="17"/>
      <c r="J314" s="17"/>
      <c r="K314" s="17"/>
      <c r="L314" s="17"/>
      <c r="M314" s="17"/>
      <c r="N314" s="17"/>
      <c r="O314" s="17"/>
    </row>
    <row r="315" spans="2:15" x14ac:dyDescent="0.2">
      <c r="B315" s="17"/>
      <c r="C315" s="17"/>
      <c r="D315" s="17"/>
      <c r="E315" s="17"/>
      <c r="F315" s="17"/>
      <c r="G315" s="17"/>
      <c r="H315" s="17"/>
      <c r="I315" s="17"/>
      <c r="J315" s="17"/>
      <c r="K315" s="17"/>
      <c r="L315" s="17"/>
      <c r="M315" s="17"/>
      <c r="N315" s="17"/>
      <c r="O315" s="17"/>
    </row>
    <row r="316" spans="2:15" x14ac:dyDescent="0.2">
      <c r="B316" s="17"/>
      <c r="C316" s="17"/>
      <c r="D316" s="17"/>
      <c r="E316" s="17"/>
      <c r="F316" s="17"/>
      <c r="G316" s="17"/>
      <c r="H316" s="17"/>
      <c r="I316" s="17"/>
      <c r="J316" s="17"/>
      <c r="K316" s="17"/>
      <c r="L316" s="17"/>
      <c r="M316" s="17"/>
      <c r="N316" s="17"/>
      <c r="O316" s="17"/>
    </row>
    <row r="317" spans="2:15" x14ac:dyDescent="0.2">
      <c r="B317" s="17"/>
      <c r="C317" s="17"/>
      <c r="D317" s="17"/>
      <c r="E317" s="17"/>
      <c r="F317" s="17"/>
      <c r="G317" s="17"/>
      <c r="H317" s="17"/>
      <c r="I317" s="17"/>
      <c r="J317" s="17"/>
      <c r="K317" s="17"/>
      <c r="L317" s="17"/>
      <c r="M317" s="17"/>
      <c r="N317" s="17"/>
      <c r="O317" s="17"/>
    </row>
    <row r="318" spans="2:15" x14ac:dyDescent="0.2">
      <c r="B318" s="17"/>
      <c r="C318" s="17"/>
      <c r="D318" s="17"/>
      <c r="E318" s="17"/>
      <c r="F318" s="17"/>
      <c r="G318" s="17"/>
      <c r="H318" s="17"/>
      <c r="I318" s="17"/>
      <c r="J318" s="17"/>
      <c r="K318" s="17"/>
      <c r="L318" s="17"/>
      <c r="M318" s="17"/>
      <c r="N318" s="17"/>
      <c r="O318" s="17"/>
    </row>
    <row r="319" spans="2:15" x14ac:dyDescent="0.2">
      <c r="B319" s="17"/>
      <c r="C319" s="17"/>
      <c r="D319" s="17"/>
      <c r="E319" s="17"/>
      <c r="F319" s="17"/>
      <c r="G319" s="17"/>
      <c r="H319" s="17"/>
      <c r="I319" s="17"/>
      <c r="J319" s="17"/>
      <c r="K319" s="17"/>
      <c r="L319" s="17"/>
      <c r="M319" s="17"/>
      <c r="N319" s="17"/>
      <c r="O319" s="17"/>
    </row>
    <row r="320" spans="2:15" x14ac:dyDescent="0.2">
      <c r="B320" s="17"/>
      <c r="C320" s="17"/>
      <c r="D320" s="17"/>
      <c r="E320" s="17"/>
      <c r="F320" s="17"/>
      <c r="G320" s="17"/>
      <c r="H320" s="17"/>
      <c r="I320" s="17"/>
      <c r="J320" s="17"/>
      <c r="K320" s="17"/>
      <c r="L320" s="17"/>
      <c r="M320" s="17"/>
      <c r="N320" s="17"/>
      <c r="O320" s="17"/>
    </row>
    <row r="321" spans="2:15" x14ac:dyDescent="0.2">
      <c r="B321" s="17"/>
      <c r="C321" s="17"/>
      <c r="D321" s="17"/>
      <c r="E321" s="17"/>
      <c r="F321" s="17"/>
      <c r="G321" s="17"/>
      <c r="H321" s="17"/>
      <c r="I321" s="17"/>
      <c r="J321" s="17"/>
      <c r="K321" s="17"/>
      <c r="L321" s="17"/>
      <c r="M321" s="17"/>
      <c r="N321" s="17"/>
      <c r="O321" s="17"/>
    </row>
    <row r="322" spans="2:15" x14ac:dyDescent="0.2">
      <c r="B322" s="17"/>
      <c r="C322" s="17"/>
      <c r="D322" s="17"/>
      <c r="E322" s="17"/>
      <c r="F322" s="17"/>
      <c r="G322" s="17"/>
      <c r="H322" s="17"/>
      <c r="I322" s="17"/>
      <c r="J322" s="17"/>
      <c r="K322" s="17"/>
      <c r="L322" s="17"/>
      <c r="M322" s="17"/>
      <c r="N322" s="17"/>
      <c r="O322" s="17"/>
    </row>
    <row r="323" spans="2:15" x14ac:dyDescent="0.2">
      <c r="B323" s="17"/>
      <c r="C323" s="17"/>
      <c r="D323" s="17"/>
      <c r="E323" s="17"/>
      <c r="F323" s="17"/>
      <c r="G323" s="17"/>
      <c r="H323" s="17"/>
      <c r="I323" s="17"/>
      <c r="J323" s="17"/>
      <c r="K323" s="17"/>
      <c r="L323" s="17"/>
      <c r="M323" s="17"/>
      <c r="N323" s="17"/>
      <c r="O323" s="17"/>
    </row>
    <row r="324" spans="2:15" x14ac:dyDescent="0.2">
      <c r="B324" s="17"/>
      <c r="C324" s="17"/>
      <c r="D324" s="17"/>
      <c r="E324" s="17"/>
      <c r="F324" s="17"/>
      <c r="G324" s="17"/>
      <c r="H324" s="17"/>
      <c r="I324" s="17"/>
      <c r="J324" s="17"/>
      <c r="K324" s="17"/>
      <c r="L324" s="17"/>
      <c r="M324" s="17"/>
      <c r="N324" s="17"/>
      <c r="O324" s="17"/>
    </row>
    <row r="325" spans="2:15" x14ac:dyDescent="0.2">
      <c r="B325" s="17"/>
      <c r="C325" s="17"/>
      <c r="D325" s="17"/>
      <c r="E325" s="17"/>
      <c r="F325" s="17"/>
      <c r="G325" s="17"/>
      <c r="H325" s="17"/>
      <c r="I325" s="17"/>
      <c r="J325" s="17"/>
      <c r="K325" s="17"/>
      <c r="L325" s="17"/>
      <c r="M325" s="17"/>
      <c r="N325" s="17"/>
      <c r="O325" s="17"/>
    </row>
    <row r="326" spans="2:15" x14ac:dyDescent="0.2">
      <c r="B326" s="17"/>
      <c r="C326" s="17"/>
      <c r="D326" s="17"/>
      <c r="E326" s="17"/>
      <c r="F326" s="17"/>
      <c r="G326" s="17"/>
      <c r="H326" s="17"/>
      <c r="I326" s="17"/>
      <c r="J326" s="17"/>
      <c r="K326" s="17"/>
      <c r="L326" s="17"/>
      <c r="M326" s="17"/>
      <c r="N326" s="17"/>
      <c r="O326" s="17"/>
    </row>
    <row r="327" spans="2:15" x14ac:dyDescent="0.2">
      <c r="B327" s="17"/>
      <c r="C327" s="17"/>
      <c r="D327" s="17"/>
      <c r="E327" s="17"/>
      <c r="F327" s="17"/>
      <c r="G327" s="17"/>
      <c r="H327" s="17"/>
      <c r="I327" s="17"/>
      <c r="J327" s="17"/>
      <c r="K327" s="17"/>
      <c r="L327" s="17"/>
      <c r="M327" s="17"/>
      <c r="N327" s="17"/>
      <c r="O327" s="17"/>
    </row>
    <row r="328" spans="2:15" x14ac:dyDescent="0.2">
      <c r="B328" s="17"/>
      <c r="C328" s="17"/>
      <c r="D328" s="17"/>
      <c r="E328" s="17"/>
      <c r="F328" s="17"/>
      <c r="G328" s="17"/>
      <c r="H328" s="17"/>
      <c r="I328" s="17"/>
      <c r="J328" s="17"/>
      <c r="K328" s="17"/>
      <c r="L328" s="17"/>
      <c r="M328" s="17"/>
      <c r="N328" s="17"/>
      <c r="O328" s="17"/>
    </row>
    <row r="329" spans="2:15" x14ac:dyDescent="0.2">
      <c r="B329" s="17"/>
      <c r="C329" s="17"/>
      <c r="D329" s="17"/>
      <c r="E329" s="17"/>
      <c r="F329" s="17"/>
      <c r="G329" s="17"/>
      <c r="H329" s="17"/>
      <c r="I329" s="17"/>
      <c r="J329" s="17"/>
      <c r="K329" s="17"/>
      <c r="L329" s="17"/>
      <c r="M329" s="17"/>
      <c r="N329" s="17"/>
      <c r="O329" s="17"/>
    </row>
    <row r="330" spans="2:15" x14ac:dyDescent="0.2">
      <c r="B330" s="17"/>
      <c r="C330" s="17"/>
      <c r="D330" s="17"/>
      <c r="E330" s="17"/>
      <c r="F330" s="17"/>
      <c r="G330" s="17"/>
      <c r="H330" s="17"/>
      <c r="I330" s="17"/>
      <c r="J330" s="17"/>
      <c r="K330" s="17"/>
      <c r="L330" s="17"/>
      <c r="M330" s="17"/>
      <c r="N330" s="17"/>
      <c r="O330" s="17"/>
    </row>
    <row r="331" spans="2:15" x14ac:dyDescent="0.2">
      <c r="B331" s="17"/>
      <c r="C331" s="17"/>
      <c r="D331" s="17"/>
      <c r="E331" s="17"/>
      <c r="F331" s="17"/>
      <c r="G331" s="17"/>
      <c r="H331" s="17"/>
      <c r="I331" s="17"/>
      <c r="J331" s="17"/>
      <c r="K331" s="17"/>
      <c r="L331" s="17"/>
      <c r="M331" s="17"/>
      <c r="N331" s="17"/>
      <c r="O331" s="17"/>
    </row>
    <row r="332" spans="2:15" x14ac:dyDescent="0.2">
      <c r="B332" s="17"/>
      <c r="C332" s="17"/>
      <c r="D332" s="17"/>
      <c r="E332" s="17"/>
      <c r="F332" s="17"/>
      <c r="G332" s="17"/>
      <c r="H332" s="17"/>
      <c r="I332" s="17"/>
      <c r="J332" s="17"/>
      <c r="K332" s="17"/>
      <c r="L332" s="17"/>
      <c r="M332" s="17"/>
      <c r="N332" s="17"/>
      <c r="O332" s="17"/>
    </row>
    <row r="333" spans="2:15" x14ac:dyDescent="0.2">
      <c r="B333" s="17"/>
      <c r="C333" s="17"/>
      <c r="D333" s="17"/>
      <c r="E333" s="17"/>
      <c r="F333" s="17"/>
      <c r="G333" s="17"/>
      <c r="H333" s="17"/>
      <c r="I333" s="17"/>
      <c r="J333" s="17"/>
      <c r="K333" s="17"/>
      <c r="L333" s="17"/>
      <c r="M333" s="17"/>
      <c r="N333" s="17"/>
      <c r="O333" s="17"/>
    </row>
    <row r="334" spans="2:15" x14ac:dyDescent="0.2">
      <c r="B334" s="17"/>
      <c r="C334" s="17"/>
      <c r="D334" s="17"/>
      <c r="E334" s="17"/>
      <c r="F334" s="17"/>
      <c r="G334" s="17"/>
      <c r="H334" s="17"/>
      <c r="I334" s="17"/>
      <c r="J334" s="17"/>
      <c r="K334" s="17"/>
      <c r="L334" s="17"/>
      <c r="M334" s="17"/>
      <c r="N334" s="17"/>
      <c r="O334" s="17"/>
    </row>
    <row r="335" spans="2:15" x14ac:dyDescent="0.2">
      <c r="B335" s="17"/>
      <c r="C335" s="17"/>
      <c r="D335" s="17"/>
      <c r="E335" s="17"/>
      <c r="F335" s="17"/>
      <c r="G335" s="17"/>
      <c r="H335" s="17"/>
      <c r="I335" s="17"/>
      <c r="J335" s="17"/>
      <c r="K335" s="17"/>
      <c r="L335" s="17"/>
      <c r="M335" s="17"/>
      <c r="N335" s="17"/>
      <c r="O335" s="17"/>
    </row>
    <row r="336" spans="2:15" x14ac:dyDescent="0.2">
      <c r="B336" s="17"/>
      <c r="C336" s="17"/>
      <c r="D336" s="17"/>
      <c r="E336" s="17"/>
      <c r="F336" s="17"/>
      <c r="G336" s="17"/>
      <c r="H336" s="17"/>
      <c r="I336" s="17"/>
      <c r="J336" s="17"/>
      <c r="K336" s="17"/>
      <c r="L336" s="17"/>
      <c r="M336" s="17"/>
      <c r="N336" s="17"/>
      <c r="O336" s="17"/>
    </row>
    <row r="337" spans="2:15" x14ac:dyDescent="0.2">
      <c r="B337" s="17"/>
      <c r="C337" s="17"/>
      <c r="D337" s="17"/>
      <c r="E337" s="17"/>
      <c r="F337" s="17"/>
      <c r="G337" s="17"/>
      <c r="H337" s="17"/>
      <c r="I337" s="17"/>
      <c r="J337" s="17"/>
      <c r="K337" s="17"/>
      <c r="L337" s="17"/>
      <c r="M337" s="17"/>
      <c r="N337" s="17"/>
      <c r="O337" s="17"/>
    </row>
    <row r="338" spans="2:15" x14ac:dyDescent="0.2">
      <c r="B338" s="17"/>
      <c r="C338" s="17"/>
      <c r="D338" s="17"/>
      <c r="E338" s="17"/>
      <c r="F338" s="17"/>
      <c r="G338" s="17"/>
      <c r="H338" s="17"/>
      <c r="I338" s="17"/>
      <c r="J338" s="17"/>
      <c r="K338" s="17"/>
      <c r="L338" s="17"/>
      <c r="M338" s="17"/>
      <c r="N338" s="17"/>
      <c r="O338" s="17"/>
    </row>
    <row r="339" spans="2:15" x14ac:dyDescent="0.2">
      <c r="B339" s="17"/>
      <c r="C339" s="17"/>
      <c r="D339" s="17"/>
      <c r="E339" s="17"/>
      <c r="F339" s="17"/>
      <c r="G339" s="17"/>
      <c r="H339" s="17"/>
      <c r="I339" s="17"/>
      <c r="J339" s="17"/>
      <c r="K339" s="17"/>
      <c r="L339" s="17"/>
      <c r="M339" s="17"/>
      <c r="N339" s="17"/>
      <c r="O339" s="17"/>
    </row>
    <row r="340" spans="2:15" x14ac:dyDescent="0.2">
      <c r="B340" s="17"/>
      <c r="C340" s="17"/>
      <c r="D340" s="17"/>
      <c r="E340" s="17"/>
      <c r="F340" s="17"/>
      <c r="G340" s="17"/>
      <c r="H340" s="17"/>
      <c r="I340" s="17"/>
      <c r="J340" s="17"/>
      <c r="K340" s="17"/>
      <c r="L340" s="17"/>
      <c r="M340" s="17"/>
      <c r="N340" s="17"/>
      <c r="O340" s="17"/>
    </row>
    <row r="341" spans="2:15" x14ac:dyDescent="0.2">
      <c r="B341" s="17"/>
      <c r="C341" s="17"/>
      <c r="D341" s="17"/>
      <c r="E341" s="17"/>
      <c r="F341" s="17"/>
      <c r="G341" s="17"/>
      <c r="H341" s="17"/>
      <c r="I341" s="17"/>
      <c r="J341" s="17"/>
      <c r="K341" s="17"/>
      <c r="L341" s="17"/>
      <c r="M341" s="17"/>
      <c r="N341" s="17"/>
      <c r="O341" s="17"/>
    </row>
    <row r="342" spans="2:15" x14ac:dyDescent="0.2">
      <c r="B342" s="17"/>
      <c r="C342" s="17"/>
      <c r="D342" s="17"/>
      <c r="E342" s="17"/>
      <c r="F342" s="17"/>
      <c r="G342" s="17"/>
      <c r="H342" s="17"/>
      <c r="I342" s="17"/>
      <c r="J342" s="17"/>
      <c r="K342" s="17"/>
      <c r="L342" s="17"/>
      <c r="M342" s="17"/>
      <c r="N342" s="17"/>
      <c r="O342" s="17"/>
    </row>
    <row r="343" spans="2:15" x14ac:dyDescent="0.2">
      <c r="B343" s="17"/>
      <c r="C343" s="17"/>
      <c r="D343" s="17"/>
      <c r="E343" s="17"/>
      <c r="F343" s="17"/>
      <c r="G343" s="17"/>
      <c r="H343" s="17"/>
      <c r="I343" s="17"/>
      <c r="J343" s="17"/>
      <c r="K343" s="17"/>
      <c r="L343" s="17"/>
      <c r="M343" s="17"/>
      <c r="N343" s="17"/>
      <c r="O343" s="17"/>
    </row>
    <row r="344" spans="2:15" x14ac:dyDescent="0.2">
      <c r="B344" s="17"/>
      <c r="C344" s="17"/>
      <c r="D344" s="17"/>
      <c r="E344" s="17"/>
      <c r="F344" s="17"/>
      <c r="G344" s="17"/>
      <c r="H344" s="17"/>
      <c r="I344" s="17"/>
      <c r="J344" s="17"/>
      <c r="K344" s="17"/>
      <c r="L344" s="17"/>
      <c r="M344" s="17"/>
      <c r="N344" s="17"/>
      <c r="O344" s="17"/>
    </row>
    <row r="345" spans="2:15" x14ac:dyDescent="0.2">
      <c r="B345" s="17"/>
      <c r="C345" s="17"/>
      <c r="D345" s="17"/>
      <c r="E345" s="17"/>
      <c r="F345" s="17"/>
      <c r="G345" s="17"/>
      <c r="H345" s="17"/>
      <c r="I345" s="17"/>
      <c r="J345" s="17"/>
      <c r="K345" s="17"/>
      <c r="L345" s="17"/>
      <c r="M345" s="17"/>
      <c r="N345" s="17"/>
      <c r="O345" s="17"/>
    </row>
    <row r="346" spans="2:15" x14ac:dyDescent="0.2">
      <c r="B346" s="17"/>
      <c r="C346" s="17"/>
      <c r="D346" s="17"/>
      <c r="E346" s="17"/>
      <c r="F346" s="17"/>
      <c r="G346" s="17"/>
      <c r="H346" s="17"/>
      <c r="I346" s="17"/>
      <c r="J346" s="17"/>
      <c r="K346" s="17"/>
      <c r="L346" s="17"/>
      <c r="M346" s="17"/>
      <c r="N346" s="17"/>
      <c r="O346" s="17"/>
    </row>
    <row r="347" spans="2:15" x14ac:dyDescent="0.2">
      <c r="B347" s="17"/>
      <c r="C347" s="17"/>
      <c r="D347" s="17"/>
      <c r="E347" s="17"/>
      <c r="F347" s="17"/>
      <c r="G347" s="17"/>
      <c r="H347" s="17"/>
      <c r="I347" s="17"/>
      <c r="J347" s="17"/>
      <c r="K347" s="17"/>
      <c r="L347" s="17"/>
      <c r="M347" s="17"/>
      <c r="N347" s="17"/>
      <c r="O347" s="17"/>
    </row>
    <row r="348" spans="2:15" x14ac:dyDescent="0.2">
      <c r="B348" s="17"/>
      <c r="C348" s="17"/>
      <c r="D348" s="17"/>
      <c r="E348" s="17"/>
      <c r="F348" s="17"/>
      <c r="G348" s="17"/>
      <c r="H348" s="17"/>
      <c r="I348" s="17"/>
      <c r="J348" s="17"/>
      <c r="K348" s="17"/>
      <c r="L348" s="17"/>
      <c r="M348" s="17"/>
      <c r="N348" s="17"/>
      <c r="O348" s="17"/>
    </row>
    <row r="349" spans="2:15" x14ac:dyDescent="0.2">
      <c r="B349" s="17"/>
      <c r="C349" s="17"/>
      <c r="D349" s="17"/>
      <c r="E349" s="17"/>
      <c r="F349" s="17"/>
      <c r="G349" s="17"/>
      <c r="H349" s="17"/>
      <c r="I349" s="17"/>
      <c r="J349" s="17"/>
      <c r="K349" s="17"/>
      <c r="L349" s="17"/>
      <c r="M349" s="17"/>
      <c r="N349" s="17"/>
      <c r="O349" s="17"/>
    </row>
    <row r="350" spans="2:15" x14ac:dyDescent="0.2">
      <c r="B350" s="17"/>
      <c r="C350" s="17"/>
      <c r="D350" s="17"/>
      <c r="E350" s="17"/>
      <c r="F350" s="17"/>
      <c r="G350" s="17"/>
      <c r="H350" s="17"/>
      <c r="I350" s="17"/>
      <c r="J350" s="17"/>
      <c r="K350" s="17"/>
      <c r="L350" s="17"/>
      <c r="M350" s="17"/>
      <c r="N350" s="17"/>
      <c r="O350" s="17"/>
    </row>
    <row r="351" spans="2:15" x14ac:dyDescent="0.2">
      <c r="B351" s="17"/>
      <c r="C351" s="17"/>
      <c r="D351" s="17"/>
      <c r="E351" s="17"/>
      <c r="F351" s="17"/>
      <c r="G351" s="17"/>
      <c r="H351" s="17"/>
      <c r="I351" s="17"/>
      <c r="J351" s="17"/>
      <c r="K351" s="17"/>
      <c r="L351" s="17"/>
      <c r="M351" s="17"/>
      <c r="N351" s="17"/>
      <c r="O351" s="17"/>
    </row>
    <row r="352" spans="2:15" x14ac:dyDescent="0.2">
      <c r="B352" s="17"/>
      <c r="C352" s="17"/>
      <c r="D352" s="17"/>
      <c r="E352" s="17"/>
      <c r="F352" s="17"/>
      <c r="G352" s="17"/>
      <c r="H352" s="17"/>
      <c r="I352" s="17"/>
      <c r="J352" s="17"/>
      <c r="K352" s="17"/>
      <c r="L352" s="17"/>
      <c r="M352" s="17"/>
      <c r="N352" s="17"/>
      <c r="O352" s="17"/>
    </row>
    <row r="353" spans="2:15" x14ac:dyDescent="0.2">
      <c r="B353" s="17"/>
      <c r="C353" s="17"/>
      <c r="D353" s="17"/>
      <c r="E353" s="17"/>
      <c r="F353" s="17"/>
      <c r="G353" s="17"/>
      <c r="H353" s="17"/>
      <c r="I353" s="17"/>
      <c r="J353" s="17"/>
      <c r="K353" s="17"/>
      <c r="L353" s="17"/>
      <c r="M353" s="17"/>
      <c r="N353" s="17"/>
      <c r="O353" s="17"/>
    </row>
    <row r="354" spans="2:15" x14ac:dyDescent="0.2">
      <c r="B354" s="17"/>
      <c r="C354" s="17"/>
      <c r="D354" s="17"/>
      <c r="E354" s="17"/>
      <c r="F354" s="17"/>
      <c r="G354" s="17"/>
      <c r="H354" s="17"/>
      <c r="I354" s="17"/>
      <c r="J354" s="17"/>
      <c r="K354" s="17"/>
      <c r="L354" s="17"/>
      <c r="M354" s="17"/>
      <c r="N354" s="17"/>
      <c r="O354" s="17"/>
    </row>
    <row r="355" spans="2:15" x14ac:dyDescent="0.2">
      <c r="B355" s="17"/>
      <c r="C355" s="17"/>
      <c r="D355" s="17"/>
      <c r="E355" s="17"/>
      <c r="F355" s="17"/>
      <c r="G355" s="17"/>
      <c r="H355" s="17"/>
      <c r="I355" s="17"/>
      <c r="J355" s="17"/>
      <c r="K355" s="17"/>
      <c r="L355" s="17"/>
      <c r="M355" s="17"/>
      <c r="N355" s="17"/>
      <c r="O355" s="17"/>
    </row>
    <row r="356" spans="2:15" x14ac:dyDescent="0.2">
      <c r="B356" s="17"/>
      <c r="C356" s="17"/>
      <c r="D356" s="17"/>
      <c r="E356" s="17"/>
      <c r="F356" s="17"/>
      <c r="G356" s="17"/>
      <c r="H356" s="17"/>
      <c r="I356" s="17"/>
      <c r="J356" s="17"/>
      <c r="K356" s="17"/>
      <c r="L356" s="17"/>
      <c r="M356" s="17"/>
      <c r="N356" s="17"/>
      <c r="O356" s="17"/>
    </row>
    <row r="357" spans="2:15" x14ac:dyDescent="0.2">
      <c r="B357" s="17"/>
      <c r="C357" s="17"/>
      <c r="D357" s="17"/>
      <c r="E357" s="17"/>
      <c r="F357" s="17"/>
      <c r="G357" s="17"/>
      <c r="H357" s="17"/>
      <c r="I357" s="17"/>
      <c r="J357" s="17"/>
      <c r="K357" s="17"/>
      <c r="L357" s="17"/>
      <c r="M357" s="17"/>
      <c r="N357" s="17"/>
      <c r="O357" s="17"/>
    </row>
    <row r="358" spans="2:15" x14ac:dyDescent="0.2">
      <c r="B358" s="17"/>
      <c r="C358" s="17"/>
      <c r="D358" s="17"/>
      <c r="E358" s="17"/>
      <c r="F358" s="17"/>
      <c r="G358" s="17"/>
      <c r="H358" s="17"/>
      <c r="I358" s="17"/>
      <c r="J358" s="17"/>
      <c r="K358" s="17"/>
      <c r="L358" s="17"/>
      <c r="M358" s="17"/>
      <c r="N358" s="17"/>
      <c r="O358" s="17"/>
    </row>
    <row r="359" spans="2:15" x14ac:dyDescent="0.2">
      <c r="B359" s="17"/>
      <c r="C359" s="17"/>
      <c r="D359" s="17"/>
      <c r="E359" s="17"/>
      <c r="F359" s="17"/>
      <c r="G359" s="17"/>
      <c r="H359" s="17"/>
      <c r="I359" s="17"/>
      <c r="J359" s="17"/>
      <c r="K359" s="17"/>
      <c r="L359" s="17"/>
      <c r="M359" s="17"/>
      <c r="N359" s="17"/>
      <c r="O359" s="17"/>
    </row>
    <row r="360" spans="2:15" x14ac:dyDescent="0.2">
      <c r="B360" s="17"/>
      <c r="C360" s="17"/>
      <c r="D360" s="17"/>
      <c r="E360" s="17"/>
      <c r="F360" s="17"/>
      <c r="G360" s="17"/>
      <c r="H360" s="17"/>
      <c r="I360" s="17"/>
      <c r="J360" s="17"/>
      <c r="K360" s="17"/>
      <c r="L360" s="17"/>
      <c r="M360" s="17"/>
      <c r="N360" s="17"/>
      <c r="O360" s="17"/>
    </row>
    <row r="361" spans="2:15" x14ac:dyDescent="0.2">
      <c r="B361" s="17"/>
      <c r="C361" s="17"/>
      <c r="D361" s="17"/>
      <c r="E361" s="17"/>
      <c r="F361" s="17"/>
      <c r="G361" s="17"/>
      <c r="H361" s="17"/>
      <c r="I361" s="17"/>
      <c r="J361" s="17"/>
      <c r="K361" s="17"/>
      <c r="L361" s="17"/>
      <c r="M361" s="17"/>
      <c r="N361" s="17"/>
      <c r="O361" s="17"/>
    </row>
    <row r="362" spans="2:15" x14ac:dyDescent="0.2">
      <c r="B362" s="17"/>
      <c r="C362" s="17"/>
      <c r="D362" s="17"/>
      <c r="E362" s="17"/>
      <c r="F362" s="17"/>
      <c r="G362" s="17"/>
      <c r="H362" s="17"/>
      <c r="I362" s="17"/>
      <c r="J362" s="17"/>
      <c r="K362" s="17"/>
      <c r="L362" s="17"/>
      <c r="M362" s="17"/>
      <c r="N362" s="17"/>
      <c r="O362" s="17"/>
    </row>
    <row r="363" spans="2:15" x14ac:dyDescent="0.2">
      <c r="B363" s="17"/>
      <c r="C363" s="17"/>
      <c r="D363" s="17"/>
      <c r="E363" s="17"/>
      <c r="F363" s="17"/>
      <c r="G363" s="17"/>
      <c r="H363" s="17"/>
      <c r="I363" s="17"/>
      <c r="J363" s="17"/>
      <c r="K363" s="17"/>
      <c r="L363" s="17"/>
      <c r="M363" s="17"/>
      <c r="N363" s="17"/>
      <c r="O363" s="17"/>
    </row>
    <row r="364" spans="2:15" x14ac:dyDescent="0.2">
      <c r="B364" s="17"/>
      <c r="C364" s="17"/>
      <c r="D364" s="17"/>
      <c r="E364" s="17"/>
      <c r="F364" s="17"/>
      <c r="G364" s="17"/>
      <c r="H364" s="17"/>
      <c r="I364" s="17"/>
      <c r="J364" s="17"/>
      <c r="K364" s="17"/>
      <c r="L364" s="17"/>
      <c r="M364" s="17"/>
      <c r="N364" s="17"/>
      <c r="O364" s="17"/>
    </row>
    <row r="365" spans="2:15" x14ac:dyDescent="0.2">
      <c r="B365" s="17"/>
      <c r="C365" s="17"/>
      <c r="D365" s="17"/>
      <c r="E365" s="17"/>
      <c r="F365" s="17"/>
      <c r="G365" s="17"/>
      <c r="H365" s="17"/>
      <c r="I365" s="17"/>
      <c r="J365" s="17"/>
      <c r="K365" s="17"/>
      <c r="L365" s="17"/>
      <c r="M365" s="17"/>
      <c r="N365" s="17"/>
      <c r="O365" s="17"/>
    </row>
    <row r="366" spans="2:15" x14ac:dyDescent="0.2">
      <c r="B366" s="17"/>
      <c r="C366" s="17"/>
      <c r="D366" s="17"/>
      <c r="E366" s="17"/>
      <c r="F366" s="17"/>
      <c r="G366" s="17"/>
      <c r="H366" s="17"/>
      <c r="I366" s="17"/>
      <c r="J366" s="17"/>
      <c r="K366" s="17"/>
      <c r="L366" s="17"/>
      <c r="M366" s="17"/>
      <c r="N366" s="17"/>
      <c r="O366" s="17"/>
    </row>
    <row r="367" spans="2:15" x14ac:dyDescent="0.2">
      <c r="B367" s="17"/>
      <c r="C367" s="17"/>
      <c r="D367" s="17"/>
      <c r="E367" s="17"/>
      <c r="F367" s="17"/>
      <c r="G367" s="17"/>
      <c r="H367" s="17"/>
      <c r="I367" s="17"/>
      <c r="J367" s="17"/>
      <c r="K367" s="17"/>
      <c r="L367" s="17"/>
      <c r="M367" s="17"/>
      <c r="N367" s="17"/>
      <c r="O367" s="17"/>
    </row>
    <row r="368" spans="2:15" x14ac:dyDescent="0.2">
      <c r="B368" s="17"/>
      <c r="C368" s="17"/>
      <c r="D368" s="17"/>
      <c r="E368" s="17"/>
      <c r="F368" s="17"/>
      <c r="G368" s="17"/>
      <c r="H368" s="17"/>
      <c r="I368" s="17"/>
      <c r="J368" s="17"/>
      <c r="K368" s="17"/>
      <c r="L368" s="17"/>
      <c r="M368" s="17"/>
      <c r="N368" s="17"/>
      <c r="O368" s="17"/>
    </row>
    <row r="369" spans="2:15" x14ac:dyDescent="0.2">
      <c r="B369" s="17"/>
      <c r="C369" s="17"/>
      <c r="D369" s="17"/>
      <c r="E369" s="17"/>
      <c r="F369" s="17"/>
      <c r="G369" s="17"/>
      <c r="H369" s="17"/>
      <c r="I369" s="17"/>
      <c r="J369" s="17"/>
      <c r="K369" s="17"/>
      <c r="L369" s="17"/>
      <c r="M369" s="17"/>
      <c r="N369" s="17"/>
      <c r="O369" s="17"/>
    </row>
    <row r="370" spans="2:15" x14ac:dyDescent="0.2">
      <c r="B370" s="17"/>
      <c r="C370" s="17"/>
      <c r="D370" s="17"/>
      <c r="E370" s="17"/>
      <c r="F370" s="17"/>
      <c r="G370" s="17"/>
      <c r="H370" s="17"/>
      <c r="I370" s="17"/>
      <c r="J370" s="17"/>
      <c r="K370" s="17"/>
      <c r="L370" s="17"/>
      <c r="M370" s="17"/>
      <c r="N370" s="17"/>
      <c r="O370" s="17"/>
    </row>
    <row r="371" spans="2:15" x14ac:dyDescent="0.2">
      <c r="B371" s="17"/>
      <c r="C371" s="17"/>
      <c r="D371" s="17"/>
      <c r="E371" s="17"/>
      <c r="F371" s="17"/>
      <c r="G371" s="17"/>
      <c r="H371" s="17"/>
      <c r="I371" s="17"/>
      <c r="J371" s="17"/>
      <c r="K371" s="17"/>
      <c r="L371" s="17"/>
      <c r="M371" s="17"/>
      <c r="N371" s="17"/>
      <c r="O371" s="17"/>
    </row>
    <row r="372" spans="2:15" x14ac:dyDescent="0.2">
      <c r="B372" s="17"/>
      <c r="C372" s="17"/>
      <c r="D372" s="17"/>
      <c r="E372" s="17"/>
      <c r="F372" s="17"/>
      <c r="G372" s="17"/>
      <c r="H372" s="17"/>
      <c r="I372" s="17"/>
      <c r="J372" s="17"/>
      <c r="K372" s="17"/>
      <c r="L372" s="17"/>
      <c r="M372" s="17"/>
      <c r="N372" s="17"/>
      <c r="O372" s="17"/>
    </row>
    <row r="373" spans="2:15" x14ac:dyDescent="0.2">
      <c r="B373" s="17"/>
      <c r="C373" s="17"/>
      <c r="D373" s="17"/>
      <c r="E373" s="17"/>
      <c r="F373" s="17"/>
      <c r="G373" s="17"/>
      <c r="H373" s="17"/>
      <c r="I373" s="17"/>
      <c r="J373" s="17"/>
      <c r="K373" s="17"/>
      <c r="L373" s="17"/>
      <c r="M373" s="17"/>
      <c r="N373" s="17"/>
      <c r="O373" s="17"/>
    </row>
    <row r="374" spans="2:15" x14ac:dyDescent="0.2">
      <c r="B374" s="17"/>
      <c r="C374" s="17"/>
      <c r="D374" s="17"/>
      <c r="E374" s="17"/>
      <c r="F374" s="17"/>
      <c r="G374" s="17"/>
      <c r="H374" s="17"/>
      <c r="I374" s="17"/>
      <c r="J374" s="17"/>
      <c r="K374" s="17"/>
      <c r="L374" s="17"/>
      <c r="M374" s="17"/>
      <c r="N374" s="17"/>
      <c r="O374" s="17"/>
    </row>
    <row r="375" spans="2:15" x14ac:dyDescent="0.2">
      <c r="B375" s="17"/>
      <c r="C375" s="17"/>
      <c r="D375" s="17"/>
      <c r="E375" s="17"/>
      <c r="F375" s="17"/>
      <c r="G375" s="17"/>
      <c r="H375" s="17"/>
      <c r="I375" s="17"/>
      <c r="J375" s="17"/>
      <c r="K375" s="17"/>
      <c r="L375" s="17"/>
      <c r="M375" s="17"/>
      <c r="N375" s="17"/>
      <c r="O375" s="17"/>
    </row>
    <row r="376" spans="2:15" x14ac:dyDescent="0.2">
      <c r="B376" s="17"/>
      <c r="C376" s="17"/>
      <c r="D376" s="17"/>
      <c r="E376" s="17"/>
      <c r="F376" s="17"/>
      <c r="G376" s="17"/>
      <c r="H376" s="17"/>
      <c r="I376" s="17"/>
      <c r="J376" s="17"/>
      <c r="K376" s="17"/>
      <c r="L376" s="17"/>
      <c r="M376" s="17"/>
      <c r="N376" s="17"/>
      <c r="O376" s="17"/>
    </row>
    <row r="377" spans="2:15" x14ac:dyDescent="0.2">
      <c r="B377" s="17"/>
      <c r="C377" s="17"/>
      <c r="D377" s="17"/>
      <c r="E377" s="17"/>
      <c r="F377" s="17"/>
      <c r="G377" s="17"/>
      <c r="H377" s="17"/>
      <c r="I377" s="17"/>
      <c r="J377" s="17"/>
      <c r="K377" s="17"/>
      <c r="L377" s="17"/>
      <c r="M377" s="17"/>
      <c r="N377" s="17"/>
      <c r="O377" s="17"/>
    </row>
    <row r="378" spans="2:15" x14ac:dyDescent="0.2">
      <c r="B378" s="17"/>
      <c r="C378" s="17"/>
      <c r="D378" s="17"/>
      <c r="E378" s="17"/>
      <c r="F378" s="17"/>
      <c r="G378" s="17"/>
      <c r="H378" s="17"/>
      <c r="I378" s="17"/>
      <c r="J378" s="17"/>
      <c r="K378" s="17"/>
      <c r="L378" s="17"/>
      <c r="M378" s="17"/>
      <c r="N378" s="17"/>
      <c r="O378" s="17"/>
    </row>
    <row r="379" spans="2:15" x14ac:dyDescent="0.2">
      <c r="B379" s="17"/>
      <c r="C379" s="17"/>
      <c r="D379" s="17"/>
      <c r="E379" s="17"/>
      <c r="F379" s="17"/>
      <c r="G379" s="17"/>
      <c r="H379" s="17"/>
      <c r="I379" s="17"/>
      <c r="J379" s="17"/>
      <c r="K379" s="17"/>
      <c r="L379" s="17"/>
      <c r="M379" s="17"/>
      <c r="N379" s="17"/>
      <c r="O379" s="17"/>
    </row>
    <row r="380" spans="2:15" x14ac:dyDescent="0.2">
      <c r="B380" s="17"/>
      <c r="C380" s="17"/>
      <c r="D380" s="17"/>
      <c r="E380" s="17"/>
      <c r="F380" s="17"/>
      <c r="G380" s="17"/>
      <c r="H380" s="17"/>
      <c r="I380" s="17"/>
      <c r="J380" s="17"/>
      <c r="K380" s="17"/>
      <c r="L380" s="17"/>
      <c r="M380" s="17"/>
      <c r="N380" s="17"/>
      <c r="O380" s="17"/>
    </row>
    <row r="381" spans="2:15" x14ac:dyDescent="0.2">
      <c r="B381" s="17"/>
      <c r="C381" s="17"/>
      <c r="D381" s="17"/>
      <c r="E381" s="17"/>
      <c r="F381" s="17"/>
      <c r="G381" s="17"/>
      <c r="H381" s="17"/>
      <c r="I381" s="17"/>
      <c r="J381" s="17"/>
      <c r="K381" s="17"/>
      <c r="L381" s="17"/>
      <c r="M381" s="17"/>
      <c r="N381" s="17"/>
      <c r="O381" s="17"/>
    </row>
    <row r="382" spans="2:15" x14ac:dyDescent="0.2">
      <c r="B382" s="17"/>
      <c r="C382" s="17"/>
      <c r="D382" s="17"/>
      <c r="E382" s="17"/>
      <c r="F382" s="17"/>
      <c r="G382" s="17"/>
      <c r="H382" s="17"/>
      <c r="I382" s="17"/>
      <c r="J382" s="17"/>
      <c r="K382" s="17"/>
      <c r="L382" s="17"/>
      <c r="M382" s="17"/>
      <c r="N382" s="17"/>
      <c r="O382" s="17"/>
    </row>
    <row r="383" spans="2:15" x14ac:dyDescent="0.2">
      <c r="B383" s="17"/>
      <c r="C383" s="17"/>
      <c r="D383" s="17"/>
      <c r="E383" s="17"/>
      <c r="F383" s="17"/>
      <c r="G383" s="17"/>
      <c r="H383" s="17"/>
      <c r="I383" s="17"/>
      <c r="J383" s="17"/>
      <c r="K383" s="17"/>
      <c r="L383" s="17"/>
      <c r="M383" s="17"/>
      <c r="N383" s="17"/>
      <c r="O383" s="17"/>
    </row>
    <row r="384" spans="2:15" x14ac:dyDescent="0.2">
      <c r="B384" s="17"/>
      <c r="C384" s="17"/>
      <c r="D384" s="17"/>
      <c r="E384" s="17"/>
      <c r="F384" s="17"/>
      <c r="G384" s="17"/>
      <c r="H384" s="17"/>
      <c r="I384" s="17"/>
      <c r="J384" s="17"/>
      <c r="K384" s="17"/>
      <c r="L384" s="17"/>
      <c r="M384" s="17"/>
      <c r="N384" s="17"/>
      <c r="O384" s="17"/>
    </row>
    <row r="385" spans="2:15" x14ac:dyDescent="0.2">
      <c r="B385" s="17"/>
      <c r="C385" s="17"/>
      <c r="D385" s="17"/>
      <c r="E385" s="17"/>
      <c r="F385" s="17"/>
      <c r="G385" s="17"/>
      <c r="H385" s="17"/>
      <c r="I385" s="17"/>
      <c r="J385" s="17"/>
      <c r="K385" s="17"/>
      <c r="L385" s="17"/>
      <c r="M385" s="17"/>
      <c r="N385" s="17"/>
      <c r="O385" s="17"/>
    </row>
    <row r="386" spans="2:15" x14ac:dyDescent="0.2">
      <c r="B386" s="17"/>
      <c r="C386" s="17"/>
      <c r="D386" s="17"/>
      <c r="E386" s="17"/>
      <c r="F386" s="17"/>
      <c r="G386" s="17"/>
      <c r="H386" s="17"/>
      <c r="I386" s="17"/>
      <c r="J386" s="17"/>
      <c r="K386" s="17"/>
      <c r="L386" s="17"/>
      <c r="M386" s="17"/>
      <c r="N386" s="17"/>
      <c r="O386" s="17"/>
    </row>
    <row r="387" spans="2:15" x14ac:dyDescent="0.2">
      <c r="B387" s="17"/>
      <c r="C387" s="17"/>
      <c r="D387" s="17"/>
      <c r="E387" s="17"/>
      <c r="F387" s="17"/>
      <c r="G387" s="17"/>
      <c r="H387" s="17"/>
      <c r="I387" s="17"/>
      <c r="J387" s="17"/>
      <c r="K387" s="17"/>
      <c r="L387" s="17"/>
      <c r="M387" s="17"/>
      <c r="N387" s="17"/>
      <c r="O387" s="17"/>
    </row>
    <row r="388" spans="2:15" x14ac:dyDescent="0.2">
      <c r="B388" s="17"/>
      <c r="C388" s="17"/>
      <c r="D388" s="17"/>
      <c r="E388" s="17"/>
      <c r="F388" s="17"/>
      <c r="G388" s="17"/>
      <c r="H388" s="17"/>
      <c r="I388" s="17"/>
      <c r="J388" s="17"/>
      <c r="K388" s="17"/>
      <c r="L388" s="17"/>
      <c r="M388" s="17"/>
      <c r="N388" s="17"/>
      <c r="O388" s="17"/>
    </row>
    <row r="389" spans="2:15" x14ac:dyDescent="0.2">
      <c r="B389" s="17"/>
      <c r="C389" s="17"/>
      <c r="D389" s="17"/>
      <c r="E389" s="17"/>
      <c r="F389" s="17"/>
      <c r="G389" s="17"/>
      <c r="H389" s="17"/>
      <c r="I389" s="17"/>
      <c r="J389" s="17"/>
      <c r="K389" s="17"/>
      <c r="L389" s="17"/>
      <c r="M389" s="17"/>
      <c r="N389" s="17"/>
      <c r="O389" s="17"/>
    </row>
    <row r="390" spans="2:15" x14ac:dyDescent="0.2">
      <c r="B390" s="17"/>
      <c r="C390" s="17"/>
      <c r="D390" s="17"/>
      <c r="E390" s="17"/>
      <c r="F390" s="17"/>
      <c r="G390" s="17"/>
      <c r="H390" s="17"/>
      <c r="I390" s="17"/>
      <c r="J390" s="17"/>
      <c r="K390" s="17"/>
      <c r="L390" s="17"/>
      <c r="M390" s="17"/>
      <c r="N390" s="17"/>
      <c r="O390" s="17"/>
    </row>
    <row r="391" spans="2:15" x14ac:dyDescent="0.2">
      <c r="B391" s="17"/>
      <c r="C391" s="17"/>
      <c r="D391" s="17"/>
      <c r="E391" s="17"/>
      <c r="F391" s="17"/>
      <c r="G391" s="17"/>
      <c r="H391" s="17"/>
      <c r="I391" s="17"/>
      <c r="J391" s="17"/>
      <c r="K391" s="17"/>
      <c r="L391" s="17"/>
      <c r="M391" s="17"/>
      <c r="N391" s="17"/>
      <c r="O391" s="17"/>
    </row>
    <row r="392" spans="2:15" x14ac:dyDescent="0.2">
      <c r="B392" s="17"/>
      <c r="C392" s="17"/>
      <c r="D392" s="17"/>
      <c r="E392" s="17"/>
      <c r="F392" s="17"/>
      <c r="G392" s="17"/>
      <c r="H392" s="17"/>
      <c r="I392" s="17"/>
      <c r="J392" s="17"/>
      <c r="K392" s="17"/>
      <c r="L392" s="17"/>
      <c r="M392" s="17"/>
      <c r="N392" s="17"/>
      <c r="O392" s="17"/>
    </row>
    <row r="393" spans="2:15" x14ac:dyDescent="0.2">
      <c r="B393" s="17"/>
      <c r="C393" s="17"/>
      <c r="D393" s="17"/>
      <c r="E393" s="17"/>
      <c r="F393" s="17"/>
      <c r="G393" s="17"/>
      <c r="H393" s="17"/>
      <c r="I393" s="17"/>
      <c r="J393" s="17"/>
      <c r="K393" s="17"/>
      <c r="L393" s="17"/>
      <c r="M393" s="17"/>
      <c r="N393" s="17"/>
      <c r="O393" s="17"/>
    </row>
    <row r="394" spans="2:15" x14ac:dyDescent="0.2">
      <c r="B394" s="17"/>
      <c r="C394" s="17"/>
      <c r="D394" s="17"/>
      <c r="E394" s="17"/>
      <c r="F394" s="17"/>
      <c r="G394" s="17"/>
      <c r="H394" s="17"/>
      <c r="I394" s="17"/>
      <c r="J394" s="17"/>
      <c r="K394" s="17"/>
      <c r="L394" s="17"/>
      <c r="M394" s="17"/>
      <c r="N394" s="17"/>
      <c r="O394" s="17"/>
    </row>
    <row r="395" spans="2:15" x14ac:dyDescent="0.2">
      <c r="B395" s="17"/>
      <c r="C395" s="17"/>
      <c r="D395" s="17"/>
      <c r="E395" s="17"/>
      <c r="F395" s="17"/>
      <c r="G395" s="17"/>
      <c r="H395" s="17"/>
      <c r="I395" s="17"/>
      <c r="J395" s="17"/>
      <c r="K395" s="17"/>
      <c r="L395" s="17"/>
      <c r="M395" s="17"/>
      <c r="N395" s="17"/>
      <c r="O395" s="17"/>
    </row>
    <row r="396" spans="2:15" x14ac:dyDescent="0.2">
      <c r="B396" s="17"/>
      <c r="C396" s="17"/>
      <c r="D396" s="17"/>
      <c r="E396" s="17"/>
      <c r="F396" s="17"/>
      <c r="G396" s="17"/>
      <c r="H396" s="17"/>
      <c r="I396" s="17"/>
      <c r="J396" s="17"/>
      <c r="K396" s="17"/>
      <c r="L396" s="17"/>
      <c r="M396" s="17"/>
      <c r="N396" s="17"/>
      <c r="O396" s="17"/>
    </row>
    <row r="397" spans="2:15" x14ac:dyDescent="0.2">
      <c r="B397" s="17"/>
      <c r="C397" s="17"/>
      <c r="D397" s="17"/>
      <c r="E397" s="17"/>
      <c r="F397" s="17"/>
      <c r="G397" s="17"/>
      <c r="H397" s="17"/>
      <c r="I397" s="17"/>
      <c r="J397" s="17"/>
      <c r="K397" s="17"/>
      <c r="L397" s="17"/>
      <c r="M397" s="17"/>
      <c r="N397" s="17"/>
      <c r="O397" s="17"/>
    </row>
    <row r="398" spans="2:15" x14ac:dyDescent="0.2">
      <c r="B398" s="17"/>
      <c r="C398" s="17"/>
      <c r="D398" s="17"/>
      <c r="E398" s="17"/>
      <c r="F398" s="17"/>
      <c r="G398" s="17"/>
      <c r="H398" s="17"/>
      <c r="I398" s="17"/>
      <c r="J398" s="17"/>
      <c r="K398" s="17"/>
      <c r="L398" s="17"/>
      <c r="M398" s="17"/>
      <c r="N398" s="17"/>
      <c r="O398" s="17"/>
    </row>
    <row r="399" spans="2:15" x14ac:dyDescent="0.2">
      <c r="B399" s="17"/>
      <c r="C399" s="17"/>
      <c r="D399" s="17"/>
      <c r="E399" s="17"/>
      <c r="F399" s="17"/>
      <c r="G399" s="17"/>
      <c r="H399" s="17"/>
      <c r="I399" s="17"/>
      <c r="J399" s="17"/>
      <c r="K399" s="17"/>
      <c r="L399" s="17"/>
      <c r="M399" s="17"/>
      <c r="N399" s="17"/>
      <c r="O399" s="17"/>
    </row>
    <row r="400" spans="2:15" x14ac:dyDescent="0.2">
      <c r="B400" s="17"/>
      <c r="C400" s="17"/>
      <c r="D400" s="17"/>
      <c r="E400" s="17"/>
      <c r="F400" s="17"/>
      <c r="G400" s="17"/>
      <c r="H400" s="17"/>
      <c r="I400" s="17"/>
      <c r="J400" s="17"/>
      <c r="K400" s="17"/>
      <c r="L400" s="17"/>
      <c r="M400" s="17"/>
      <c r="N400" s="17"/>
      <c r="O400" s="17"/>
    </row>
    <row r="401" spans="2:15" x14ac:dyDescent="0.2">
      <c r="B401" s="17"/>
      <c r="C401" s="17"/>
      <c r="D401" s="17"/>
      <c r="E401" s="17"/>
      <c r="F401" s="17"/>
      <c r="G401" s="17"/>
      <c r="H401" s="17"/>
      <c r="I401" s="17"/>
      <c r="J401" s="17"/>
      <c r="K401" s="17"/>
      <c r="L401" s="17"/>
      <c r="M401" s="17"/>
      <c r="N401" s="17"/>
      <c r="O401" s="17"/>
    </row>
    <row r="402" spans="2:15" x14ac:dyDescent="0.2">
      <c r="B402" s="17"/>
      <c r="C402" s="17"/>
      <c r="D402" s="17"/>
      <c r="E402" s="17"/>
      <c r="F402" s="17"/>
      <c r="G402" s="17"/>
      <c r="H402" s="17"/>
      <c r="I402" s="17"/>
      <c r="J402" s="17"/>
      <c r="K402" s="17"/>
      <c r="L402" s="17"/>
      <c r="M402" s="17"/>
      <c r="N402" s="17"/>
      <c r="O402" s="17"/>
    </row>
    <row r="403" spans="2:15" x14ac:dyDescent="0.2">
      <c r="B403" s="17"/>
      <c r="C403" s="17"/>
      <c r="D403" s="17"/>
      <c r="E403" s="17"/>
      <c r="F403" s="17"/>
      <c r="G403" s="17"/>
      <c r="H403" s="17"/>
      <c r="I403" s="17"/>
      <c r="J403" s="17"/>
      <c r="K403" s="17"/>
      <c r="L403" s="17"/>
      <c r="M403" s="17"/>
      <c r="N403" s="17"/>
      <c r="O403" s="17"/>
    </row>
    <row r="404" spans="2:15" x14ac:dyDescent="0.2">
      <c r="B404" s="17"/>
      <c r="C404" s="17"/>
      <c r="D404" s="17"/>
      <c r="E404" s="17"/>
      <c r="F404" s="17"/>
      <c r="G404" s="17"/>
      <c r="H404" s="17"/>
      <c r="I404" s="17"/>
      <c r="J404" s="17"/>
      <c r="K404" s="17"/>
      <c r="L404" s="17"/>
      <c r="M404" s="17"/>
      <c r="N404" s="17"/>
      <c r="O404" s="17"/>
    </row>
    <row r="405" spans="2:15" x14ac:dyDescent="0.2">
      <c r="B405" s="17"/>
      <c r="C405" s="17"/>
      <c r="D405" s="17"/>
      <c r="E405" s="17"/>
      <c r="F405" s="17"/>
      <c r="G405" s="17"/>
      <c r="H405" s="17"/>
      <c r="I405" s="17"/>
      <c r="J405" s="17"/>
      <c r="K405" s="17"/>
      <c r="L405" s="17"/>
      <c r="M405" s="17"/>
      <c r="N405" s="17"/>
      <c r="O405" s="17"/>
    </row>
    <row r="406" spans="2:15" x14ac:dyDescent="0.2">
      <c r="B406" s="17"/>
      <c r="C406" s="17"/>
      <c r="D406" s="17"/>
      <c r="E406" s="17"/>
      <c r="F406" s="17"/>
      <c r="G406" s="17"/>
      <c r="H406" s="17"/>
      <c r="I406" s="17"/>
      <c r="J406" s="17"/>
      <c r="K406" s="17"/>
      <c r="L406" s="17"/>
      <c r="M406" s="17"/>
      <c r="N406" s="17"/>
      <c r="O406" s="17"/>
    </row>
    <row r="407" spans="2:15" x14ac:dyDescent="0.2">
      <c r="B407" s="17"/>
      <c r="C407" s="17"/>
      <c r="D407" s="17"/>
      <c r="E407" s="17"/>
      <c r="F407" s="17"/>
      <c r="G407" s="17"/>
      <c r="H407" s="17"/>
      <c r="I407" s="17"/>
      <c r="J407" s="17"/>
      <c r="K407" s="17"/>
      <c r="L407" s="17"/>
      <c r="M407" s="17"/>
      <c r="N407" s="17"/>
      <c r="O407" s="17"/>
    </row>
    <row r="408" spans="2:15" x14ac:dyDescent="0.2">
      <c r="B408" s="17"/>
      <c r="C408" s="17"/>
      <c r="D408" s="17"/>
      <c r="E408" s="17"/>
      <c r="F408" s="17"/>
      <c r="G408" s="17"/>
      <c r="H408" s="17"/>
      <c r="I408" s="17"/>
      <c r="J408" s="17"/>
      <c r="K408" s="17"/>
      <c r="L408" s="17"/>
      <c r="M408" s="17"/>
      <c r="N408" s="17"/>
      <c r="O408" s="17"/>
    </row>
    <row r="409" spans="2:15" x14ac:dyDescent="0.2">
      <c r="B409" s="17"/>
      <c r="C409" s="17"/>
      <c r="D409" s="17"/>
      <c r="E409" s="17"/>
      <c r="F409" s="17"/>
      <c r="G409" s="17"/>
      <c r="H409" s="17"/>
      <c r="I409" s="17"/>
      <c r="J409" s="17"/>
      <c r="K409" s="17"/>
      <c r="L409" s="17"/>
      <c r="M409" s="17"/>
      <c r="N409" s="17"/>
      <c r="O409" s="17"/>
    </row>
    <row r="410" spans="2:15" x14ac:dyDescent="0.2">
      <c r="B410" s="17"/>
      <c r="C410" s="17"/>
      <c r="D410" s="17"/>
      <c r="E410" s="17"/>
      <c r="F410" s="17"/>
      <c r="G410" s="17"/>
      <c r="H410" s="17"/>
      <c r="I410" s="17"/>
      <c r="J410" s="17"/>
      <c r="K410" s="17"/>
      <c r="L410" s="17"/>
      <c r="M410" s="17"/>
      <c r="N410" s="17"/>
      <c r="O410" s="17"/>
    </row>
    <row r="411" spans="2:15" x14ac:dyDescent="0.2">
      <c r="B411" s="17"/>
      <c r="C411" s="17"/>
      <c r="D411" s="17"/>
      <c r="E411" s="17"/>
      <c r="F411" s="17"/>
      <c r="G411" s="17"/>
      <c r="H411" s="17"/>
      <c r="I411" s="17"/>
      <c r="J411" s="17"/>
      <c r="K411" s="17"/>
      <c r="L411" s="17"/>
      <c r="M411" s="17"/>
      <c r="N411" s="17"/>
      <c r="O411" s="17"/>
    </row>
    <row r="412" spans="2:15" x14ac:dyDescent="0.2">
      <c r="B412" s="17"/>
      <c r="C412" s="17"/>
      <c r="D412" s="17"/>
      <c r="E412" s="17"/>
      <c r="F412" s="17"/>
      <c r="G412" s="17"/>
      <c r="H412" s="17"/>
      <c r="I412" s="17"/>
      <c r="J412" s="17"/>
      <c r="K412" s="17"/>
      <c r="L412" s="17"/>
      <c r="M412" s="17"/>
      <c r="N412" s="17"/>
      <c r="O412" s="17"/>
    </row>
    <row r="413" spans="2:15" x14ac:dyDescent="0.2">
      <c r="B413" s="17"/>
      <c r="C413" s="17"/>
      <c r="D413" s="17"/>
      <c r="E413" s="17"/>
      <c r="F413" s="17"/>
      <c r="G413" s="17"/>
      <c r="H413" s="17"/>
      <c r="I413" s="17"/>
      <c r="J413" s="17"/>
      <c r="K413" s="17"/>
      <c r="L413" s="17"/>
      <c r="M413" s="17"/>
      <c r="N413" s="17"/>
      <c r="O413" s="17"/>
    </row>
    <row r="414" spans="2:15" x14ac:dyDescent="0.2">
      <c r="B414" s="17"/>
      <c r="C414" s="17"/>
      <c r="D414" s="17"/>
      <c r="E414" s="17"/>
      <c r="F414" s="17"/>
      <c r="G414" s="17"/>
      <c r="H414" s="17"/>
      <c r="I414" s="17"/>
      <c r="J414" s="17"/>
      <c r="K414" s="17"/>
      <c r="L414" s="17"/>
      <c r="M414" s="17"/>
      <c r="N414" s="17"/>
      <c r="O414" s="17"/>
    </row>
    <row r="415" spans="2:15" x14ac:dyDescent="0.2">
      <c r="B415" s="17"/>
      <c r="C415" s="17"/>
      <c r="D415" s="17"/>
      <c r="E415" s="17"/>
      <c r="F415" s="17"/>
      <c r="G415" s="17"/>
      <c r="H415" s="17"/>
      <c r="I415" s="17"/>
      <c r="J415" s="17"/>
      <c r="K415" s="17"/>
      <c r="L415" s="17"/>
      <c r="M415" s="17"/>
      <c r="N415" s="17"/>
      <c r="O415" s="17"/>
    </row>
    <row r="416" spans="2:15" x14ac:dyDescent="0.2">
      <c r="B416" s="17"/>
      <c r="C416" s="17"/>
      <c r="D416" s="17"/>
      <c r="E416" s="17"/>
      <c r="F416" s="17"/>
      <c r="G416" s="17"/>
      <c r="H416" s="17"/>
      <c r="I416" s="17"/>
      <c r="J416" s="17"/>
      <c r="K416" s="17"/>
      <c r="L416" s="17"/>
      <c r="M416" s="17"/>
      <c r="N416" s="17"/>
      <c r="O416" s="17"/>
    </row>
    <row r="417" spans="2:15" x14ac:dyDescent="0.2">
      <c r="B417" s="17"/>
      <c r="C417" s="17"/>
      <c r="D417" s="17"/>
      <c r="E417" s="17"/>
      <c r="F417" s="17"/>
      <c r="G417" s="17"/>
      <c r="H417" s="17"/>
      <c r="I417" s="17"/>
      <c r="J417" s="17"/>
      <c r="K417" s="17"/>
      <c r="L417" s="17"/>
      <c r="M417" s="17"/>
      <c r="N417" s="17"/>
      <c r="O417" s="17"/>
    </row>
    <row r="418" spans="2:15" x14ac:dyDescent="0.2">
      <c r="B418" s="17"/>
      <c r="C418" s="17"/>
      <c r="D418" s="17"/>
      <c r="E418" s="17"/>
      <c r="F418" s="17"/>
      <c r="G418" s="17"/>
      <c r="H418" s="17"/>
      <c r="I418" s="17"/>
      <c r="J418" s="17"/>
      <c r="K418" s="17"/>
      <c r="L418" s="17"/>
      <c r="M418" s="17"/>
      <c r="N418" s="17"/>
      <c r="O418" s="17"/>
    </row>
    <row r="419" spans="2:15" x14ac:dyDescent="0.2">
      <c r="B419" s="17"/>
      <c r="C419" s="17"/>
      <c r="D419" s="17"/>
      <c r="E419" s="17"/>
      <c r="F419" s="17"/>
      <c r="G419" s="17"/>
      <c r="H419" s="17"/>
      <c r="I419" s="17"/>
      <c r="J419" s="17"/>
      <c r="K419" s="17"/>
      <c r="L419" s="17"/>
      <c r="M419" s="17"/>
      <c r="N419" s="17"/>
      <c r="O419" s="17"/>
    </row>
    <row r="420" spans="2:15" x14ac:dyDescent="0.2">
      <c r="B420" s="17"/>
      <c r="C420" s="17"/>
      <c r="D420" s="17"/>
      <c r="E420" s="17"/>
      <c r="F420" s="17"/>
      <c r="G420" s="17"/>
      <c r="H420" s="17"/>
      <c r="I420" s="17"/>
      <c r="J420" s="17"/>
      <c r="K420" s="17"/>
      <c r="L420" s="17"/>
      <c r="M420" s="17"/>
      <c r="N420" s="17"/>
      <c r="O420" s="17"/>
    </row>
    <row r="421" spans="2:15" x14ac:dyDescent="0.2">
      <c r="B421" s="17"/>
      <c r="C421" s="17"/>
      <c r="D421" s="17"/>
      <c r="E421" s="17"/>
      <c r="F421" s="17"/>
      <c r="G421" s="17"/>
      <c r="H421" s="17"/>
      <c r="I421" s="17"/>
      <c r="J421" s="17"/>
      <c r="K421" s="17"/>
      <c r="L421" s="17"/>
      <c r="M421" s="17"/>
      <c r="N421" s="17"/>
      <c r="O421" s="17"/>
    </row>
    <row r="422" spans="2:15" x14ac:dyDescent="0.2">
      <c r="B422" s="17"/>
      <c r="C422" s="17"/>
      <c r="D422" s="17"/>
      <c r="E422" s="17"/>
      <c r="F422" s="17"/>
      <c r="G422" s="17"/>
      <c r="H422" s="17"/>
      <c r="I422" s="17"/>
      <c r="J422" s="17"/>
      <c r="K422" s="17"/>
      <c r="L422" s="17"/>
      <c r="M422" s="17"/>
      <c r="N422" s="17"/>
      <c r="O422" s="17"/>
    </row>
    <row r="423" spans="2:15" x14ac:dyDescent="0.2">
      <c r="B423" s="17"/>
      <c r="C423" s="17"/>
      <c r="D423" s="17"/>
      <c r="E423" s="17"/>
      <c r="F423" s="17"/>
      <c r="G423" s="17"/>
      <c r="H423" s="17"/>
      <c r="I423" s="17"/>
      <c r="J423" s="17"/>
      <c r="K423" s="17"/>
      <c r="L423" s="17"/>
      <c r="M423" s="17"/>
      <c r="N423" s="17"/>
      <c r="O423" s="17"/>
    </row>
    <row r="424" spans="2:15" x14ac:dyDescent="0.2">
      <c r="B424" s="17"/>
      <c r="C424" s="17"/>
      <c r="D424" s="17"/>
      <c r="E424" s="17"/>
      <c r="F424" s="17"/>
      <c r="G424" s="17"/>
      <c r="H424" s="17"/>
      <c r="I424" s="17"/>
      <c r="J424" s="17"/>
      <c r="K424" s="17"/>
      <c r="L424" s="17"/>
      <c r="M424" s="17"/>
      <c r="N424" s="17"/>
      <c r="O424" s="17"/>
    </row>
    <row r="425" spans="2:15" x14ac:dyDescent="0.2">
      <c r="B425" s="17"/>
      <c r="C425" s="17"/>
      <c r="D425" s="17"/>
      <c r="E425" s="17"/>
      <c r="F425" s="17"/>
      <c r="G425" s="17"/>
      <c r="H425" s="17"/>
      <c r="I425" s="17"/>
      <c r="J425" s="17"/>
      <c r="K425" s="17"/>
      <c r="L425" s="17"/>
      <c r="M425" s="17"/>
      <c r="N425" s="17"/>
      <c r="O425" s="17"/>
    </row>
    <row r="426" spans="2:15" x14ac:dyDescent="0.2">
      <c r="B426" s="17"/>
      <c r="C426" s="17"/>
      <c r="D426" s="17"/>
      <c r="E426" s="17"/>
      <c r="F426" s="17"/>
      <c r="G426" s="17"/>
      <c r="H426" s="17"/>
      <c r="I426" s="17"/>
      <c r="J426" s="17"/>
      <c r="K426" s="17"/>
      <c r="L426" s="17"/>
      <c r="M426" s="17"/>
      <c r="N426" s="17"/>
      <c r="O426" s="17"/>
    </row>
    <row r="427" spans="2:15" x14ac:dyDescent="0.2">
      <c r="B427" s="17"/>
      <c r="C427" s="17"/>
      <c r="D427" s="17"/>
      <c r="E427" s="17"/>
      <c r="F427" s="17"/>
      <c r="G427" s="17"/>
      <c r="H427" s="17"/>
      <c r="I427" s="17"/>
      <c r="J427" s="17"/>
      <c r="K427" s="17"/>
      <c r="L427" s="17"/>
      <c r="M427" s="17"/>
      <c r="N427" s="17"/>
      <c r="O427" s="17"/>
    </row>
    <row r="428" spans="2:15" x14ac:dyDescent="0.2">
      <c r="B428" s="17"/>
      <c r="C428" s="17"/>
      <c r="D428" s="17"/>
      <c r="E428" s="17"/>
      <c r="F428" s="17"/>
      <c r="G428" s="17"/>
      <c r="H428" s="17"/>
      <c r="I428" s="17"/>
      <c r="J428" s="17"/>
      <c r="K428" s="17"/>
      <c r="L428" s="17"/>
      <c r="M428" s="17"/>
      <c r="N428" s="17"/>
      <c r="O428" s="17"/>
    </row>
    <row r="429" spans="2:15" x14ac:dyDescent="0.2">
      <c r="B429" s="17"/>
      <c r="C429" s="17"/>
      <c r="D429" s="17"/>
      <c r="E429" s="17"/>
      <c r="F429" s="17"/>
      <c r="G429" s="17"/>
      <c r="H429" s="17"/>
      <c r="I429" s="17"/>
      <c r="J429" s="17"/>
      <c r="K429" s="17"/>
      <c r="L429" s="17"/>
      <c r="M429" s="17"/>
      <c r="N429" s="17"/>
      <c r="O429" s="17"/>
    </row>
    <row r="430" spans="2:15" x14ac:dyDescent="0.2">
      <c r="B430" s="17"/>
      <c r="C430" s="17"/>
      <c r="D430" s="17"/>
      <c r="E430" s="17"/>
      <c r="F430" s="17"/>
      <c r="G430" s="17"/>
      <c r="H430" s="17"/>
      <c r="I430" s="17"/>
      <c r="J430" s="17"/>
      <c r="K430" s="17"/>
      <c r="L430" s="17"/>
      <c r="M430" s="17"/>
      <c r="N430" s="17"/>
      <c r="O430" s="17"/>
    </row>
    <row r="431" spans="2:15" x14ac:dyDescent="0.2">
      <c r="B431" s="17"/>
      <c r="C431" s="17"/>
      <c r="D431" s="17"/>
      <c r="E431" s="17"/>
      <c r="F431" s="17"/>
      <c r="G431" s="17"/>
      <c r="H431" s="17"/>
      <c r="I431" s="17"/>
      <c r="J431" s="17"/>
      <c r="K431" s="17"/>
      <c r="L431" s="17"/>
      <c r="M431" s="17"/>
      <c r="N431" s="17"/>
      <c r="O431" s="17"/>
    </row>
    <row r="432" spans="2:15" x14ac:dyDescent="0.2">
      <c r="B432" s="17"/>
      <c r="C432" s="17"/>
      <c r="D432" s="17"/>
      <c r="E432" s="17"/>
      <c r="F432" s="17"/>
      <c r="G432" s="17"/>
      <c r="H432" s="17"/>
      <c r="I432" s="17"/>
      <c r="J432" s="17"/>
      <c r="K432" s="17"/>
      <c r="L432" s="17"/>
      <c r="M432" s="17"/>
      <c r="N432" s="17"/>
      <c r="O432" s="17"/>
    </row>
    <row r="433" spans="2:15" x14ac:dyDescent="0.2">
      <c r="B433" s="17"/>
      <c r="C433" s="17"/>
      <c r="D433" s="17"/>
      <c r="E433" s="17"/>
      <c r="F433" s="17"/>
      <c r="G433" s="17"/>
      <c r="H433" s="17"/>
      <c r="I433" s="17"/>
      <c r="J433" s="17"/>
      <c r="K433" s="17"/>
      <c r="L433" s="17"/>
      <c r="M433" s="17"/>
      <c r="N433" s="17"/>
      <c r="O433" s="17"/>
    </row>
    <row r="434" spans="2:15" x14ac:dyDescent="0.2">
      <c r="B434" s="17"/>
      <c r="C434" s="17"/>
      <c r="D434" s="17"/>
      <c r="E434" s="17"/>
      <c r="F434" s="17"/>
      <c r="G434" s="17"/>
      <c r="H434" s="17"/>
      <c r="I434" s="17"/>
      <c r="J434" s="17"/>
      <c r="K434" s="17"/>
      <c r="L434" s="17"/>
      <c r="M434" s="17"/>
      <c r="N434" s="17"/>
      <c r="O434" s="17"/>
    </row>
    <row r="435" spans="2:15" x14ac:dyDescent="0.2">
      <c r="B435" s="17"/>
      <c r="C435" s="17"/>
      <c r="D435" s="17"/>
      <c r="E435" s="17"/>
      <c r="F435" s="17"/>
      <c r="G435" s="17"/>
      <c r="H435" s="17"/>
      <c r="I435" s="17"/>
      <c r="J435" s="17"/>
      <c r="K435" s="17"/>
      <c r="L435" s="17"/>
      <c r="M435" s="17"/>
      <c r="N435" s="17"/>
      <c r="O435" s="17"/>
    </row>
    <row r="436" spans="2:15" x14ac:dyDescent="0.2">
      <c r="B436" s="17"/>
      <c r="C436" s="17"/>
      <c r="D436" s="17"/>
      <c r="E436" s="17"/>
      <c r="F436" s="17"/>
      <c r="G436" s="17"/>
      <c r="H436" s="17"/>
      <c r="I436" s="17"/>
      <c r="J436" s="17"/>
      <c r="K436" s="17"/>
      <c r="L436" s="17"/>
      <c r="M436" s="17"/>
      <c r="N436" s="17"/>
      <c r="O436" s="17"/>
    </row>
    <row r="437" spans="2:15" x14ac:dyDescent="0.2">
      <c r="B437" s="17"/>
      <c r="C437" s="17"/>
      <c r="D437" s="17"/>
      <c r="E437" s="17"/>
      <c r="F437" s="17"/>
      <c r="G437" s="17"/>
      <c r="H437" s="17"/>
      <c r="I437" s="17"/>
      <c r="J437" s="17"/>
      <c r="K437" s="17"/>
      <c r="L437" s="17"/>
      <c r="M437" s="17"/>
      <c r="N437" s="17"/>
      <c r="O437" s="17"/>
    </row>
    <row r="438" spans="2:15" x14ac:dyDescent="0.2">
      <c r="B438" s="17"/>
      <c r="C438" s="17"/>
      <c r="D438" s="17"/>
      <c r="E438" s="17"/>
      <c r="F438" s="17"/>
      <c r="G438" s="17"/>
      <c r="H438" s="17"/>
      <c r="I438" s="17"/>
      <c r="J438" s="17"/>
      <c r="K438" s="17"/>
      <c r="L438" s="17"/>
      <c r="M438" s="17"/>
      <c r="N438" s="17"/>
      <c r="O438" s="17"/>
    </row>
    <row r="439" spans="2:15" x14ac:dyDescent="0.2">
      <c r="B439" s="17"/>
      <c r="C439" s="17"/>
      <c r="D439" s="17"/>
      <c r="E439" s="17"/>
      <c r="F439" s="17"/>
      <c r="G439" s="17"/>
      <c r="H439" s="17"/>
      <c r="I439" s="17"/>
      <c r="J439" s="17"/>
      <c r="K439" s="17"/>
      <c r="L439" s="17"/>
      <c r="M439" s="17"/>
      <c r="N439" s="17"/>
      <c r="O439" s="17"/>
    </row>
    <row r="440" spans="2:15" x14ac:dyDescent="0.2">
      <c r="B440" s="17"/>
      <c r="C440" s="17"/>
      <c r="D440" s="17"/>
      <c r="E440" s="17"/>
      <c r="F440" s="17"/>
      <c r="G440" s="17"/>
      <c r="H440" s="17"/>
      <c r="I440" s="17"/>
      <c r="J440" s="17"/>
      <c r="K440" s="17"/>
      <c r="L440" s="17"/>
      <c r="M440" s="17"/>
      <c r="N440" s="17"/>
      <c r="O440" s="17"/>
    </row>
    <row r="441" spans="2:15" x14ac:dyDescent="0.2">
      <c r="B441" s="17"/>
      <c r="C441" s="17"/>
      <c r="D441" s="17"/>
      <c r="E441" s="17"/>
      <c r="F441" s="17"/>
      <c r="G441" s="17"/>
      <c r="H441" s="17"/>
      <c r="I441" s="17"/>
      <c r="J441" s="17"/>
      <c r="K441" s="17"/>
      <c r="L441" s="17"/>
      <c r="M441" s="17"/>
      <c r="N441" s="17"/>
      <c r="O441" s="17"/>
    </row>
    <row r="442" spans="2:15" x14ac:dyDescent="0.2">
      <c r="B442" s="17"/>
      <c r="C442" s="17"/>
      <c r="D442" s="17"/>
      <c r="E442" s="17"/>
      <c r="F442" s="17"/>
      <c r="G442" s="17"/>
      <c r="H442" s="17"/>
      <c r="I442" s="17"/>
      <c r="J442" s="17"/>
      <c r="K442" s="17"/>
      <c r="L442" s="17"/>
      <c r="M442" s="17"/>
      <c r="N442" s="17"/>
      <c r="O442" s="17"/>
    </row>
    <row r="443" spans="2:15" x14ac:dyDescent="0.2">
      <c r="B443" s="17"/>
      <c r="C443" s="17"/>
      <c r="D443" s="17"/>
      <c r="E443" s="17"/>
      <c r="F443" s="17"/>
      <c r="G443" s="17"/>
      <c r="H443" s="17"/>
      <c r="I443" s="17"/>
      <c r="J443" s="17"/>
      <c r="K443" s="17"/>
      <c r="L443" s="17"/>
      <c r="M443" s="17"/>
      <c r="N443" s="17"/>
      <c r="O443" s="17"/>
    </row>
    <row r="444" spans="2:15" x14ac:dyDescent="0.2">
      <c r="B444" s="17"/>
      <c r="C444" s="17"/>
      <c r="D444" s="17"/>
      <c r="E444" s="17"/>
      <c r="F444" s="17"/>
      <c r="G444" s="17"/>
      <c r="H444" s="17"/>
      <c r="I444" s="17"/>
      <c r="J444" s="17"/>
      <c r="K444" s="17"/>
      <c r="L444" s="17"/>
      <c r="M444" s="17"/>
      <c r="N444" s="17"/>
      <c r="O444" s="17"/>
    </row>
    <row r="445" spans="2:15" x14ac:dyDescent="0.2">
      <c r="B445" s="17"/>
      <c r="C445" s="17"/>
      <c r="D445" s="17"/>
      <c r="E445" s="17"/>
      <c r="F445" s="17"/>
      <c r="G445" s="17"/>
      <c r="H445" s="17"/>
      <c r="I445" s="17"/>
      <c r="J445" s="17"/>
      <c r="K445" s="17"/>
      <c r="L445" s="17"/>
      <c r="M445" s="17"/>
      <c r="N445" s="17"/>
      <c r="O445" s="17"/>
    </row>
    <row r="446" spans="2:15" x14ac:dyDescent="0.2">
      <c r="B446" s="17"/>
      <c r="C446" s="17"/>
      <c r="D446" s="17"/>
      <c r="E446" s="17"/>
      <c r="F446" s="17"/>
      <c r="G446" s="17"/>
      <c r="H446" s="17"/>
      <c r="I446" s="17"/>
      <c r="J446" s="17"/>
      <c r="K446" s="17"/>
      <c r="L446" s="17"/>
      <c r="M446" s="17"/>
      <c r="N446" s="17"/>
      <c r="O446" s="17"/>
    </row>
    <row r="447" spans="2:15" x14ac:dyDescent="0.2">
      <c r="B447" s="17"/>
      <c r="C447" s="17"/>
      <c r="D447" s="17"/>
      <c r="E447" s="17"/>
      <c r="F447" s="17"/>
      <c r="G447" s="17"/>
      <c r="H447" s="17"/>
      <c r="I447" s="17"/>
      <c r="J447" s="17"/>
      <c r="K447" s="17"/>
      <c r="L447" s="17"/>
      <c r="M447" s="17"/>
      <c r="N447" s="17"/>
      <c r="O447" s="17"/>
    </row>
    <row r="448" spans="2:15" x14ac:dyDescent="0.2">
      <c r="B448" s="17"/>
      <c r="C448" s="17"/>
      <c r="D448" s="17"/>
      <c r="E448" s="17"/>
      <c r="F448" s="17"/>
      <c r="G448" s="17"/>
      <c r="H448" s="17"/>
      <c r="I448" s="17"/>
      <c r="J448" s="17"/>
      <c r="K448" s="17"/>
      <c r="L448" s="17"/>
      <c r="M448" s="17"/>
      <c r="N448" s="17"/>
      <c r="O448" s="17"/>
    </row>
    <row r="449" spans="2:15" x14ac:dyDescent="0.2">
      <c r="B449" s="17"/>
      <c r="C449" s="17"/>
      <c r="D449" s="17"/>
      <c r="E449" s="17"/>
      <c r="F449" s="17"/>
      <c r="G449" s="17"/>
      <c r="H449" s="17"/>
      <c r="I449" s="17"/>
      <c r="J449" s="17"/>
      <c r="K449" s="17"/>
      <c r="L449" s="17"/>
      <c r="M449" s="17"/>
      <c r="N449" s="17"/>
      <c r="O449" s="17"/>
    </row>
    <row r="450" spans="2:15" x14ac:dyDescent="0.2">
      <c r="B450" s="17"/>
      <c r="C450" s="17"/>
      <c r="D450" s="17"/>
      <c r="E450" s="17"/>
      <c r="F450" s="17"/>
      <c r="G450" s="17"/>
      <c r="H450" s="17"/>
      <c r="I450" s="17"/>
      <c r="J450" s="17"/>
      <c r="K450" s="17"/>
      <c r="L450" s="17"/>
      <c r="M450" s="17"/>
      <c r="N450" s="17"/>
      <c r="O450" s="17"/>
    </row>
    <row r="451" spans="2:15" x14ac:dyDescent="0.2">
      <c r="B451" s="17"/>
      <c r="C451" s="17"/>
      <c r="D451" s="17"/>
      <c r="E451" s="17"/>
      <c r="F451" s="17"/>
      <c r="G451" s="17"/>
      <c r="H451" s="17"/>
      <c r="I451" s="17"/>
      <c r="J451" s="17"/>
      <c r="K451" s="17"/>
      <c r="L451" s="17"/>
      <c r="M451" s="17"/>
      <c r="N451" s="17"/>
      <c r="O451" s="17"/>
    </row>
    <row r="452" spans="2:15" x14ac:dyDescent="0.2">
      <c r="B452" s="17"/>
      <c r="C452" s="17"/>
      <c r="D452" s="17"/>
      <c r="E452" s="17"/>
      <c r="F452" s="17"/>
      <c r="G452" s="17"/>
      <c r="H452" s="17"/>
      <c r="I452" s="17"/>
      <c r="J452" s="17"/>
      <c r="K452" s="17"/>
      <c r="L452" s="17"/>
      <c r="M452" s="17"/>
      <c r="N452" s="17"/>
      <c r="O452" s="17"/>
    </row>
    <row r="453" spans="2:15" x14ac:dyDescent="0.2">
      <c r="B453" s="17"/>
      <c r="C453" s="17"/>
      <c r="D453" s="17"/>
      <c r="E453" s="17"/>
      <c r="F453" s="17"/>
      <c r="G453" s="17"/>
      <c r="H453" s="17"/>
      <c r="I453" s="17"/>
      <c r="J453" s="17"/>
      <c r="K453" s="17"/>
      <c r="L453" s="17"/>
      <c r="M453" s="17"/>
      <c r="N453" s="17"/>
      <c r="O453" s="17"/>
    </row>
    <row r="454" spans="2:15" x14ac:dyDescent="0.2">
      <c r="B454" s="17"/>
      <c r="C454" s="17"/>
      <c r="D454" s="17"/>
      <c r="E454" s="17"/>
      <c r="F454" s="17"/>
      <c r="G454" s="17"/>
      <c r="H454" s="17"/>
      <c r="I454" s="17"/>
      <c r="J454" s="17"/>
      <c r="K454" s="17"/>
      <c r="L454" s="17"/>
      <c r="M454" s="17"/>
      <c r="N454" s="17"/>
      <c r="O454" s="17"/>
    </row>
    <row r="455" spans="2:15" x14ac:dyDescent="0.2">
      <c r="B455" s="17"/>
      <c r="C455" s="17"/>
      <c r="D455" s="17"/>
      <c r="E455" s="17"/>
      <c r="F455" s="17"/>
      <c r="G455" s="17"/>
      <c r="H455" s="17"/>
      <c r="I455" s="17"/>
      <c r="J455" s="17"/>
      <c r="K455" s="17"/>
      <c r="L455" s="17"/>
      <c r="M455" s="17"/>
      <c r="N455" s="17"/>
      <c r="O455" s="17"/>
    </row>
    <row r="456" spans="2:15" x14ac:dyDescent="0.2">
      <c r="B456" s="17"/>
      <c r="C456" s="17"/>
      <c r="D456" s="17"/>
      <c r="E456" s="17"/>
      <c r="F456" s="17"/>
      <c r="G456" s="17"/>
      <c r="H456" s="17"/>
      <c r="I456" s="17"/>
      <c r="J456" s="17"/>
      <c r="K456" s="17"/>
      <c r="L456" s="17"/>
      <c r="M456" s="17"/>
      <c r="N456" s="17"/>
      <c r="O456" s="17"/>
    </row>
    <row r="457" spans="2:15" x14ac:dyDescent="0.2">
      <c r="B457" s="17"/>
      <c r="C457" s="17"/>
      <c r="D457" s="17"/>
      <c r="E457" s="17"/>
      <c r="F457" s="17"/>
      <c r="G457" s="17"/>
      <c r="H457" s="17"/>
      <c r="I457" s="17"/>
      <c r="J457" s="17"/>
      <c r="K457" s="17"/>
      <c r="L457" s="17"/>
      <c r="M457" s="17"/>
      <c r="N457" s="17"/>
      <c r="O457" s="17"/>
    </row>
    <row r="458" spans="2:15" x14ac:dyDescent="0.2">
      <c r="B458" s="17"/>
      <c r="C458" s="17"/>
      <c r="D458" s="17"/>
      <c r="E458" s="17"/>
      <c r="F458" s="17"/>
      <c r="G458" s="17"/>
      <c r="H458" s="17"/>
      <c r="I458" s="17"/>
      <c r="J458" s="17"/>
      <c r="K458" s="17"/>
      <c r="L458" s="17"/>
      <c r="M458" s="17"/>
      <c r="N458" s="17"/>
      <c r="O458" s="17"/>
    </row>
    <row r="459" spans="2:15" x14ac:dyDescent="0.2">
      <c r="B459" s="17"/>
      <c r="C459" s="17"/>
      <c r="D459" s="17"/>
      <c r="E459" s="17"/>
      <c r="F459" s="17"/>
      <c r="G459" s="17"/>
      <c r="H459" s="17"/>
      <c r="I459" s="17"/>
      <c r="J459" s="17"/>
      <c r="K459" s="17"/>
      <c r="L459" s="17"/>
      <c r="M459" s="17"/>
      <c r="N459" s="17"/>
      <c r="O459" s="17"/>
    </row>
    <row r="460" spans="2:15" x14ac:dyDescent="0.2">
      <c r="B460" s="17"/>
      <c r="C460" s="17"/>
      <c r="D460" s="17"/>
      <c r="E460" s="17"/>
      <c r="F460" s="17"/>
      <c r="G460" s="17"/>
      <c r="H460" s="17"/>
      <c r="I460" s="17"/>
      <c r="J460" s="17"/>
      <c r="K460" s="17"/>
      <c r="L460" s="17"/>
      <c r="M460" s="17"/>
      <c r="N460" s="17"/>
      <c r="O460" s="17"/>
    </row>
    <row r="461" spans="2:15" x14ac:dyDescent="0.2">
      <c r="B461" s="17"/>
      <c r="C461" s="17"/>
      <c r="D461" s="17"/>
      <c r="E461" s="17"/>
      <c r="F461" s="17"/>
      <c r="G461" s="17"/>
      <c r="H461" s="17"/>
      <c r="I461" s="17"/>
      <c r="J461" s="17"/>
      <c r="K461" s="17"/>
      <c r="L461" s="17"/>
      <c r="M461" s="17"/>
      <c r="N461" s="17"/>
      <c r="O461" s="17"/>
    </row>
    <row r="462" spans="2:15" x14ac:dyDescent="0.2">
      <c r="B462" s="17"/>
      <c r="C462" s="17"/>
      <c r="D462" s="17"/>
      <c r="E462" s="17"/>
      <c r="F462" s="17"/>
      <c r="G462" s="17"/>
      <c r="H462" s="17"/>
      <c r="I462" s="17"/>
      <c r="J462" s="17"/>
      <c r="K462" s="17"/>
      <c r="L462" s="17"/>
      <c r="M462" s="17"/>
      <c r="N462" s="17"/>
      <c r="O462" s="17"/>
    </row>
    <row r="463" spans="2:15" x14ac:dyDescent="0.2">
      <c r="B463" s="17"/>
      <c r="C463" s="17"/>
      <c r="D463" s="17"/>
      <c r="E463" s="17"/>
      <c r="F463" s="17"/>
      <c r="G463" s="17"/>
      <c r="H463" s="17"/>
      <c r="I463" s="17"/>
      <c r="J463" s="17"/>
      <c r="K463" s="17"/>
      <c r="L463" s="17"/>
      <c r="M463" s="17"/>
      <c r="N463" s="17"/>
      <c r="O463" s="17"/>
    </row>
    <row r="464" spans="2:15" x14ac:dyDescent="0.2">
      <c r="B464" s="17"/>
      <c r="C464" s="17"/>
      <c r="D464" s="17"/>
      <c r="E464" s="17"/>
      <c r="F464" s="17"/>
      <c r="G464" s="17"/>
      <c r="H464" s="17"/>
      <c r="I464" s="17"/>
      <c r="J464" s="17"/>
      <c r="K464" s="17"/>
      <c r="L464" s="17"/>
      <c r="M464" s="17"/>
      <c r="N464" s="17"/>
      <c r="O464" s="17"/>
    </row>
    <row r="465" spans="2:15" x14ac:dyDescent="0.2">
      <c r="B465" s="17"/>
      <c r="C465" s="17"/>
      <c r="D465" s="17"/>
      <c r="E465" s="17"/>
      <c r="F465" s="17"/>
      <c r="G465" s="17"/>
      <c r="H465" s="17"/>
      <c r="I465" s="17"/>
      <c r="J465" s="17"/>
      <c r="K465" s="17"/>
      <c r="L465" s="17"/>
      <c r="M465" s="17"/>
      <c r="N465" s="17"/>
      <c r="O465" s="17"/>
    </row>
    <row r="466" spans="2:15" x14ac:dyDescent="0.2">
      <c r="B466" s="17"/>
      <c r="C466" s="17"/>
      <c r="D466" s="17"/>
      <c r="E466" s="17"/>
      <c r="F466" s="17"/>
      <c r="G466" s="17"/>
      <c r="H466" s="17"/>
      <c r="I466" s="17"/>
      <c r="J466" s="17"/>
      <c r="K466" s="17"/>
      <c r="L466" s="17"/>
      <c r="M466" s="17"/>
      <c r="N466" s="17"/>
      <c r="O466" s="17"/>
    </row>
    <row r="467" spans="2:15" x14ac:dyDescent="0.2">
      <c r="B467" s="17"/>
      <c r="C467" s="17"/>
      <c r="D467" s="17"/>
      <c r="E467" s="17"/>
      <c r="F467" s="17"/>
      <c r="G467" s="17"/>
      <c r="H467" s="17"/>
      <c r="I467" s="17"/>
      <c r="J467" s="17"/>
      <c r="K467" s="17"/>
      <c r="L467" s="17"/>
      <c r="M467" s="17"/>
      <c r="N467" s="17"/>
      <c r="O467" s="17"/>
    </row>
    <row r="468" spans="2:15" x14ac:dyDescent="0.2">
      <c r="B468" s="17"/>
      <c r="C468" s="17"/>
      <c r="D468" s="17"/>
      <c r="E468" s="17"/>
      <c r="F468" s="17"/>
      <c r="G468" s="17"/>
      <c r="H468" s="17"/>
      <c r="I468" s="17"/>
      <c r="J468" s="17"/>
      <c r="K468" s="17"/>
      <c r="L468" s="17"/>
      <c r="M468" s="17"/>
      <c r="N468" s="17"/>
      <c r="O468" s="17"/>
    </row>
    <row r="469" spans="2:15" x14ac:dyDescent="0.2">
      <c r="B469" s="17"/>
      <c r="C469" s="17"/>
      <c r="D469" s="17"/>
      <c r="E469" s="17"/>
      <c r="F469" s="17"/>
      <c r="G469" s="17"/>
      <c r="H469" s="17"/>
      <c r="I469" s="17"/>
      <c r="J469" s="17"/>
      <c r="K469" s="17"/>
      <c r="L469" s="17"/>
      <c r="M469" s="17"/>
      <c r="N469" s="17"/>
      <c r="O469" s="17"/>
    </row>
    <row r="470" spans="2:15" x14ac:dyDescent="0.2">
      <c r="B470" s="17"/>
      <c r="C470" s="17"/>
      <c r="D470" s="17"/>
      <c r="E470" s="17"/>
      <c r="F470" s="17"/>
      <c r="G470" s="17"/>
      <c r="H470" s="17"/>
      <c r="I470" s="17"/>
      <c r="J470" s="17"/>
      <c r="K470" s="17"/>
      <c r="L470" s="17"/>
      <c r="M470" s="17"/>
      <c r="N470" s="17"/>
      <c r="O470" s="17"/>
    </row>
    <row r="471" spans="2:15" x14ac:dyDescent="0.2">
      <c r="B471" s="17"/>
      <c r="C471" s="17"/>
      <c r="D471" s="17"/>
      <c r="E471" s="17"/>
      <c r="F471" s="17"/>
      <c r="G471" s="17"/>
      <c r="H471" s="17"/>
      <c r="I471" s="17"/>
      <c r="J471" s="17"/>
      <c r="K471" s="17"/>
      <c r="L471" s="17"/>
      <c r="M471" s="17"/>
      <c r="N471" s="17"/>
      <c r="O471" s="17"/>
    </row>
    <row r="472" spans="2:15" x14ac:dyDescent="0.2">
      <c r="B472" s="17"/>
      <c r="C472" s="17"/>
      <c r="D472" s="17"/>
      <c r="E472" s="17"/>
      <c r="F472" s="17"/>
      <c r="G472" s="17"/>
      <c r="H472" s="17"/>
      <c r="I472" s="17"/>
      <c r="J472" s="17"/>
      <c r="K472" s="17"/>
      <c r="L472" s="17"/>
      <c r="M472" s="17"/>
      <c r="N472" s="17"/>
      <c r="O472" s="17"/>
    </row>
    <row r="473" spans="2:15" x14ac:dyDescent="0.2">
      <c r="B473" s="17"/>
      <c r="C473" s="17"/>
      <c r="D473" s="17"/>
      <c r="E473" s="17"/>
      <c r="F473" s="17"/>
      <c r="G473" s="17"/>
      <c r="H473" s="17"/>
      <c r="I473" s="17"/>
      <c r="J473" s="17"/>
      <c r="K473" s="17"/>
      <c r="L473" s="17"/>
      <c r="M473" s="17"/>
      <c r="N473" s="17"/>
      <c r="O473" s="17"/>
    </row>
    <row r="474" spans="2:15" x14ac:dyDescent="0.2">
      <c r="B474" s="17"/>
      <c r="C474" s="17"/>
      <c r="D474" s="17"/>
      <c r="E474" s="17"/>
      <c r="F474" s="17"/>
      <c r="G474" s="17"/>
      <c r="H474" s="17"/>
      <c r="I474" s="17"/>
      <c r="J474" s="17"/>
      <c r="K474" s="17"/>
      <c r="L474" s="17"/>
      <c r="M474" s="17"/>
      <c r="N474" s="17"/>
      <c r="O474" s="17"/>
    </row>
    <row r="475" spans="2:15" x14ac:dyDescent="0.2">
      <c r="B475" s="17"/>
      <c r="C475" s="17"/>
      <c r="D475" s="17"/>
      <c r="E475" s="17"/>
      <c r="F475" s="17"/>
      <c r="G475" s="17"/>
      <c r="H475" s="17"/>
      <c r="I475" s="17"/>
      <c r="J475" s="17"/>
      <c r="K475" s="17"/>
      <c r="L475" s="17"/>
      <c r="M475" s="17"/>
      <c r="N475" s="17"/>
      <c r="O475" s="17"/>
    </row>
    <row r="476" spans="2:15" x14ac:dyDescent="0.2">
      <c r="B476" s="17"/>
      <c r="C476" s="17"/>
      <c r="D476" s="17"/>
      <c r="E476" s="17"/>
      <c r="F476" s="17"/>
      <c r="G476" s="17"/>
      <c r="H476" s="17"/>
      <c r="I476" s="17"/>
      <c r="J476" s="17"/>
      <c r="K476" s="17"/>
      <c r="L476" s="17"/>
      <c r="M476" s="17"/>
      <c r="N476" s="17"/>
      <c r="O476" s="17"/>
    </row>
    <row r="477" spans="2:15" x14ac:dyDescent="0.2">
      <c r="B477" s="17"/>
      <c r="C477" s="17"/>
      <c r="D477" s="17"/>
      <c r="E477" s="17"/>
      <c r="F477" s="17"/>
      <c r="G477" s="17"/>
      <c r="H477" s="17"/>
      <c r="I477" s="17"/>
      <c r="J477" s="17"/>
      <c r="K477" s="17"/>
      <c r="L477" s="17"/>
      <c r="M477" s="17"/>
      <c r="N477" s="17"/>
      <c r="O477" s="17"/>
    </row>
    <row r="478" spans="2:15" x14ac:dyDescent="0.2">
      <c r="B478" s="17"/>
      <c r="C478" s="17"/>
      <c r="D478" s="17"/>
      <c r="E478" s="17"/>
      <c r="F478" s="17"/>
      <c r="G478" s="17"/>
      <c r="H478" s="17"/>
      <c r="I478" s="17"/>
      <c r="J478" s="17"/>
      <c r="K478" s="17"/>
      <c r="L478" s="17"/>
      <c r="M478" s="17"/>
      <c r="N478" s="17"/>
      <c r="O478" s="17"/>
    </row>
    <row r="479" spans="2:15" x14ac:dyDescent="0.2">
      <c r="B479" s="17"/>
      <c r="C479" s="17"/>
      <c r="D479" s="17"/>
      <c r="E479" s="17"/>
      <c r="F479" s="17"/>
      <c r="G479" s="17"/>
      <c r="H479" s="17"/>
      <c r="I479" s="17"/>
      <c r="J479" s="17"/>
      <c r="K479" s="17"/>
      <c r="L479" s="17"/>
      <c r="M479" s="17"/>
      <c r="N479" s="17"/>
      <c r="O479" s="17"/>
    </row>
    <row r="480" spans="2:15" x14ac:dyDescent="0.2">
      <c r="B480" s="17"/>
      <c r="C480" s="17"/>
      <c r="D480" s="17"/>
      <c r="E480" s="17"/>
      <c r="F480" s="17"/>
      <c r="G480" s="17"/>
      <c r="H480" s="17"/>
      <c r="I480" s="17"/>
      <c r="J480" s="17"/>
      <c r="K480" s="17"/>
      <c r="L480" s="17"/>
      <c r="M480" s="17"/>
      <c r="N480" s="17"/>
      <c r="O480" s="17"/>
    </row>
    <row r="481" spans="2:15" x14ac:dyDescent="0.2">
      <c r="B481" s="17"/>
      <c r="C481" s="17"/>
      <c r="D481" s="17"/>
      <c r="E481" s="17"/>
      <c r="F481" s="17"/>
      <c r="G481" s="17"/>
      <c r="H481" s="17"/>
      <c r="I481" s="17"/>
      <c r="J481" s="17"/>
      <c r="K481" s="17"/>
      <c r="L481" s="17"/>
      <c r="M481" s="17"/>
      <c r="N481" s="17"/>
      <c r="O481" s="17"/>
    </row>
    <row r="482" spans="2:15" x14ac:dyDescent="0.2">
      <c r="B482" s="17"/>
      <c r="C482" s="17"/>
      <c r="D482" s="17"/>
      <c r="E482" s="17"/>
      <c r="F482" s="17"/>
      <c r="G482" s="17"/>
      <c r="H482" s="17"/>
      <c r="I482" s="17"/>
      <c r="J482" s="17"/>
      <c r="K482" s="17"/>
      <c r="L482" s="17"/>
      <c r="M482" s="17"/>
      <c r="N482" s="17"/>
      <c r="O482" s="17"/>
    </row>
    <row r="483" spans="2:15" x14ac:dyDescent="0.2">
      <c r="B483" s="17"/>
      <c r="C483" s="17"/>
      <c r="D483" s="17"/>
      <c r="E483" s="17"/>
      <c r="F483" s="17"/>
      <c r="G483" s="17"/>
      <c r="H483" s="17"/>
      <c r="I483" s="17"/>
      <c r="J483" s="17"/>
      <c r="K483" s="17"/>
      <c r="L483" s="17"/>
      <c r="M483" s="17"/>
      <c r="N483" s="17"/>
      <c r="O483" s="17"/>
    </row>
    <row r="484" spans="2:15" x14ac:dyDescent="0.2">
      <c r="B484" s="17"/>
      <c r="C484" s="17"/>
      <c r="D484" s="17"/>
      <c r="E484" s="17"/>
      <c r="F484" s="17"/>
      <c r="G484" s="17"/>
      <c r="H484" s="17"/>
      <c r="I484" s="17"/>
      <c r="J484" s="17"/>
      <c r="K484" s="17"/>
      <c r="L484" s="17"/>
      <c r="M484" s="17"/>
      <c r="N484" s="17"/>
      <c r="O484" s="17"/>
    </row>
    <row r="485" spans="2:15" x14ac:dyDescent="0.2">
      <c r="B485" s="17"/>
      <c r="C485" s="17"/>
      <c r="D485" s="17"/>
      <c r="E485" s="17"/>
      <c r="F485" s="17"/>
      <c r="G485" s="17"/>
      <c r="H485" s="17"/>
      <c r="I485" s="17"/>
      <c r="J485" s="17"/>
      <c r="K485" s="17"/>
      <c r="L485" s="17"/>
      <c r="M485" s="17"/>
      <c r="N485" s="17"/>
      <c r="O485" s="17"/>
    </row>
    <row r="486" spans="2:15" x14ac:dyDescent="0.2">
      <c r="B486" s="17"/>
      <c r="C486" s="17"/>
      <c r="D486" s="17"/>
      <c r="E486" s="17"/>
      <c r="F486" s="17"/>
      <c r="G486" s="17"/>
      <c r="H486" s="17"/>
      <c r="I486" s="17"/>
      <c r="J486" s="17"/>
      <c r="K486" s="17"/>
      <c r="L486" s="17"/>
      <c r="M486" s="17"/>
      <c r="N486" s="17"/>
      <c r="O486" s="17"/>
    </row>
    <row r="487" spans="2:15" x14ac:dyDescent="0.2">
      <c r="B487" s="17"/>
      <c r="C487" s="17"/>
      <c r="D487" s="17"/>
      <c r="E487" s="17"/>
      <c r="F487" s="17"/>
      <c r="G487" s="17"/>
      <c r="H487" s="17"/>
      <c r="I487" s="17"/>
      <c r="J487" s="17"/>
      <c r="K487" s="17"/>
      <c r="L487" s="17"/>
      <c r="M487" s="17"/>
      <c r="N487" s="17"/>
      <c r="O487" s="17"/>
    </row>
    <row r="488" spans="2:15" x14ac:dyDescent="0.2">
      <c r="B488" s="17"/>
      <c r="C488" s="17"/>
      <c r="D488" s="17"/>
      <c r="E488" s="17"/>
      <c r="F488" s="17"/>
      <c r="G488" s="17"/>
      <c r="H488" s="17"/>
      <c r="I488" s="17"/>
      <c r="J488" s="17"/>
      <c r="K488" s="17"/>
      <c r="L488" s="17"/>
      <c r="M488" s="17"/>
      <c r="N488" s="17"/>
      <c r="O488" s="17"/>
    </row>
    <row r="489" spans="2:15" x14ac:dyDescent="0.2">
      <c r="B489" s="17"/>
      <c r="C489" s="17"/>
      <c r="D489" s="17"/>
      <c r="E489" s="17"/>
      <c r="F489" s="17"/>
      <c r="G489" s="17"/>
      <c r="H489" s="17"/>
      <c r="I489" s="17"/>
      <c r="J489" s="17"/>
      <c r="K489" s="17"/>
      <c r="L489" s="17"/>
      <c r="M489" s="17"/>
      <c r="N489" s="17"/>
      <c r="O489" s="17"/>
    </row>
    <row r="490" spans="2:15" x14ac:dyDescent="0.2">
      <c r="B490" s="17"/>
      <c r="C490" s="17"/>
      <c r="D490" s="17"/>
      <c r="E490" s="17"/>
      <c r="F490" s="17"/>
      <c r="G490" s="17"/>
      <c r="H490" s="17"/>
      <c r="I490" s="17"/>
      <c r="J490" s="17"/>
      <c r="K490" s="17"/>
      <c r="L490" s="17"/>
      <c r="M490" s="17"/>
      <c r="N490" s="17"/>
      <c r="O490" s="17"/>
    </row>
    <row r="491" spans="2:15" x14ac:dyDescent="0.2">
      <c r="B491" s="17"/>
      <c r="C491" s="17"/>
      <c r="D491" s="17"/>
      <c r="E491" s="17"/>
      <c r="F491" s="17"/>
      <c r="G491" s="17"/>
      <c r="H491" s="17"/>
      <c r="I491" s="17"/>
      <c r="J491" s="17"/>
      <c r="K491" s="17"/>
      <c r="L491" s="17"/>
      <c r="M491" s="17"/>
      <c r="N491" s="17"/>
      <c r="O491" s="17"/>
    </row>
    <row r="492" spans="2:15" x14ac:dyDescent="0.2">
      <c r="B492" s="17"/>
      <c r="C492" s="17"/>
      <c r="D492" s="17"/>
      <c r="E492" s="17"/>
      <c r="F492" s="17"/>
      <c r="G492" s="17"/>
      <c r="H492" s="17"/>
      <c r="I492" s="17"/>
      <c r="J492" s="17"/>
      <c r="K492" s="17"/>
      <c r="L492" s="17"/>
      <c r="M492" s="17"/>
      <c r="N492" s="17"/>
      <c r="O492" s="17"/>
    </row>
    <row r="493" spans="2:15" x14ac:dyDescent="0.2">
      <c r="B493" s="17"/>
      <c r="C493" s="17"/>
      <c r="D493" s="17"/>
      <c r="E493" s="17"/>
      <c r="F493" s="17"/>
      <c r="G493" s="17"/>
      <c r="H493" s="17"/>
      <c r="I493" s="17"/>
      <c r="J493" s="17"/>
      <c r="K493" s="17"/>
      <c r="L493" s="17"/>
      <c r="M493" s="17"/>
      <c r="N493" s="17"/>
      <c r="O493" s="17"/>
    </row>
    <row r="494" spans="2:15" x14ac:dyDescent="0.2">
      <c r="B494" s="17"/>
      <c r="C494" s="17"/>
      <c r="D494" s="17"/>
      <c r="E494" s="17"/>
      <c r="F494" s="17"/>
      <c r="G494" s="17"/>
      <c r="H494" s="17"/>
      <c r="I494" s="17"/>
      <c r="J494" s="17"/>
      <c r="K494" s="17"/>
      <c r="L494" s="17"/>
      <c r="M494" s="17"/>
      <c r="N494" s="17"/>
      <c r="O494" s="17"/>
    </row>
    <row r="495" spans="2:15" x14ac:dyDescent="0.2">
      <c r="B495" s="17"/>
      <c r="C495" s="17"/>
      <c r="D495" s="17"/>
      <c r="E495" s="17"/>
      <c r="F495" s="17"/>
      <c r="G495" s="17"/>
      <c r="H495" s="17"/>
      <c r="I495" s="17"/>
      <c r="J495" s="17"/>
      <c r="K495" s="17"/>
      <c r="L495" s="17"/>
      <c r="M495" s="17"/>
      <c r="N495" s="17"/>
      <c r="O495" s="17"/>
    </row>
    <row r="496" spans="2:15" x14ac:dyDescent="0.2">
      <c r="B496" s="17"/>
      <c r="C496" s="17"/>
      <c r="D496" s="17"/>
      <c r="E496" s="17"/>
      <c r="F496" s="17"/>
      <c r="G496" s="17"/>
      <c r="H496" s="17"/>
      <c r="I496" s="17"/>
      <c r="J496" s="17"/>
      <c r="K496" s="17"/>
      <c r="L496" s="17"/>
      <c r="M496" s="17"/>
      <c r="N496" s="17"/>
      <c r="O496" s="17"/>
    </row>
    <row r="497" spans="2:15" x14ac:dyDescent="0.2">
      <c r="B497" s="17"/>
      <c r="C497" s="17"/>
      <c r="D497" s="17"/>
      <c r="E497" s="17"/>
      <c r="F497" s="17"/>
      <c r="G497" s="17"/>
      <c r="H497" s="17"/>
      <c r="I497" s="17"/>
      <c r="J497" s="17"/>
      <c r="K497" s="17"/>
      <c r="L497" s="17"/>
      <c r="M497" s="17"/>
      <c r="N497" s="17"/>
      <c r="O497" s="17"/>
    </row>
    <row r="498" spans="2:15" x14ac:dyDescent="0.2">
      <c r="B498" s="17"/>
      <c r="C498" s="17"/>
      <c r="D498" s="17"/>
      <c r="E498" s="17"/>
      <c r="F498" s="17"/>
      <c r="G498" s="17"/>
      <c r="H498" s="17"/>
      <c r="I498" s="17"/>
      <c r="J498" s="17"/>
      <c r="K498" s="17"/>
      <c r="L498" s="17"/>
      <c r="M498" s="17"/>
      <c r="N498" s="17"/>
      <c r="O498" s="17"/>
    </row>
    <row r="499" spans="2:15" x14ac:dyDescent="0.2">
      <c r="B499" s="17"/>
      <c r="C499" s="17"/>
      <c r="D499" s="17"/>
      <c r="E499" s="17"/>
      <c r="F499" s="17"/>
      <c r="G499" s="17"/>
      <c r="H499" s="17"/>
      <c r="I499" s="17"/>
      <c r="J499" s="17"/>
      <c r="K499" s="17"/>
      <c r="L499" s="17"/>
      <c r="M499" s="17"/>
      <c r="N499" s="17"/>
      <c r="O499" s="17"/>
    </row>
    <row r="500" spans="2:15" x14ac:dyDescent="0.2">
      <c r="B500" s="17"/>
      <c r="C500" s="17"/>
      <c r="D500" s="17"/>
      <c r="E500" s="17"/>
      <c r="F500" s="17"/>
      <c r="G500" s="17"/>
      <c r="H500" s="17"/>
      <c r="I500" s="17"/>
      <c r="J500" s="17"/>
      <c r="K500" s="17"/>
      <c r="L500" s="17"/>
      <c r="M500" s="17"/>
      <c r="N500" s="17"/>
      <c r="O500" s="17"/>
    </row>
    <row r="501" spans="2:15" x14ac:dyDescent="0.2">
      <c r="B501" s="17"/>
      <c r="C501" s="17"/>
      <c r="D501" s="17"/>
      <c r="E501" s="17"/>
      <c r="F501" s="17"/>
      <c r="G501" s="17"/>
      <c r="H501" s="17"/>
      <c r="I501" s="17"/>
      <c r="J501" s="17"/>
      <c r="K501" s="17"/>
      <c r="L501" s="17"/>
      <c r="M501" s="17"/>
      <c r="N501" s="17"/>
      <c r="O501" s="17"/>
    </row>
    <row r="502" spans="2:15" x14ac:dyDescent="0.2">
      <c r="B502" s="17"/>
      <c r="C502" s="17"/>
      <c r="D502" s="17"/>
      <c r="E502" s="17"/>
      <c r="F502" s="17"/>
      <c r="G502" s="17"/>
      <c r="H502" s="17"/>
      <c r="I502" s="17"/>
      <c r="J502" s="17"/>
      <c r="K502" s="17"/>
      <c r="L502" s="17"/>
      <c r="M502" s="17"/>
      <c r="N502" s="17"/>
      <c r="O502" s="17"/>
    </row>
    <row r="503" spans="2:15" x14ac:dyDescent="0.2">
      <c r="B503" s="17"/>
      <c r="C503" s="17"/>
      <c r="D503" s="17"/>
      <c r="E503" s="17"/>
      <c r="F503" s="17"/>
      <c r="G503" s="17"/>
      <c r="H503" s="17"/>
      <c r="I503" s="17"/>
      <c r="J503" s="17"/>
      <c r="K503" s="17"/>
      <c r="L503" s="17"/>
      <c r="M503" s="17"/>
      <c r="N503" s="17"/>
      <c r="O503" s="17"/>
    </row>
    <row r="504" spans="2:15" x14ac:dyDescent="0.2">
      <c r="B504" s="17"/>
      <c r="C504" s="17"/>
      <c r="D504" s="17"/>
      <c r="E504" s="17"/>
      <c r="F504" s="17"/>
      <c r="G504" s="17"/>
      <c r="H504" s="17"/>
      <c r="I504" s="17"/>
      <c r="J504" s="17"/>
      <c r="K504" s="17"/>
      <c r="L504" s="17"/>
      <c r="M504" s="17"/>
      <c r="N504" s="17"/>
      <c r="O504" s="17"/>
    </row>
    <row r="505" spans="2:15" x14ac:dyDescent="0.2">
      <c r="B505" s="17"/>
      <c r="C505" s="17"/>
      <c r="D505" s="17"/>
      <c r="E505" s="17"/>
      <c r="F505" s="17"/>
      <c r="G505" s="17"/>
      <c r="H505" s="17"/>
      <c r="I505" s="17"/>
      <c r="J505" s="17"/>
      <c r="K505" s="17"/>
      <c r="L505" s="17"/>
      <c r="M505" s="17"/>
      <c r="N505" s="17"/>
      <c r="O505" s="17"/>
    </row>
  </sheetData>
  <mergeCells count="17">
    <mergeCell ref="B9:B12"/>
    <mergeCell ref="D9:M9"/>
    <mergeCell ref="D10:M10"/>
    <mergeCell ref="D11:M11"/>
    <mergeCell ref="D12:M12"/>
    <mergeCell ref="A1:N1"/>
    <mergeCell ref="A2:N2"/>
    <mergeCell ref="D4:M4"/>
    <mergeCell ref="D5:M5"/>
    <mergeCell ref="D6:M6"/>
    <mergeCell ref="B13:B16"/>
    <mergeCell ref="C25:M25"/>
    <mergeCell ref="C30:M30"/>
    <mergeCell ref="D13:M13"/>
    <mergeCell ref="D14:M14"/>
    <mergeCell ref="D15:M15"/>
    <mergeCell ref="D16:M16"/>
  </mergeCells>
  <pageMargins left="0.25" right="0.25" top="0.5" bottom="0.5" header="0.3" footer="0.3"/>
  <pageSetup orientation="landscape" horizontalDpi="1200" verticalDpi="1200" r:id="rId1"/>
  <headerFooter>
    <oddFooter>Page &amp;P&amp;R&amp;F</oddFooter>
  </headerFooter>
  <rowBreaks count="1" manualBreakCount="1">
    <brk id="25"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648"/>
  <sheetViews>
    <sheetView showGridLines="0" tabSelected="1" topLeftCell="A187" zoomScale="90" zoomScaleNormal="90" zoomScalePageLayoutView="40" workbookViewId="0">
      <selection activeCell="L198" sqref="L198"/>
    </sheetView>
  </sheetViews>
  <sheetFormatPr defaultColWidth="9.140625" defaultRowHeight="12.75" x14ac:dyDescent="0.2"/>
  <cols>
    <col min="1" max="1" width="1.85546875" style="2" customWidth="1"/>
    <col min="2" max="2" width="3.5703125" style="77" customWidth="1"/>
    <col min="3" max="3" width="29.5703125" style="3" customWidth="1"/>
    <col min="4" max="4" width="61.28515625" style="3" customWidth="1"/>
    <col min="5" max="6" width="12.42578125" style="3" customWidth="1"/>
    <col min="7" max="7" width="12.85546875" style="3" customWidth="1"/>
    <col min="8" max="8" width="13.5703125" style="3" customWidth="1"/>
    <col min="9" max="9" width="12.5703125" style="2" customWidth="1"/>
    <col min="10" max="10" width="14.42578125" style="3" customWidth="1"/>
    <col min="11" max="11" width="12" style="3" customWidth="1"/>
    <col min="12" max="12" width="11.42578125" style="3" customWidth="1"/>
    <col min="13" max="13" width="11.5703125" style="3" customWidth="1"/>
    <col min="14" max="14" width="14.5703125" style="3" customWidth="1"/>
    <col min="15" max="15" width="13" style="3" customWidth="1"/>
    <col min="16" max="16" width="49" style="3" customWidth="1"/>
    <col min="17" max="17" width="2.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334" t="s">
        <v>0</v>
      </c>
      <c r="C1" s="334"/>
      <c r="D1" s="334"/>
      <c r="E1" s="334"/>
      <c r="F1" s="334"/>
      <c r="G1" s="334"/>
      <c r="H1" s="334"/>
      <c r="I1" s="334"/>
      <c r="J1" s="334"/>
      <c r="K1" s="334"/>
      <c r="L1" s="334"/>
      <c r="M1" s="334"/>
      <c r="N1" s="334"/>
      <c r="O1" s="334"/>
      <c r="P1" s="334"/>
      <c r="Q1" s="334"/>
    </row>
    <row r="2" spans="1:25" ht="20.25" x14ac:dyDescent="0.3">
      <c r="B2" s="334" t="s">
        <v>38</v>
      </c>
      <c r="C2" s="334"/>
      <c r="D2" s="334"/>
      <c r="E2" s="334"/>
      <c r="F2" s="334"/>
      <c r="G2" s="334"/>
      <c r="H2" s="334"/>
      <c r="I2" s="334"/>
      <c r="J2" s="334"/>
      <c r="K2" s="334"/>
      <c r="L2" s="334"/>
      <c r="M2" s="334"/>
      <c r="N2" s="334"/>
      <c r="O2" s="334"/>
      <c r="P2" s="334"/>
      <c r="Q2" s="334"/>
    </row>
    <row r="3" spans="1:25" ht="5.25" customHeight="1" x14ac:dyDescent="0.2">
      <c r="B3" s="9"/>
      <c r="C3" s="2"/>
      <c r="D3" s="2"/>
      <c r="E3" s="2"/>
      <c r="F3" s="2"/>
      <c r="G3" s="2"/>
      <c r="H3" s="2"/>
      <c r="J3" s="2"/>
      <c r="K3" s="2"/>
      <c r="L3" s="2"/>
      <c r="M3" s="2"/>
      <c r="N3" s="2"/>
      <c r="O3" s="2"/>
      <c r="P3" s="2"/>
    </row>
    <row r="4" spans="1:25" ht="13.5" thickBot="1" x14ac:dyDescent="0.25">
      <c r="B4" s="364" t="s">
        <v>39</v>
      </c>
      <c r="C4" s="364"/>
      <c r="D4" s="21" t="s">
        <v>313</v>
      </c>
      <c r="E4" s="22"/>
      <c r="F4" s="2"/>
      <c r="G4" s="2"/>
      <c r="H4" s="2"/>
      <c r="J4" s="2"/>
      <c r="K4" s="2"/>
      <c r="L4" s="2"/>
      <c r="M4" s="2"/>
      <c r="N4" s="2"/>
      <c r="O4" s="2"/>
      <c r="P4" s="2"/>
    </row>
    <row r="5" spans="1:25" ht="13.5" thickBot="1" x14ac:dyDescent="0.25">
      <c r="B5" s="364" t="s">
        <v>40</v>
      </c>
      <c r="C5" s="364"/>
      <c r="D5" s="23">
        <v>1</v>
      </c>
      <c r="E5" s="24" t="s">
        <v>41</v>
      </c>
      <c r="F5" s="25" t="s">
        <v>42</v>
      </c>
      <c r="G5" s="373" t="s">
        <v>322</v>
      </c>
      <c r="H5" s="373"/>
      <c r="I5" s="373"/>
      <c r="J5" s="373"/>
      <c r="K5" s="26"/>
      <c r="L5" s="26"/>
      <c r="M5" s="27" t="s">
        <v>17</v>
      </c>
      <c r="N5" s="28" t="str">
        <f>DQI!I119</f>
        <v>2,1,5,3,3</v>
      </c>
      <c r="O5" s="29"/>
      <c r="P5" s="17" t="s">
        <v>43</v>
      </c>
    </row>
    <row r="6" spans="1:25" ht="27.75" customHeight="1" x14ac:dyDescent="0.2">
      <c r="B6" s="374" t="s">
        <v>44</v>
      </c>
      <c r="C6" s="375"/>
      <c r="D6" s="376" t="s">
        <v>312</v>
      </c>
      <c r="E6" s="377"/>
      <c r="F6" s="377"/>
      <c r="G6" s="377"/>
      <c r="H6" s="377"/>
      <c r="I6" s="377"/>
      <c r="J6" s="377"/>
      <c r="K6" s="377"/>
      <c r="L6" s="377"/>
      <c r="M6" s="377"/>
      <c r="N6" s="377"/>
      <c r="O6" s="378"/>
      <c r="P6" s="30"/>
    </row>
    <row r="7" spans="1:25" ht="13.5" thickBot="1" x14ac:dyDescent="0.25">
      <c r="B7" s="9"/>
      <c r="C7" s="2"/>
      <c r="D7" s="2"/>
      <c r="E7" s="2"/>
      <c r="F7" s="2"/>
      <c r="G7" s="2"/>
      <c r="H7" s="2"/>
      <c r="J7" s="2"/>
      <c r="K7" s="2"/>
      <c r="L7" s="2"/>
      <c r="M7" s="2"/>
      <c r="N7" s="2"/>
      <c r="O7" s="2"/>
      <c r="P7" s="2"/>
    </row>
    <row r="8" spans="1:25" s="32" customFormat="1" ht="13.5" thickBot="1" x14ac:dyDescent="0.25">
      <c r="A8" s="31"/>
      <c r="B8" s="352" t="s">
        <v>45</v>
      </c>
      <c r="C8" s="353"/>
      <c r="D8" s="353"/>
      <c r="E8" s="353"/>
      <c r="F8" s="353"/>
      <c r="G8" s="353"/>
      <c r="H8" s="353"/>
      <c r="I8" s="353"/>
      <c r="J8" s="353"/>
      <c r="K8" s="353"/>
      <c r="L8" s="353"/>
      <c r="M8" s="353"/>
      <c r="N8" s="353"/>
      <c r="O8" s="353"/>
      <c r="P8" s="354"/>
      <c r="Q8" s="31"/>
      <c r="R8" s="31"/>
      <c r="S8" s="31"/>
      <c r="T8" s="31"/>
      <c r="U8" s="31"/>
      <c r="V8" s="31"/>
      <c r="W8" s="31"/>
      <c r="X8" s="31"/>
      <c r="Y8" s="31"/>
    </row>
    <row r="9" spans="1:25" x14ac:dyDescent="0.2">
      <c r="B9" s="9"/>
      <c r="C9" s="2"/>
      <c r="D9" s="2"/>
      <c r="E9" s="2"/>
      <c r="F9" s="2"/>
      <c r="G9" s="2"/>
      <c r="H9" s="2"/>
      <c r="J9" s="2"/>
      <c r="K9" s="2"/>
      <c r="L9" s="2"/>
      <c r="M9" s="2"/>
      <c r="N9" s="2"/>
      <c r="O9" s="2"/>
      <c r="P9" s="2"/>
    </row>
    <row r="10" spans="1:25" x14ac:dyDescent="0.2">
      <c r="B10" s="364" t="s">
        <v>46</v>
      </c>
      <c r="C10" s="364"/>
      <c r="D10" s="379" t="s">
        <v>310</v>
      </c>
      <c r="E10" s="380"/>
      <c r="F10" s="2"/>
      <c r="G10" s="33" t="s">
        <v>47</v>
      </c>
      <c r="H10" s="34"/>
      <c r="I10" s="34"/>
      <c r="J10" s="34"/>
      <c r="K10" s="34"/>
      <c r="L10" s="34"/>
      <c r="M10" s="34"/>
      <c r="N10" s="34"/>
      <c r="O10" s="35"/>
      <c r="P10" s="2"/>
    </row>
    <row r="11" spans="1:25" ht="25.5" customHeight="1" x14ac:dyDescent="0.2">
      <c r="B11" s="381" t="s">
        <v>48</v>
      </c>
      <c r="C11" s="382"/>
      <c r="D11" s="383" t="s">
        <v>311</v>
      </c>
      <c r="E11" s="384"/>
      <c r="F11" s="2"/>
      <c r="G11" s="36" t="str">
        <f>CONCATENATE("Reference Flow: ",D5," ",E5," of ",G5)</f>
        <v>Reference Flow: 1 kg of Produced Natural Gas</v>
      </c>
      <c r="H11" s="37"/>
      <c r="I11" s="37"/>
      <c r="J11" s="37"/>
      <c r="K11" s="37"/>
      <c r="L11" s="37"/>
      <c r="M11" s="37"/>
      <c r="N11" s="37"/>
      <c r="O11" s="38"/>
      <c r="P11" s="2"/>
    </row>
    <row r="12" spans="1:25" x14ac:dyDescent="0.2">
      <c r="B12" s="364" t="s">
        <v>49</v>
      </c>
      <c r="C12" s="364"/>
      <c r="D12" s="365">
        <v>2016</v>
      </c>
      <c r="E12" s="365"/>
      <c r="F12" s="2"/>
      <c r="G12" s="36"/>
      <c r="H12" s="37"/>
      <c r="I12" s="37"/>
      <c r="J12" s="37"/>
      <c r="K12" s="37"/>
      <c r="L12" s="37"/>
      <c r="M12" s="37"/>
      <c r="N12" s="37"/>
      <c r="O12" s="38"/>
      <c r="P12" s="2"/>
    </row>
    <row r="13" spans="1:25" ht="12.75" customHeight="1" x14ac:dyDescent="0.2">
      <c r="B13" s="364" t="s">
        <v>50</v>
      </c>
      <c r="C13" s="364"/>
      <c r="D13" s="365" t="s">
        <v>85</v>
      </c>
      <c r="E13" s="365"/>
      <c r="F13" s="2"/>
      <c r="G13" s="366" t="s">
        <v>838</v>
      </c>
      <c r="H13" s="367"/>
      <c r="I13" s="367"/>
      <c r="J13" s="367"/>
      <c r="K13" s="367"/>
      <c r="L13" s="367"/>
      <c r="M13" s="367"/>
      <c r="N13" s="367"/>
      <c r="O13" s="368"/>
      <c r="P13" s="2"/>
    </row>
    <row r="14" spans="1:25" x14ac:dyDescent="0.2">
      <c r="B14" s="364" t="s">
        <v>51</v>
      </c>
      <c r="C14" s="364"/>
      <c r="D14" s="365" t="s">
        <v>91</v>
      </c>
      <c r="E14" s="365"/>
      <c r="F14" s="2"/>
      <c r="G14" s="366"/>
      <c r="H14" s="367"/>
      <c r="I14" s="367"/>
      <c r="J14" s="367"/>
      <c r="K14" s="367"/>
      <c r="L14" s="367"/>
      <c r="M14" s="367"/>
      <c r="N14" s="367"/>
      <c r="O14" s="368"/>
      <c r="P14" s="2"/>
    </row>
    <row r="15" spans="1:25" x14ac:dyDescent="0.2">
      <c r="B15" s="364" t="s">
        <v>52</v>
      </c>
      <c r="C15" s="364"/>
      <c r="D15" s="365" t="s">
        <v>323</v>
      </c>
      <c r="E15" s="365"/>
      <c r="F15" s="2"/>
      <c r="G15" s="366"/>
      <c r="H15" s="367"/>
      <c r="I15" s="367"/>
      <c r="J15" s="367"/>
      <c r="K15" s="367"/>
      <c r="L15" s="367"/>
      <c r="M15" s="367"/>
      <c r="N15" s="367"/>
      <c r="O15" s="368"/>
      <c r="P15" s="2"/>
    </row>
    <row r="16" spans="1:25" x14ac:dyDescent="0.2">
      <c r="B16" s="364" t="s">
        <v>53</v>
      </c>
      <c r="C16" s="364"/>
      <c r="D16" s="365" t="s">
        <v>92</v>
      </c>
      <c r="E16" s="365"/>
      <c r="F16" s="2"/>
      <c r="G16" s="366"/>
      <c r="H16" s="367"/>
      <c r="I16" s="367"/>
      <c r="J16" s="367"/>
      <c r="K16" s="367"/>
      <c r="L16" s="367"/>
      <c r="M16" s="367"/>
      <c r="N16" s="367"/>
      <c r="O16" s="368"/>
      <c r="P16" s="2"/>
    </row>
    <row r="17" spans="1:25" ht="23.45" customHeight="1" x14ac:dyDescent="0.2">
      <c r="B17" s="355" t="s">
        <v>54</v>
      </c>
      <c r="C17" s="356"/>
      <c r="D17" s="357"/>
      <c r="E17" s="357"/>
      <c r="F17" s="2"/>
      <c r="G17" s="39" t="s">
        <v>415</v>
      </c>
      <c r="H17" s="40"/>
      <c r="I17" s="40"/>
      <c r="J17" s="40"/>
      <c r="K17" s="40"/>
      <c r="L17" s="40"/>
      <c r="M17" s="40"/>
      <c r="N17" s="40"/>
      <c r="O17" s="41"/>
      <c r="P17" s="2"/>
    </row>
    <row r="18" spans="1:25" x14ac:dyDescent="0.2">
      <c r="B18" s="9"/>
      <c r="C18" s="2"/>
      <c r="D18" s="2"/>
      <c r="E18" s="2"/>
      <c r="F18" s="2"/>
      <c r="G18" s="2"/>
      <c r="H18" s="2"/>
      <c r="J18" s="2"/>
      <c r="K18" s="2"/>
      <c r="L18" s="2"/>
      <c r="M18" s="2"/>
      <c r="N18" s="2"/>
      <c r="O18" s="2"/>
      <c r="P18" s="2"/>
    </row>
    <row r="19" spans="1:25" ht="13.5" thickBot="1" x14ac:dyDescent="0.25">
      <c r="B19" s="9"/>
      <c r="C19" s="2"/>
      <c r="D19" s="2"/>
      <c r="E19" s="2"/>
      <c r="F19" s="2"/>
      <c r="G19" s="2"/>
      <c r="H19" s="2"/>
      <c r="J19" s="2"/>
      <c r="K19" s="2"/>
      <c r="L19" s="2"/>
      <c r="M19" s="2"/>
      <c r="N19" s="2"/>
      <c r="O19" s="2"/>
      <c r="P19" s="2"/>
    </row>
    <row r="20" spans="1:25" s="32" customFormat="1" ht="13.5" thickBot="1" x14ac:dyDescent="0.25">
      <c r="A20" s="31"/>
      <c r="B20" s="352" t="s">
        <v>55</v>
      </c>
      <c r="C20" s="353"/>
      <c r="D20" s="353"/>
      <c r="E20" s="353"/>
      <c r="F20" s="353"/>
      <c r="G20" s="353"/>
      <c r="H20" s="353"/>
      <c r="I20" s="353"/>
      <c r="J20" s="353"/>
      <c r="K20" s="353"/>
      <c r="L20" s="353"/>
      <c r="M20" s="353"/>
      <c r="N20" s="353"/>
      <c r="O20" s="353"/>
      <c r="P20" s="354"/>
      <c r="Q20" s="31"/>
      <c r="R20" s="31"/>
      <c r="S20" s="31"/>
      <c r="T20" s="31"/>
      <c r="U20" s="31"/>
      <c r="V20" s="31"/>
      <c r="W20" s="31"/>
      <c r="X20" s="31"/>
      <c r="Y20" s="31"/>
    </row>
    <row r="21" spans="1:25" x14ac:dyDescent="0.2">
      <c r="B21" s="9"/>
      <c r="C21" s="2"/>
      <c r="D21" s="2"/>
      <c r="E21" s="2"/>
      <c r="F21" s="2"/>
      <c r="G21" s="42" t="s">
        <v>56</v>
      </c>
      <c r="H21" s="2"/>
      <c r="J21" s="2"/>
      <c r="K21" s="2"/>
      <c r="L21" s="2"/>
      <c r="M21" s="2"/>
      <c r="N21" s="2"/>
      <c r="O21" s="2"/>
      <c r="P21" s="2"/>
    </row>
    <row r="22" spans="1:25" x14ac:dyDescent="0.2">
      <c r="B22" s="9"/>
      <c r="C22" s="43" t="s">
        <v>57</v>
      </c>
      <c r="D22" s="43" t="s">
        <v>58</v>
      </c>
      <c r="E22" s="43" t="s">
        <v>59</v>
      </c>
      <c r="F22" s="43" t="s">
        <v>60</v>
      </c>
      <c r="G22" s="43" t="s">
        <v>61</v>
      </c>
      <c r="H22" s="43" t="s">
        <v>62</v>
      </c>
      <c r="I22" s="43" t="s">
        <v>63</v>
      </c>
      <c r="J22" s="358" t="s">
        <v>64</v>
      </c>
      <c r="K22" s="359"/>
      <c r="L22" s="359"/>
      <c r="M22" s="359"/>
      <c r="N22" s="359"/>
      <c r="O22" s="359"/>
      <c r="P22" s="360"/>
    </row>
    <row r="23" spans="1:25" x14ac:dyDescent="0.2">
      <c r="B23" s="17">
        <f t="shared" ref="B23:B92" si="0">LEN(C23)</f>
        <v>16</v>
      </c>
      <c r="C23" s="231" t="s">
        <v>844</v>
      </c>
      <c r="D23" s="45"/>
      <c r="E23" s="83">
        <f>PS!C7</f>
        <v>6.4000000000000001E-2</v>
      </c>
      <c r="F23" s="83">
        <f>PS!D7</f>
        <v>6.4000000000000001E-2</v>
      </c>
      <c r="G23" s="83">
        <f>PS!E7</f>
        <v>6.4000000000000001E-2</v>
      </c>
      <c r="H23" s="237" t="s">
        <v>308</v>
      </c>
      <c r="I23" s="46">
        <v>1</v>
      </c>
      <c r="J23" s="361" t="s">
        <v>416</v>
      </c>
      <c r="K23" s="362"/>
      <c r="L23" s="362"/>
      <c r="M23" s="362"/>
      <c r="N23" s="362"/>
      <c r="O23" s="362"/>
      <c r="P23" s="363"/>
    </row>
    <row r="24" spans="1:25" ht="15" x14ac:dyDescent="0.25">
      <c r="B24" s="17">
        <f t="shared" si="0"/>
        <v>8</v>
      </c>
      <c r="C24" s="232" t="s">
        <v>247</v>
      </c>
      <c r="D24" s="45"/>
      <c r="E24" s="83">
        <f>PS!C8</f>
        <v>21547.380473835616</v>
      </c>
      <c r="F24" s="83">
        <f>PS!D8</f>
        <v>18037.767225922256</v>
      </c>
      <c r="G24" s="83">
        <f>PS!E8</f>
        <v>104666.20359435173</v>
      </c>
      <c r="H24" s="237" t="s">
        <v>303</v>
      </c>
      <c r="I24" s="46">
        <v>2</v>
      </c>
      <c r="J24" s="361" t="s">
        <v>417</v>
      </c>
      <c r="K24" s="362"/>
      <c r="L24" s="362"/>
      <c r="M24" s="362"/>
      <c r="N24" s="362"/>
      <c r="O24" s="362"/>
      <c r="P24" s="369"/>
    </row>
    <row r="25" spans="1:25" ht="15" x14ac:dyDescent="0.25">
      <c r="B25" s="17">
        <f t="shared" si="0"/>
        <v>8</v>
      </c>
      <c r="C25" s="232" t="s">
        <v>248</v>
      </c>
      <c r="D25" s="45"/>
      <c r="E25" s="83">
        <f>PS!C9</f>
        <v>0</v>
      </c>
      <c r="F25" s="83">
        <f>PS!D9</f>
        <v>0</v>
      </c>
      <c r="G25" s="83">
        <f>PS!E9</f>
        <v>0</v>
      </c>
      <c r="H25" s="237" t="s">
        <v>303</v>
      </c>
      <c r="I25" s="46">
        <v>2</v>
      </c>
      <c r="J25" s="361" t="s">
        <v>418</v>
      </c>
      <c r="K25" s="362"/>
      <c r="L25" s="362"/>
      <c r="M25" s="362"/>
      <c r="N25" s="362"/>
      <c r="O25" s="362"/>
      <c r="P25" s="369"/>
    </row>
    <row r="26" spans="1:25" ht="15" x14ac:dyDescent="0.25">
      <c r="B26" s="17">
        <f t="shared" si="0"/>
        <v>7</v>
      </c>
      <c r="C26" s="232" t="s">
        <v>249</v>
      </c>
      <c r="D26" s="45"/>
      <c r="E26" s="83">
        <f>PS!C10</f>
        <v>0</v>
      </c>
      <c r="F26" s="83">
        <f>PS!D10</f>
        <v>0</v>
      </c>
      <c r="G26" s="83">
        <f>PS!E10</f>
        <v>0</v>
      </c>
      <c r="H26" s="237" t="s">
        <v>303</v>
      </c>
      <c r="I26" s="46">
        <v>2</v>
      </c>
      <c r="J26" s="361" t="s">
        <v>419</v>
      </c>
      <c r="K26" s="362"/>
      <c r="L26" s="362"/>
      <c r="M26" s="362"/>
      <c r="N26" s="362"/>
      <c r="O26" s="362"/>
      <c r="P26" s="369"/>
    </row>
    <row r="27" spans="1:25" ht="15" x14ac:dyDescent="0.25">
      <c r="B27" s="17">
        <f t="shared" si="0"/>
        <v>7</v>
      </c>
      <c r="C27" s="232" t="s">
        <v>250</v>
      </c>
      <c r="D27" s="45"/>
      <c r="E27" s="83">
        <f>PS!C11</f>
        <v>0</v>
      </c>
      <c r="F27" s="83">
        <f>PS!D11</f>
        <v>0</v>
      </c>
      <c r="G27" s="83">
        <f>PS!E11</f>
        <v>0</v>
      </c>
      <c r="H27" s="237" t="s">
        <v>303</v>
      </c>
      <c r="I27" s="46">
        <v>2</v>
      </c>
      <c r="J27" s="245" t="s">
        <v>420</v>
      </c>
      <c r="K27" s="245"/>
      <c r="L27" s="245"/>
      <c r="M27" s="245"/>
      <c r="N27" s="245"/>
      <c r="O27" s="245"/>
      <c r="P27" s="246"/>
    </row>
    <row r="28" spans="1:25" ht="15" x14ac:dyDescent="0.25">
      <c r="B28" s="17">
        <f t="shared" si="0"/>
        <v>7</v>
      </c>
      <c r="C28" s="232" t="s">
        <v>251</v>
      </c>
      <c r="D28" s="45"/>
      <c r="E28" s="83">
        <f>PS!C12</f>
        <v>0</v>
      </c>
      <c r="F28" s="83">
        <f>PS!D12</f>
        <v>0</v>
      </c>
      <c r="G28" s="83">
        <f>PS!E12</f>
        <v>0</v>
      </c>
      <c r="H28" s="237" t="s">
        <v>303</v>
      </c>
      <c r="I28" s="46">
        <v>2</v>
      </c>
      <c r="J28" s="245" t="s">
        <v>421</v>
      </c>
      <c r="K28" s="245"/>
      <c r="L28" s="245"/>
      <c r="M28" s="245"/>
      <c r="N28" s="245"/>
      <c r="O28" s="245"/>
      <c r="P28" s="246"/>
    </row>
    <row r="29" spans="1:25" ht="15" x14ac:dyDescent="0.25">
      <c r="B29" s="17">
        <f t="shared" si="0"/>
        <v>6</v>
      </c>
      <c r="C29" s="232" t="s">
        <v>252</v>
      </c>
      <c r="D29" s="45"/>
      <c r="E29" s="83">
        <f>PS!C13</f>
        <v>0</v>
      </c>
      <c r="F29" s="83">
        <f>PS!D13</f>
        <v>0</v>
      </c>
      <c r="G29" s="83">
        <f>PS!E13</f>
        <v>0</v>
      </c>
      <c r="H29" s="237" t="s">
        <v>303</v>
      </c>
      <c r="I29" s="46">
        <v>2</v>
      </c>
      <c r="J29" s="245" t="s">
        <v>422</v>
      </c>
      <c r="K29" s="245"/>
      <c r="L29" s="245"/>
      <c r="M29" s="245"/>
      <c r="N29" s="245"/>
      <c r="O29" s="245"/>
      <c r="P29" s="246"/>
    </row>
    <row r="30" spans="1:25" ht="15" x14ac:dyDescent="0.25">
      <c r="B30" s="17">
        <f t="shared" si="0"/>
        <v>7</v>
      </c>
      <c r="C30" s="232" t="s">
        <v>253</v>
      </c>
      <c r="D30" s="45"/>
      <c r="E30" s="83">
        <f>PS!C14</f>
        <v>0</v>
      </c>
      <c r="F30" s="83">
        <f>PS!D14</f>
        <v>0</v>
      </c>
      <c r="G30" s="83">
        <f>PS!E14</f>
        <v>0</v>
      </c>
      <c r="H30" s="237" t="s">
        <v>303</v>
      </c>
      <c r="I30" s="46">
        <v>2</v>
      </c>
      <c r="J30" s="245" t="s">
        <v>423</v>
      </c>
      <c r="K30" s="245"/>
      <c r="L30" s="245"/>
      <c r="M30" s="245"/>
      <c r="N30" s="245"/>
      <c r="O30" s="245"/>
      <c r="P30" s="246"/>
    </row>
    <row r="31" spans="1:25" ht="15" x14ac:dyDescent="0.25">
      <c r="B31" s="17">
        <f t="shared" si="0"/>
        <v>7</v>
      </c>
      <c r="C31" s="232" t="s">
        <v>254</v>
      </c>
      <c r="D31" s="45"/>
      <c r="E31" s="83">
        <f>PS!C15</f>
        <v>0</v>
      </c>
      <c r="F31" s="83">
        <f>PS!D15</f>
        <v>0</v>
      </c>
      <c r="G31" s="83">
        <f>PS!E15</f>
        <v>0</v>
      </c>
      <c r="H31" s="237" t="s">
        <v>303</v>
      </c>
      <c r="I31" s="46">
        <v>2</v>
      </c>
      <c r="J31" s="245" t="s">
        <v>424</v>
      </c>
      <c r="K31" s="245"/>
      <c r="L31" s="245"/>
      <c r="M31" s="245"/>
      <c r="N31" s="245"/>
      <c r="O31" s="245"/>
      <c r="P31" s="246"/>
    </row>
    <row r="32" spans="1:25" ht="15" x14ac:dyDescent="0.25">
      <c r="B32" s="17">
        <f t="shared" si="0"/>
        <v>7</v>
      </c>
      <c r="C32" s="232" t="s">
        <v>255</v>
      </c>
      <c r="D32" s="45"/>
      <c r="E32" s="83">
        <f>PS!C16</f>
        <v>0</v>
      </c>
      <c r="F32" s="83">
        <f>PS!D16</f>
        <v>0</v>
      </c>
      <c r="G32" s="83">
        <f>PS!E16</f>
        <v>0</v>
      </c>
      <c r="H32" s="237" t="s">
        <v>303</v>
      </c>
      <c r="I32" s="46">
        <v>2</v>
      </c>
      <c r="J32" s="245" t="s">
        <v>425</v>
      </c>
      <c r="K32" s="245"/>
      <c r="L32" s="245"/>
      <c r="M32" s="245"/>
      <c r="N32" s="245"/>
      <c r="O32" s="245"/>
      <c r="P32" s="246"/>
    </row>
    <row r="33" spans="2:16" ht="15" x14ac:dyDescent="0.25">
      <c r="B33" s="17">
        <f t="shared" si="0"/>
        <v>7</v>
      </c>
      <c r="C33" s="232" t="s">
        <v>256</v>
      </c>
      <c r="D33" s="45"/>
      <c r="E33" s="83">
        <f>PS!C17</f>
        <v>427.84166666666664</v>
      </c>
      <c r="F33" s="83">
        <f>PS!D17</f>
        <v>271.70791655864878</v>
      </c>
      <c r="G33" s="83">
        <f>PS!E17</f>
        <v>583.9754167746845</v>
      </c>
      <c r="H33" s="237" t="s">
        <v>303</v>
      </c>
      <c r="I33" s="46">
        <v>2</v>
      </c>
      <c r="J33" s="245" t="s">
        <v>426</v>
      </c>
      <c r="K33" s="245"/>
      <c r="L33" s="245"/>
      <c r="M33" s="245"/>
      <c r="N33" s="245"/>
      <c r="O33" s="245"/>
      <c r="P33" s="246"/>
    </row>
    <row r="34" spans="2:16" ht="15" x14ac:dyDescent="0.25">
      <c r="B34" s="17">
        <f t="shared" si="0"/>
        <v>7</v>
      </c>
      <c r="C34" s="232" t="s">
        <v>257</v>
      </c>
      <c r="D34" s="45"/>
      <c r="E34" s="83">
        <f>PS!C18</f>
        <v>0</v>
      </c>
      <c r="F34" s="83">
        <f>PS!D18</f>
        <v>0</v>
      </c>
      <c r="G34" s="83">
        <f>PS!E18</f>
        <v>0</v>
      </c>
      <c r="H34" s="237" t="s">
        <v>303</v>
      </c>
      <c r="I34" s="46">
        <v>2</v>
      </c>
      <c r="J34" s="245" t="s">
        <v>427</v>
      </c>
      <c r="K34" s="245"/>
      <c r="L34" s="245"/>
      <c r="M34" s="245"/>
      <c r="N34" s="245"/>
      <c r="O34" s="245"/>
      <c r="P34" s="246"/>
    </row>
    <row r="35" spans="2:16" ht="15" x14ac:dyDescent="0.25">
      <c r="B35" s="17">
        <f t="shared" si="0"/>
        <v>7</v>
      </c>
      <c r="C35" s="232" t="s">
        <v>258</v>
      </c>
      <c r="D35" s="45"/>
      <c r="E35" s="83">
        <f>PS!C19</f>
        <v>9252.132924757283</v>
      </c>
      <c r="F35" s="83">
        <f>PS!D19</f>
        <v>8231.5989536069428</v>
      </c>
      <c r="G35" s="83">
        <f>PS!E19</f>
        <v>10272.666895907623</v>
      </c>
      <c r="H35" s="237" t="s">
        <v>303</v>
      </c>
      <c r="I35" s="46">
        <v>2</v>
      </c>
      <c r="J35" s="245" t="s">
        <v>428</v>
      </c>
      <c r="K35" s="245"/>
      <c r="L35" s="245"/>
      <c r="M35" s="245"/>
      <c r="N35" s="245"/>
      <c r="O35" s="245"/>
      <c r="P35" s="246"/>
    </row>
    <row r="36" spans="2:16" ht="15" x14ac:dyDescent="0.25">
      <c r="B36" s="17">
        <f t="shared" si="0"/>
        <v>7</v>
      </c>
      <c r="C36" s="232" t="s">
        <v>259</v>
      </c>
      <c r="D36" s="45"/>
      <c r="E36" s="83">
        <f>PS!C20</f>
        <v>0</v>
      </c>
      <c r="F36" s="83">
        <f>PS!D20</f>
        <v>0</v>
      </c>
      <c r="G36" s="83">
        <f>PS!E20</f>
        <v>0</v>
      </c>
      <c r="H36" s="237" t="s">
        <v>303</v>
      </c>
      <c r="I36" s="46">
        <v>2</v>
      </c>
      <c r="J36" s="245" t="s">
        <v>429</v>
      </c>
      <c r="K36" s="245"/>
      <c r="L36" s="245"/>
      <c r="M36" s="245"/>
      <c r="N36" s="245"/>
      <c r="O36" s="245"/>
      <c r="P36" s="246"/>
    </row>
    <row r="37" spans="2:16" ht="15" x14ac:dyDescent="0.25">
      <c r="B37" s="17">
        <f t="shared" si="0"/>
        <v>7</v>
      </c>
      <c r="C37" s="232" t="s">
        <v>260</v>
      </c>
      <c r="D37" s="45"/>
      <c r="E37" s="83">
        <f>PS!C21</f>
        <v>0</v>
      </c>
      <c r="F37" s="83">
        <f>PS!D21</f>
        <v>0</v>
      </c>
      <c r="G37" s="83">
        <f>PS!E21</f>
        <v>0</v>
      </c>
      <c r="H37" s="237" t="s">
        <v>303</v>
      </c>
      <c r="I37" s="46">
        <v>2</v>
      </c>
      <c r="J37" s="245" t="s">
        <v>430</v>
      </c>
      <c r="K37" s="245"/>
      <c r="L37" s="245"/>
      <c r="M37" s="245"/>
      <c r="N37" s="245"/>
      <c r="O37" s="245"/>
      <c r="P37" s="246"/>
    </row>
    <row r="38" spans="2:16" ht="15" x14ac:dyDescent="0.25">
      <c r="B38" s="17">
        <f t="shared" si="0"/>
        <v>7</v>
      </c>
      <c r="C38" s="232" t="s">
        <v>261</v>
      </c>
      <c r="D38" s="45"/>
      <c r="E38" s="83">
        <f>PS!C22</f>
        <v>0</v>
      </c>
      <c r="F38" s="83">
        <f>PS!D22</f>
        <v>0</v>
      </c>
      <c r="G38" s="83">
        <f>PS!E22</f>
        <v>0</v>
      </c>
      <c r="H38" s="237" t="s">
        <v>303</v>
      </c>
      <c r="I38" s="46">
        <v>2</v>
      </c>
      <c r="J38" s="245" t="s">
        <v>431</v>
      </c>
      <c r="K38" s="245"/>
      <c r="L38" s="245"/>
      <c r="M38" s="245"/>
      <c r="N38" s="245"/>
      <c r="O38" s="245"/>
      <c r="P38" s="246"/>
    </row>
    <row r="39" spans="2:16" ht="15" x14ac:dyDescent="0.25">
      <c r="B39" s="17">
        <f t="shared" si="0"/>
        <v>6</v>
      </c>
      <c r="C39" s="232" t="s">
        <v>262</v>
      </c>
      <c r="D39" s="45"/>
      <c r="E39" s="83">
        <f>PS!C23</f>
        <v>0</v>
      </c>
      <c r="F39" s="83">
        <f>PS!D23</f>
        <v>0</v>
      </c>
      <c r="G39" s="83">
        <f>PS!E23</f>
        <v>0</v>
      </c>
      <c r="H39" s="237" t="s">
        <v>303</v>
      </c>
      <c r="I39" s="46">
        <v>2</v>
      </c>
      <c r="J39" s="245" t="s">
        <v>432</v>
      </c>
      <c r="K39" s="245"/>
      <c r="L39" s="245"/>
      <c r="M39" s="245"/>
      <c r="N39" s="245"/>
      <c r="O39" s="245"/>
      <c r="P39" s="246"/>
    </row>
    <row r="40" spans="2:16" ht="15" x14ac:dyDescent="0.25">
      <c r="B40" s="17">
        <f t="shared" si="0"/>
        <v>10</v>
      </c>
      <c r="C40" s="232" t="s">
        <v>263</v>
      </c>
      <c r="D40" s="45"/>
      <c r="E40" s="83">
        <f>PS!C24</f>
        <v>0</v>
      </c>
      <c r="F40" s="83">
        <f>PS!D24</f>
        <v>0</v>
      </c>
      <c r="G40" s="83">
        <f>PS!E24</f>
        <v>0</v>
      </c>
      <c r="H40" s="237" t="s">
        <v>303</v>
      </c>
      <c r="I40" s="46">
        <v>2</v>
      </c>
      <c r="J40" s="245" t="s">
        <v>433</v>
      </c>
      <c r="K40" s="245"/>
      <c r="L40" s="245"/>
      <c r="M40" s="245"/>
      <c r="N40" s="245"/>
      <c r="O40" s="245"/>
      <c r="P40" s="246"/>
    </row>
    <row r="41" spans="2:16" ht="15" x14ac:dyDescent="0.25">
      <c r="B41" s="17">
        <f t="shared" si="0"/>
        <v>9</v>
      </c>
      <c r="C41" s="233" t="s">
        <v>264</v>
      </c>
      <c r="D41" s="45"/>
      <c r="E41" s="83">
        <f>PS!C25</f>
        <v>2132.3304914004921</v>
      </c>
      <c r="F41" s="83">
        <f>PS!D25</f>
        <v>1995.7500563576177</v>
      </c>
      <c r="G41" s="83">
        <f>PS!E25</f>
        <v>2268.9109264433664</v>
      </c>
      <c r="H41" s="237" t="s">
        <v>303</v>
      </c>
      <c r="I41" s="46">
        <v>2</v>
      </c>
      <c r="J41" s="245" t="s">
        <v>434</v>
      </c>
      <c r="K41" s="245"/>
      <c r="L41" s="245"/>
      <c r="M41" s="245"/>
      <c r="N41" s="245"/>
      <c r="O41" s="245"/>
      <c r="P41" s="246"/>
    </row>
    <row r="42" spans="2:16" ht="15" x14ac:dyDescent="0.25">
      <c r="B42" s="17">
        <f t="shared" si="0"/>
        <v>7</v>
      </c>
      <c r="C42" s="232" t="s">
        <v>265</v>
      </c>
      <c r="D42" s="45"/>
      <c r="E42" s="83">
        <f>PS!C26</f>
        <v>0</v>
      </c>
      <c r="F42" s="83">
        <f>PS!D26</f>
        <v>0</v>
      </c>
      <c r="G42" s="83">
        <f>PS!E26</f>
        <v>0</v>
      </c>
      <c r="H42" s="237" t="s">
        <v>303</v>
      </c>
      <c r="I42" s="46">
        <v>2</v>
      </c>
      <c r="J42" s="245" t="s">
        <v>435</v>
      </c>
      <c r="K42" s="245"/>
      <c r="L42" s="245"/>
      <c r="M42" s="245"/>
      <c r="N42" s="245"/>
      <c r="O42" s="245"/>
      <c r="P42" s="246"/>
    </row>
    <row r="43" spans="2:16" ht="15" x14ac:dyDescent="0.25">
      <c r="B43" s="17">
        <f t="shared" si="0"/>
        <v>6</v>
      </c>
      <c r="C43" s="233" t="s">
        <v>266</v>
      </c>
      <c r="D43" s="45"/>
      <c r="E43" s="83">
        <f>PS!C27</f>
        <v>0</v>
      </c>
      <c r="F43" s="83">
        <f>PS!D27</f>
        <v>0</v>
      </c>
      <c r="G43" s="83">
        <f>PS!E27</f>
        <v>0</v>
      </c>
      <c r="H43" s="237" t="s">
        <v>303</v>
      </c>
      <c r="I43" s="46">
        <v>2</v>
      </c>
      <c r="J43" s="245" t="s">
        <v>436</v>
      </c>
      <c r="K43" s="245"/>
      <c r="L43" s="245"/>
      <c r="M43" s="245"/>
      <c r="N43" s="245"/>
      <c r="O43" s="245"/>
      <c r="P43" s="246"/>
    </row>
    <row r="44" spans="2:16" ht="15" x14ac:dyDescent="0.25">
      <c r="B44" s="17">
        <f t="shared" si="0"/>
        <v>6</v>
      </c>
      <c r="C44" s="232" t="s">
        <v>267</v>
      </c>
      <c r="D44" s="45"/>
      <c r="E44" s="83">
        <f>PS!C28</f>
        <v>268.55075593952483</v>
      </c>
      <c r="F44" s="83">
        <f>PS!D28</f>
        <v>32.656570494488278</v>
      </c>
      <c r="G44" s="83">
        <f>PS!E28</f>
        <v>504.44494138456139</v>
      </c>
      <c r="H44" s="237" t="s">
        <v>303</v>
      </c>
      <c r="I44" s="46">
        <v>2</v>
      </c>
      <c r="J44" s="245" t="s">
        <v>437</v>
      </c>
      <c r="K44" s="245"/>
      <c r="L44" s="245"/>
      <c r="M44" s="245"/>
      <c r="N44" s="245"/>
      <c r="O44" s="245"/>
      <c r="P44" s="246"/>
    </row>
    <row r="45" spans="2:16" ht="15" x14ac:dyDescent="0.25">
      <c r="B45" s="17">
        <f t="shared" si="0"/>
        <v>7</v>
      </c>
      <c r="C45" s="232" t="s">
        <v>268</v>
      </c>
      <c r="D45" s="45"/>
      <c r="E45" s="83">
        <f>PS!C29</f>
        <v>4.4002732240437155</v>
      </c>
      <c r="F45" s="83">
        <f>PS!D29</f>
        <v>3.3955026396056791</v>
      </c>
      <c r="G45" s="83">
        <f>PS!E29</f>
        <v>5.4050438084817518</v>
      </c>
      <c r="H45" s="237" t="s">
        <v>303</v>
      </c>
      <c r="I45" s="46">
        <v>2</v>
      </c>
      <c r="J45" s="245" t="s">
        <v>438</v>
      </c>
      <c r="K45" s="245"/>
      <c r="L45" s="245"/>
      <c r="M45" s="245"/>
      <c r="N45" s="245"/>
      <c r="O45" s="245"/>
      <c r="P45" s="246"/>
    </row>
    <row r="46" spans="2:16" ht="15" x14ac:dyDescent="0.25">
      <c r="B46" s="17">
        <f t="shared" si="0"/>
        <v>7</v>
      </c>
      <c r="C46" s="232" t="s">
        <v>269</v>
      </c>
      <c r="D46" s="45"/>
      <c r="E46" s="83">
        <f>PS!C30</f>
        <v>70.518031088082878</v>
      </c>
      <c r="F46" s="83">
        <f>PS!D30</f>
        <v>53.958631722571688</v>
      </c>
      <c r="G46" s="83">
        <f>PS!E30</f>
        <v>87.077430453594062</v>
      </c>
      <c r="H46" s="237" t="s">
        <v>303</v>
      </c>
      <c r="I46" s="46">
        <v>2</v>
      </c>
      <c r="J46" s="245" t="s">
        <v>439</v>
      </c>
      <c r="K46" s="245"/>
      <c r="L46" s="245"/>
      <c r="M46" s="245"/>
      <c r="N46" s="245"/>
      <c r="O46" s="245"/>
      <c r="P46" s="246"/>
    </row>
    <row r="47" spans="2:16" ht="15" x14ac:dyDescent="0.25">
      <c r="B47" s="17">
        <f t="shared" si="0"/>
        <v>7</v>
      </c>
      <c r="C47" s="232" t="s">
        <v>270</v>
      </c>
      <c r="D47" s="45"/>
      <c r="E47" s="83">
        <f>PS!C31</f>
        <v>0</v>
      </c>
      <c r="F47" s="83">
        <f>PS!D31</f>
        <v>0</v>
      </c>
      <c r="G47" s="83">
        <f>PS!E31</f>
        <v>0</v>
      </c>
      <c r="H47" s="237" t="s">
        <v>303</v>
      </c>
      <c r="I47" s="46">
        <v>2</v>
      </c>
      <c r="J47" s="245" t="s">
        <v>440</v>
      </c>
      <c r="K47" s="245"/>
      <c r="L47" s="245"/>
      <c r="M47" s="245"/>
      <c r="N47" s="245"/>
      <c r="O47" s="245"/>
      <c r="P47" s="246"/>
    </row>
    <row r="48" spans="2:16" ht="15" x14ac:dyDescent="0.25">
      <c r="B48" s="17">
        <f t="shared" si="0"/>
        <v>7</v>
      </c>
      <c r="C48" s="232" t="s">
        <v>271</v>
      </c>
      <c r="D48" s="45"/>
      <c r="E48" s="83">
        <f>PS!C32</f>
        <v>0</v>
      </c>
      <c r="F48" s="83">
        <f>PS!D32</f>
        <v>0</v>
      </c>
      <c r="G48" s="83">
        <f>PS!E32</f>
        <v>0</v>
      </c>
      <c r="H48" s="237" t="s">
        <v>303</v>
      </c>
      <c r="I48" s="46">
        <v>2</v>
      </c>
      <c r="J48" s="245" t="s">
        <v>441</v>
      </c>
      <c r="K48" s="245"/>
      <c r="L48" s="245"/>
      <c r="M48" s="245"/>
      <c r="N48" s="245"/>
      <c r="O48" s="245"/>
      <c r="P48" s="246"/>
    </row>
    <row r="49" spans="2:16" ht="15" x14ac:dyDescent="0.25">
      <c r="B49" s="17">
        <f t="shared" si="0"/>
        <v>8</v>
      </c>
      <c r="C49" s="232" t="s">
        <v>272</v>
      </c>
      <c r="D49" s="45"/>
      <c r="E49" s="83">
        <f>PS!C33</f>
        <v>0</v>
      </c>
      <c r="F49" s="83">
        <f>PS!D33</f>
        <v>0</v>
      </c>
      <c r="G49" s="83">
        <f>PS!E33</f>
        <v>0</v>
      </c>
      <c r="H49" s="237" t="s">
        <v>303</v>
      </c>
      <c r="I49" s="46">
        <v>2</v>
      </c>
      <c r="J49" s="245" t="s">
        <v>442</v>
      </c>
      <c r="K49" s="245"/>
      <c r="L49" s="245"/>
      <c r="M49" s="245"/>
      <c r="N49" s="245"/>
      <c r="O49" s="245"/>
      <c r="P49" s="246"/>
    </row>
    <row r="50" spans="2:16" ht="15" x14ac:dyDescent="0.25">
      <c r="B50" s="17">
        <f t="shared" si="0"/>
        <v>8</v>
      </c>
      <c r="C50" s="232" t="s">
        <v>273</v>
      </c>
      <c r="D50" s="45"/>
      <c r="E50" s="83">
        <f>PS!C34</f>
        <v>0</v>
      </c>
      <c r="F50" s="83">
        <f>PS!D34</f>
        <v>0</v>
      </c>
      <c r="G50" s="83">
        <f>PS!E34</f>
        <v>0</v>
      </c>
      <c r="H50" s="237" t="s">
        <v>303</v>
      </c>
      <c r="I50" s="46">
        <v>2</v>
      </c>
      <c r="J50" s="245" t="s">
        <v>443</v>
      </c>
      <c r="K50" s="245"/>
      <c r="L50" s="245"/>
      <c r="M50" s="245"/>
      <c r="N50" s="245"/>
      <c r="O50" s="245"/>
      <c r="P50" s="246"/>
    </row>
    <row r="51" spans="2:16" ht="15" x14ac:dyDescent="0.25">
      <c r="B51" s="17">
        <f t="shared" si="0"/>
        <v>11</v>
      </c>
      <c r="C51" s="232" t="s">
        <v>274</v>
      </c>
      <c r="D51" s="45"/>
      <c r="E51" s="83">
        <f>PS!C35</f>
        <v>0</v>
      </c>
      <c r="F51" s="83">
        <f>PS!D35</f>
        <v>0</v>
      </c>
      <c r="G51" s="83">
        <f>PS!E35</f>
        <v>0</v>
      </c>
      <c r="H51" s="237" t="s">
        <v>303</v>
      </c>
      <c r="I51" s="46">
        <v>2</v>
      </c>
      <c r="J51" s="245" t="s">
        <v>444</v>
      </c>
      <c r="K51" s="245"/>
      <c r="L51" s="245"/>
      <c r="M51" s="245"/>
      <c r="N51" s="245"/>
      <c r="O51" s="245"/>
      <c r="P51" s="246"/>
    </row>
    <row r="52" spans="2:16" ht="15" x14ac:dyDescent="0.25">
      <c r="B52" s="17">
        <f t="shared" si="0"/>
        <v>8</v>
      </c>
      <c r="C52" s="232" t="s">
        <v>275</v>
      </c>
      <c r="D52" s="45"/>
      <c r="E52" s="83">
        <f>PS!C36</f>
        <v>0</v>
      </c>
      <c r="F52" s="83">
        <f>PS!D36</f>
        <v>0</v>
      </c>
      <c r="G52" s="83">
        <f>PS!E36</f>
        <v>0</v>
      </c>
      <c r="H52" s="237" t="s">
        <v>303</v>
      </c>
      <c r="I52" s="46">
        <v>2</v>
      </c>
      <c r="J52" s="245" t="s">
        <v>445</v>
      </c>
      <c r="K52" s="245"/>
      <c r="L52" s="245"/>
      <c r="M52" s="245"/>
      <c r="N52" s="245"/>
      <c r="O52" s="245"/>
      <c r="P52" s="246"/>
    </row>
    <row r="53" spans="2:16" ht="15" x14ac:dyDescent="0.25">
      <c r="B53" s="17">
        <f t="shared" si="0"/>
        <v>8</v>
      </c>
      <c r="C53" s="232" t="s">
        <v>276</v>
      </c>
      <c r="D53" s="45"/>
      <c r="E53" s="83">
        <f>PS!C37</f>
        <v>0</v>
      </c>
      <c r="F53" s="83">
        <f>PS!D37</f>
        <v>0</v>
      </c>
      <c r="G53" s="83">
        <f>PS!E37</f>
        <v>0</v>
      </c>
      <c r="H53" s="237" t="s">
        <v>303</v>
      </c>
      <c r="I53" s="46">
        <v>2</v>
      </c>
      <c r="J53" s="245" t="s">
        <v>446</v>
      </c>
      <c r="K53" s="245"/>
      <c r="L53" s="245"/>
      <c r="M53" s="245"/>
      <c r="N53" s="245"/>
      <c r="O53" s="245"/>
      <c r="P53" s="246"/>
    </row>
    <row r="54" spans="2:16" ht="15" x14ac:dyDescent="0.25">
      <c r="B54" s="17">
        <f t="shared" si="0"/>
        <v>7</v>
      </c>
      <c r="C54" s="232" t="s">
        <v>277</v>
      </c>
      <c r="D54" s="45"/>
      <c r="E54" s="83">
        <f>PS!C38</f>
        <v>6992.5267277167286</v>
      </c>
      <c r="F54" s="83">
        <f>PS!D38</f>
        <v>6398.0037161583869</v>
      </c>
      <c r="G54" s="83">
        <f>PS!E38</f>
        <v>7587.0497392750704</v>
      </c>
      <c r="H54" s="237" t="s">
        <v>303</v>
      </c>
      <c r="I54" s="46">
        <v>2</v>
      </c>
      <c r="J54" s="245" t="s">
        <v>447</v>
      </c>
      <c r="K54" s="245"/>
      <c r="L54" s="245"/>
      <c r="M54" s="245"/>
      <c r="N54" s="245"/>
      <c r="O54" s="245"/>
      <c r="P54" s="246"/>
    </row>
    <row r="55" spans="2:16" ht="15" x14ac:dyDescent="0.25">
      <c r="B55" s="17">
        <f t="shared" si="0"/>
        <v>7</v>
      </c>
      <c r="C55" s="232" t="s">
        <v>278</v>
      </c>
      <c r="D55" s="45"/>
      <c r="E55" s="83">
        <f>PS!C39</f>
        <v>0</v>
      </c>
      <c r="F55" s="83">
        <f>PS!D39</f>
        <v>0</v>
      </c>
      <c r="G55" s="83">
        <f>PS!E39</f>
        <v>0</v>
      </c>
      <c r="H55" s="237" t="s">
        <v>303</v>
      </c>
      <c r="I55" s="46">
        <v>2</v>
      </c>
      <c r="J55" s="245" t="s">
        <v>448</v>
      </c>
      <c r="K55" s="245"/>
      <c r="L55" s="245"/>
      <c r="M55" s="245"/>
      <c r="N55" s="245"/>
      <c r="O55" s="245"/>
      <c r="P55" s="246"/>
    </row>
    <row r="56" spans="2:16" ht="15" x14ac:dyDescent="0.25">
      <c r="B56" s="17">
        <f t="shared" si="0"/>
        <v>8</v>
      </c>
      <c r="C56" s="232" t="s">
        <v>279</v>
      </c>
      <c r="D56" s="45"/>
      <c r="E56" s="83">
        <f>PS!C40</f>
        <v>0</v>
      </c>
      <c r="F56" s="83">
        <f>PS!D40</f>
        <v>0</v>
      </c>
      <c r="G56" s="83">
        <f>PS!E40</f>
        <v>0</v>
      </c>
      <c r="H56" s="237" t="s">
        <v>303</v>
      </c>
      <c r="I56" s="46">
        <v>2</v>
      </c>
      <c r="J56" s="245" t="s">
        <v>449</v>
      </c>
      <c r="K56" s="245"/>
      <c r="L56" s="245"/>
      <c r="M56" s="245"/>
      <c r="N56" s="245"/>
      <c r="O56" s="245"/>
      <c r="P56" s="246"/>
    </row>
    <row r="57" spans="2:16" ht="15" x14ac:dyDescent="0.25">
      <c r="B57" s="17">
        <f t="shared" si="0"/>
        <v>7</v>
      </c>
      <c r="C57" s="232" t="s">
        <v>280</v>
      </c>
      <c r="D57" s="45"/>
      <c r="E57" s="83">
        <f>PS!C41</f>
        <v>0</v>
      </c>
      <c r="F57" s="83">
        <f>PS!D41</f>
        <v>0</v>
      </c>
      <c r="G57" s="83">
        <f>PS!E41</f>
        <v>0</v>
      </c>
      <c r="H57" s="237" t="s">
        <v>303</v>
      </c>
      <c r="I57" s="46">
        <v>2</v>
      </c>
      <c r="J57" s="245" t="s">
        <v>450</v>
      </c>
      <c r="K57" s="245"/>
      <c r="L57" s="245"/>
      <c r="M57" s="245"/>
      <c r="N57" s="245"/>
      <c r="O57" s="245"/>
      <c r="P57" s="246"/>
    </row>
    <row r="58" spans="2:16" ht="15" x14ac:dyDescent="0.25">
      <c r="B58" s="17">
        <f t="shared" si="0"/>
        <v>6</v>
      </c>
      <c r="C58" s="232" t="s">
        <v>281</v>
      </c>
      <c r="D58" s="45"/>
      <c r="E58" s="83">
        <f>PS!C42</f>
        <v>0</v>
      </c>
      <c r="F58" s="83">
        <f>PS!D42</f>
        <v>0</v>
      </c>
      <c r="G58" s="83">
        <f>PS!E42</f>
        <v>0</v>
      </c>
      <c r="H58" s="237" t="s">
        <v>303</v>
      </c>
      <c r="I58" s="46">
        <v>2</v>
      </c>
      <c r="J58" s="245" t="s">
        <v>451</v>
      </c>
      <c r="K58" s="245"/>
      <c r="L58" s="245"/>
      <c r="M58" s="245"/>
      <c r="N58" s="245"/>
      <c r="O58" s="245"/>
      <c r="P58" s="246"/>
    </row>
    <row r="59" spans="2:16" ht="15" x14ac:dyDescent="0.25">
      <c r="B59" s="17">
        <f t="shared" si="0"/>
        <v>8</v>
      </c>
      <c r="C59" s="232" t="s">
        <v>282</v>
      </c>
      <c r="D59" s="45"/>
      <c r="E59" s="83">
        <f>PS!C43</f>
        <v>0</v>
      </c>
      <c r="F59" s="83">
        <f>PS!D43</f>
        <v>0</v>
      </c>
      <c r="G59" s="83">
        <f>PS!E43</f>
        <v>0</v>
      </c>
      <c r="H59" s="237" t="s">
        <v>303</v>
      </c>
      <c r="I59" s="46">
        <v>2</v>
      </c>
      <c r="J59" s="245" t="s">
        <v>452</v>
      </c>
      <c r="K59" s="245"/>
      <c r="L59" s="245"/>
      <c r="M59" s="245"/>
      <c r="N59" s="245"/>
      <c r="O59" s="245"/>
      <c r="P59" s="246"/>
    </row>
    <row r="60" spans="2:16" ht="15" x14ac:dyDescent="0.25">
      <c r="B60" s="17">
        <f t="shared" si="0"/>
        <v>8</v>
      </c>
      <c r="C60" s="232" t="s">
        <v>283</v>
      </c>
      <c r="D60" s="45"/>
      <c r="E60" s="83">
        <f>PS!C44</f>
        <v>1392.5702204928666</v>
      </c>
      <c r="F60" s="83">
        <f>PS!D44</f>
        <v>1258.3349522821518</v>
      </c>
      <c r="G60" s="83">
        <f>PS!E44</f>
        <v>1526.8054887035814</v>
      </c>
      <c r="H60" s="237" t="s">
        <v>303</v>
      </c>
      <c r="I60" s="46">
        <v>2</v>
      </c>
      <c r="J60" s="245" t="s">
        <v>453</v>
      </c>
      <c r="K60" s="245"/>
      <c r="L60" s="245"/>
      <c r="M60" s="245"/>
      <c r="N60" s="245"/>
      <c r="O60" s="245"/>
      <c r="P60" s="246"/>
    </row>
    <row r="61" spans="2:16" ht="15" x14ac:dyDescent="0.25">
      <c r="B61" s="17">
        <f t="shared" si="0"/>
        <v>7</v>
      </c>
      <c r="C61" s="232" t="s">
        <v>284</v>
      </c>
      <c r="D61" s="45"/>
      <c r="E61" s="83">
        <f>PS!C45</f>
        <v>0</v>
      </c>
      <c r="F61" s="83">
        <f>PS!D45</f>
        <v>0</v>
      </c>
      <c r="G61" s="83">
        <f>PS!E45</f>
        <v>0</v>
      </c>
      <c r="H61" s="237" t="s">
        <v>303</v>
      </c>
      <c r="I61" s="46">
        <v>2</v>
      </c>
      <c r="J61" s="245" t="s">
        <v>454</v>
      </c>
      <c r="K61" s="245"/>
      <c r="L61" s="245"/>
      <c r="M61" s="245"/>
      <c r="N61" s="245"/>
      <c r="O61" s="245"/>
      <c r="P61" s="246"/>
    </row>
    <row r="62" spans="2:16" ht="15" x14ac:dyDescent="0.25">
      <c r="B62" s="17">
        <f t="shared" si="0"/>
        <v>7</v>
      </c>
      <c r="C62" s="232" t="s">
        <v>285</v>
      </c>
      <c r="D62" s="45"/>
      <c r="E62" s="83">
        <f>PS!C46</f>
        <v>0</v>
      </c>
      <c r="F62" s="83">
        <f>PS!D46</f>
        <v>0</v>
      </c>
      <c r="G62" s="83">
        <f>PS!E46</f>
        <v>0</v>
      </c>
      <c r="H62" s="237" t="s">
        <v>303</v>
      </c>
      <c r="I62" s="46">
        <v>2</v>
      </c>
      <c r="J62" s="245" t="s">
        <v>455</v>
      </c>
      <c r="K62" s="245"/>
      <c r="L62" s="245"/>
      <c r="M62" s="245"/>
      <c r="N62" s="245"/>
      <c r="O62" s="245"/>
      <c r="P62" s="246"/>
    </row>
    <row r="63" spans="2:16" ht="15" x14ac:dyDescent="0.25">
      <c r="B63" s="17">
        <f t="shared" si="0"/>
        <v>7</v>
      </c>
      <c r="C63" s="233" t="s">
        <v>286</v>
      </c>
      <c r="D63" s="45"/>
      <c r="E63" s="83">
        <f>PS!C47</f>
        <v>0</v>
      </c>
      <c r="F63" s="83">
        <f>PS!D47</f>
        <v>0</v>
      </c>
      <c r="G63" s="83">
        <f>PS!E47</f>
        <v>0</v>
      </c>
      <c r="H63" s="237" t="s">
        <v>303</v>
      </c>
      <c r="I63" s="46">
        <v>2</v>
      </c>
      <c r="J63" s="245" t="s">
        <v>456</v>
      </c>
      <c r="K63" s="245"/>
      <c r="L63" s="245"/>
      <c r="M63" s="245"/>
      <c r="N63" s="245"/>
      <c r="O63" s="245"/>
      <c r="P63" s="246"/>
    </row>
    <row r="64" spans="2:16" ht="15" x14ac:dyDescent="0.25">
      <c r="B64" s="17">
        <f t="shared" si="0"/>
        <v>7</v>
      </c>
      <c r="C64" s="232" t="s">
        <v>287</v>
      </c>
      <c r="D64" s="45"/>
      <c r="E64" s="83">
        <f>PS!C48</f>
        <v>0</v>
      </c>
      <c r="F64" s="83">
        <f>PS!D48</f>
        <v>0</v>
      </c>
      <c r="G64" s="83">
        <f>PS!E48</f>
        <v>0</v>
      </c>
      <c r="H64" s="237" t="s">
        <v>303</v>
      </c>
      <c r="I64" s="46">
        <v>2</v>
      </c>
      <c r="J64" s="245" t="s">
        <v>457</v>
      </c>
      <c r="K64" s="245"/>
      <c r="L64" s="245"/>
      <c r="M64" s="245"/>
      <c r="N64" s="245"/>
      <c r="O64" s="245"/>
      <c r="P64" s="246"/>
    </row>
    <row r="65" spans="2:16" ht="15" x14ac:dyDescent="0.25">
      <c r="B65" s="17">
        <f t="shared" si="0"/>
        <v>7</v>
      </c>
      <c r="C65" s="232" t="s">
        <v>288</v>
      </c>
      <c r="D65" s="45"/>
      <c r="E65" s="83">
        <f>PS!C49</f>
        <v>0</v>
      </c>
      <c r="F65" s="83">
        <f>PS!D49</f>
        <v>0</v>
      </c>
      <c r="G65" s="83">
        <f>PS!E49</f>
        <v>0</v>
      </c>
      <c r="H65" s="237" t="s">
        <v>303</v>
      </c>
      <c r="I65" s="46">
        <v>2</v>
      </c>
      <c r="J65" s="245" t="s">
        <v>458</v>
      </c>
      <c r="K65" s="245"/>
      <c r="L65" s="245"/>
      <c r="M65" s="245"/>
      <c r="N65" s="245"/>
      <c r="O65" s="245"/>
      <c r="P65" s="246"/>
    </row>
    <row r="66" spans="2:16" ht="15" x14ac:dyDescent="0.25">
      <c r="B66" s="17">
        <f t="shared" si="0"/>
        <v>7</v>
      </c>
      <c r="C66" s="232" t="s">
        <v>289</v>
      </c>
      <c r="D66" s="45"/>
      <c r="E66" s="83">
        <f>PS!C50</f>
        <v>0</v>
      </c>
      <c r="F66" s="83">
        <f>PS!D50</f>
        <v>0</v>
      </c>
      <c r="G66" s="83">
        <f>PS!E50</f>
        <v>0</v>
      </c>
      <c r="H66" s="237" t="s">
        <v>303</v>
      </c>
      <c r="I66" s="46">
        <v>2</v>
      </c>
      <c r="J66" s="245" t="s">
        <v>459</v>
      </c>
      <c r="K66" s="245"/>
      <c r="L66" s="245"/>
      <c r="M66" s="245"/>
      <c r="N66" s="245"/>
      <c r="O66" s="245"/>
      <c r="P66" s="246"/>
    </row>
    <row r="67" spans="2:16" ht="15" x14ac:dyDescent="0.25">
      <c r="B67" s="17">
        <f t="shared" si="0"/>
        <v>7</v>
      </c>
      <c r="C67" s="232" t="s">
        <v>290</v>
      </c>
      <c r="D67" s="45"/>
      <c r="E67" s="83">
        <f>PS!C51</f>
        <v>0</v>
      </c>
      <c r="F67" s="83">
        <f>PS!D51</f>
        <v>0</v>
      </c>
      <c r="G67" s="83">
        <f>PS!E51</f>
        <v>0</v>
      </c>
      <c r="H67" s="237" t="s">
        <v>303</v>
      </c>
      <c r="I67" s="46">
        <v>2</v>
      </c>
      <c r="J67" s="245" t="s">
        <v>460</v>
      </c>
      <c r="K67" s="245"/>
      <c r="L67" s="245"/>
      <c r="M67" s="245"/>
      <c r="N67" s="245"/>
      <c r="O67" s="245"/>
      <c r="P67" s="246"/>
    </row>
    <row r="68" spans="2:16" ht="15" x14ac:dyDescent="0.25">
      <c r="B68" s="17">
        <f t="shared" si="0"/>
        <v>7</v>
      </c>
      <c r="C68" s="232" t="s">
        <v>291</v>
      </c>
      <c r="D68" s="45"/>
      <c r="E68" s="83">
        <f>PS!C52</f>
        <v>0</v>
      </c>
      <c r="F68" s="83">
        <f>PS!D52</f>
        <v>0</v>
      </c>
      <c r="G68" s="83">
        <f>PS!E52</f>
        <v>0</v>
      </c>
      <c r="H68" s="237" t="s">
        <v>303</v>
      </c>
      <c r="I68" s="46">
        <v>2</v>
      </c>
      <c r="J68" s="245" t="s">
        <v>461</v>
      </c>
      <c r="K68" s="245"/>
      <c r="L68" s="245"/>
      <c r="M68" s="245"/>
      <c r="N68" s="245"/>
      <c r="O68" s="245"/>
      <c r="P68" s="246"/>
    </row>
    <row r="69" spans="2:16" ht="15" x14ac:dyDescent="0.25">
      <c r="B69" s="17">
        <f t="shared" si="0"/>
        <v>12</v>
      </c>
      <c r="C69" s="232" t="s">
        <v>292</v>
      </c>
      <c r="D69" s="45"/>
      <c r="E69" s="83">
        <f>PS!C53</f>
        <v>0</v>
      </c>
      <c r="F69" s="83">
        <f>PS!D53</f>
        <v>0</v>
      </c>
      <c r="G69" s="83">
        <f>PS!E53</f>
        <v>0</v>
      </c>
      <c r="H69" s="237" t="s">
        <v>303</v>
      </c>
      <c r="I69" s="46">
        <v>2</v>
      </c>
      <c r="J69" s="245" t="s">
        <v>462</v>
      </c>
      <c r="K69" s="245"/>
      <c r="L69" s="245"/>
      <c r="M69" s="245"/>
      <c r="N69" s="245"/>
      <c r="O69" s="245"/>
      <c r="P69" s="246"/>
    </row>
    <row r="70" spans="2:16" ht="15" x14ac:dyDescent="0.25">
      <c r="B70" s="17">
        <f t="shared" si="0"/>
        <v>12</v>
      </c>
      <c r="C70" s="232" t="s">
        <v>293</v>
      </c>
      <c r="D70" s="45"/>
      <c r="E70" s="83">
        <f>PS!C54</f>
        <v>0</v>
      </c>
      <c r="F70" s="83">
        <f>PS!D54</f>
        <v>0</v>
      </c>
      <c r="G70" s="83">
        <f>PS!E54</f>
        <v>0</v>
      </c>
      <c r="H70" s="237" t="s">
        <v>303</v>
      </c>
      <c r="I70" s="46">
        <v>2</v>
      </c>
      <c r="J70" s="245" t="s">
        <v>463</v>
      </c>
      <c r="K70" s="245"/>
      <c r="L70" s="245"/>
      <c r="M70" s="245"/>
      <c r="N70" s="245"/>
      <c r="O70" s="245"/>
      <c r="P70" s="246"/>
    </row>
    <row r="71" spans="2:16" ht="15" x14ac:dyDescent="0.25">
      <c r="B71" s="17">
        <f t="shared" si="0"/>
        <v>8</v>
      </c>
      <c r="C71" s="232" t="s">
        <v>294</v>
      </c>
      <c r="D71" s="45"/>
      <c r="E71" s="83">
        <f>PS!C55</f>
        <v>0</v>
      </c>
      <c r="F71" s="83">
        <f>PS!D55</f>
        <v>0</v>
      </c>
      <c r="G71" s="83">
        <f>PS!E55</f>
        <v>0</v>
      </c>
      <c r="H71" s="237" t="s">
        <v>303</v>
      </c>
      <c r="I71" s="46">
        <v>2</v>
      </c>
      <c r="J71" s="245" t="s">
        <v>464</v>
      </c>
      <c r="K71" s="245"/>
      <c r="L71" s="245"/>
      <c r="M71" s="245"/>
      <c r="N71" s="245"/>
      <c r="O71" s="245"/>
      <c r="P71" s="246"/>
    </row>
    <row r="72" spans="2:16" ht="15" x14ac:dyDescent="0.25">
      <c r="B72" s="17">
        <f t="shared" si="0"/>
        <v>7</v>
      </c>
      <c r="C72" s="232" t="s">
        <v>295</v>
      </c>
      <c r="D72" s="45"/>
      <c r="E72" s="83">
        <f>PS!C56</f>
        <v>0</v>
      </c>
      <c r="F72" s="83">
        <f>PS!D56</f>
        <v>0</v>
      </c>
      <c r="G72" s="83">
        <f>PS!E56</f>
        <v>0</v>
      </c>
      <c r="H72" s="237" t="s">
        <v>303</v>
      </c>
      <c r="I72" s="46">
        <v>2</v>
      </c>
      <c r="J72" s="245" t="s">
        <v>465</v>
      </c>
      <c r="K72" s="245"/>
      <c r="L72" s="245"/>
      <c r="M72" s="245"/>
      <c r="N72" s="245"/>
      <c r="O72" s="245"/>
      <c r="P72" s="246"/>
    </row>
    <row r="73" spans="2:16" ht="15" x14ac:dyDescent="0.25">
      <c r="B73" s="17">
        <f t="shared" si="0"/>
        <v>12</v>
      </c>
      <c r="C73" s="232" t="s">
        <v>296</v>
      </c>
      <c r="D73" s="45"/>
      <c r="E73" s="83">
        <f>PS!C57</f>
        <v>0</v>
      </c>
      <c r="F73" s="83">
        <f>PS!D57</f>
        <v>0</v>
      </c>
      <c r="G73" s="83">
        <f>PS!E57</f>
        <v>0</v>
      </c>
      <c r="H73" s="237" t="s">
        <v>303</v>
      </c>
      <c r="I73" s="46">
        <v>2</v>
      </c>
      <c r="J73" s="245" t="s">
        <v>466</v>
      </c>
      <c r="K73" s="245"/>
      <c r="L73" s="245"/>
      <c r="M73" s="245"/>
      <c r="N73" s="245"/>
      <c r="O73" s="245"/>
      <c r="P73" s="246"/>
    </row>
    <row r="74" spans="2:16" ht="15" x14ac:dyDescent="0.25">
      <c r="B74" s="17">
        <f t="shared" si="0"/>
        <v>13</v>
      </c>
      <c r="C74" s="232" t="s">
        <v>297</v>
      </c>
      <c r="D74" s="45"/>
      <c r="E74" s="83">
        <f>PS!C58</f>
        <v>0</v>
      </c>
      <c r="F74" s="83">
        <f>PS!D58</f>
        <v>0</v>
      </c>
      <c r="G74" s="83">
        <f>PS!E58</f>
        <v>0</v>
      </c>
      <c r="H74" s="237" t="s">
        <v>303</v>
      </c>
      <c r="I74" s="46">
        <v>2</v>
      </c>
      <c r="J74" s="245" t="s">
        <v>467</v>
      </c>
      <c r="K74" s="245"/>
      <c r="L74" s="245"/>
      <c r="M74" s="245"/>
      <c r="N74" s="245"/>
      <c r="O74" s="245"/>
      <c r="P74" s="246"/>
    </row>
    <row r="75" spans="2:16" ht="15" x14ac:dyDescent="0.25">
      <c r="B75" s="17">
        <f t="shared" si="0"/>
        <v>10</v>
      </c>
      <c r="C75" s="232" t="s">
        <v>298</v>
      </c>
      <c r="D75" s="45"/>
      <c r="E75" s="83">
        <f>PS!C59</f>
        <v>0</v>
      </c>
      <c r="F75" s="83">
        <f>PS!D59</f>
        <v>0</v>
      </c>
      <c r="G75" s="83">
        <f>PS!E59</f>
        <v>0</v>
      </c>
      <c r="H75" s="237" t="s">
        <v>303</v>
      </c>
      <c r="I75" s="46">
        <v>2</v>
      </c>
      <c r="J75" s="245" t="s">
        <v>468</v>
      </c>
      <c r="K75" s="245"/>
      <c r="L75" s="245"/>
      <c r="M75" s="245"/>
      <c r="N75" s="245"/>
      <c r="O75" s="245"/>
      <c r="P75" s="246"/>
    </row>
    <row r="76" spans="2:16" ht="15" x14ac:dyDescent="0.25">
      <c r="B76" s="17">
        <f t="shared" si="0"/>
        <v>10</v>
      </c>
      <c r="C76" s="232" t="s">
        <v>299</v>
      </c>
      <c r="D76" s="45"/>
      <c r="E76" s="83">
        <f>PS!C60</f>
        <v>0</v>
      </c>
      <c r="F76" s="83">
        <f>PS!D60</f>
        <v>0</v>
      </c>
      <c r="G76" s="83">
        <f>PS!E60</f>
        <v>0</v>
      </c>
      <c r="H76" s="237" t="s">
        <v>303</v>
      </c>
      <c r="I76" s="46">
        <v>2</v>
      </c>
      <c r="J76" s="245" t="s">
        <v>469</v>
      </c>
      <c r="K76" s="245"/>
      <c r="L76" s="245"/>
      <c r="M76" s="245"/>
      <c r="N76" s="245"/>
      <c r="O76" s="245"/>
      <c r="P76" s="246"/>
    </row>
    <row r="77" spans="2:16" ht="15" x14ac:dyDescent="0.25">
      <c r="B77" s="17">
        <f t="shared" si="0"/>
        <v>12</v>
      </c>
      <c r="C77" s="233" t="s">
        <v>300</v>
      </c>
      <c r="D77" s="45"/>
      <c r="E77" s="83">
        <f>PS!C61</f>
        <v>0</v>
      </c>
      <c r="F77" s="83">
        <f>PS!D61</f>
        <v>0</v>
      </c>
      <c r="G77" s="83">
        <f>PS!E61</f>
        <v>0</v>
      </c>
      <c r="H77" s="237" t="s">
        <v>303</v>
      </c>
      <c r="I77" s="46">
        <v>2</v>
      </c>
      <c r="J77" s="245" t="s">
        <v>470</v>
      </c>
      <c r="K77" s="245"/>
      <c r="L77" s="245"/>
      <c r="M77" s="245"/>
      <c r="N77" s="245"/>
      <c r="O77" s="245"/>
      <c r="P77" s="246"/>
    </row>
    <row r="78" spans="2:16" ht="15" x14ac:dyDescent="0.25">
      <c r="B78" s="17">
        <f t="shared" si="0"/>
        <v>12</v>
      </c>
      <c r="C78" s="233" t="s">
        <v>301</v>
      </c>
      <c r="D78" s="45"/>
      <c r="E78" s="83">
        <f>PS!C62</f>
        <v>0</v>
      </c>
      <c r="F78" s="83">
        <f>PS!D62</f>
        <v>0</v>
      </c>
      <c r="G78" s="83">
        <f>PS!E62</f>
        <v>0</v>
      </c>
      <c r="H78" s="237" t="s">
        <v>303</v>
      </c>
      <c r="I78" s="46">
        <v>2</v>
      </c>
      <c r="J78" s="245" t="s">
        <v>471</v>
      </c>
      <c r="K78" s="245"/>
      <c r="L78" s="245"/>
      <c r="M78" s="245"/>
      <c r="N78" s="245"/>
      <c r="O78" s="245"/>
      <c r="P78" s="246"/>
    </row>
    <row r="79" spans="2:16" ht="15" x14ac:dyDescent="0.25">
      <c r="B79" s="17">
        <f t="shared" si="0"/>
        <v>8</v>
      </c>
      <c r="C79" s="233" t="s">
        <v>302</v>
      </c>
      <c r="D79" s="45"/>
      <c r="E79" s="83">
        <f>PS!C63</f>
        <v>0</v>
      </c>
      <c r="F79" s="83">
        <f>PS!D63</f>
        <v>0</v>
      </c>
      <c r="G79" s="83">
        <f>PS!E63</f>
        <v>0</v>
      </c>
      <c r="H79" s="237" t="s">
        <v>303</v>
      </c>
      <c r="I79" s="46">
        <v>2</v>
      </c>
      <c r="J79" s="245" t="s">
        <v>472</v>
      </c>
      <c r="K79" s="245"/>
      <c r="L79" s="245"/>
      <c r="M79" s="245"/>
      <c r="N79" s="245"/>
      <c r="O79" s="245"/>
      <c r="P79" s="246"/>
    </row>
    <row r="80" spans="2:16" x14ac:dyDescent="0.2">
      <c r="B80" s="17">
        <f t="shared" si="0"/>
        <v>10</v>
      </c>
      <c r="C80" s="240" t="s">
        <v>304</v>
      </c>
      <c r="D80" s="45"/>
      <c r="E80" s="83">
        <f>Conversions!$C$6</f>
        <v>18.92000566331587</v>
      </c>
      <c r="F80" s="83">
        <f>Conversions!$C$6</f>
        <v>18.92000566331587</v>
      </c>
      <c r="G80" s="83">
        <f>Conversions!$C$6</f>
        <v>18.92000566331587</v>
      </c>
      <c r="H80" s="241" t="s">
        <v>305</v>
      </c>
      <c r="I80" s="46">
        <v>3</v>
      </c>
      <c r="J80" s="361" t="s">
        <v>473</v>
      </c>
      <c r="K80" s="362"/>
      <c r="L80" s="362"/>
      <c r="M80" s="362"/>
      <c r="N80" s="362"/>
      <c r="O80" s="362"/>
      <c r="P80" s="363"/>
    </row>
    <row r="81" spans="1:16" x14ac:dyDescent="0.2">
      <c r="B81" s="17">
        <f t="shared" si="0"/>
        <v>27</v>
      </c>
      <c r="C81" s="240" t="s">
        <v>845</v>
      </c>
      <c r="D81" s="45"/>
      <c r="E81" s="83">
        <f>PS!C64</f>
        <v>2209358.2000752115</v>
      </c>
      <c r="F81" s="83">
        <f>PS!D64</f>
        <v>2208011.4465917661</v>
      </c>
      <c r="G81" s="83">
        <f>PS!E64</f>
        <v>2210704.9535586569</v>
      </c>
      <c r="H81" s="241" t="s">
        <v>847</v>
      </c>
      <c r="I81" s="324">
        <v>5</v>
      </c>
      <c r="J81" s="361" t="s">
        <v>858</v>
      </c>
      <c r="K81" s="362"/>
      <c r="L81" s="362"/>
      <c r="M81" s="362"/>
      <c r="N81" s="362"/>
      <c r="O81" s="362"/>
      <c r="P81" s="369"/>
    </row>
    <row r="82" spans="1:16" x14ac:dyDescent="0.2">
      <c r="B82" s="17">
        <f t="shared" si="0"/>
        <v>7</v>
      </c>
      <c r="C82" s="240" t="s">
        <v>846</v>
      </c>
      <c r="D82" s="45"/>
      <c r="E82" s="83">
        <f>PS!C65</f>
        <v>80339.616177025295</v>
      </c>
      <c r="F82" s="83">
        <f>PS!D65</f>
        <v>80229.818134671208</v>
      </c>
      <c r="G82" s="83">
        <f>PS!E65</f>
        <v>80449.414219379381</v>
      </c>
      <c r="H82" s="241" t="s">
        <v>848</v>
      </c>
      <c r="I82" s="324">
        <v>5</v>
      </c>
      <c r="J82" s="361" t="s">
        <v>859</v>
      </c>
      <c r="K82" s="362"/>
      <c r="L82" s="362"/>
      <c r="M82" s="362"/>
      <c r="N82" s="362"/>
      <c r="O82" s="362"/>
      <c r="P82" s="369"/>
    </row>
    <row r="83" spans="1:16" x14ac:dyDescent="0.2">
      <c r="B83" s="17">
        <f t="shared" si="0"/>
        <v>9</v>
      </c>
      <c r="C83" s="240" t="s">
        <v>849</v>
      </c>
      <c r="D83" s="45"/>
      <c r="E83" s="297">
        <v>1.7500000000000002E-2</v>
      </c>
      <c r="F83" s="297">
        <v>1.7500000000000002E-2</v>
      </c>
      <c r="G83" s="297">
        <v>1.7500000000000002E-2</v>
      </c>
      <c r="H83" s="242" t="s">
        <v>854</v>
      </c>
      <c r="I83" s="324" t="s">
        <v>890</v>
      </c>
      <c r="J83" s="293" t="s">
        <v>855</v>
      </c>
      <c r="K83" s="293"/>
      <c r="L83" s="293"/>
      <c r="M83" s="293"/>
      <c r="N83" s="293"/>
      <c r="O83" s="293"/>
      <c r="P83" s="294"/>
    </row>
    <row r="84" spans="1:16" x14ac:dyDescent="0.2">
      <c r="B84" s="17">
        <f t="shared" si="0"/>
        <v>10</v>
      </c>
      <c r="C84" s="240" t="s">
        <v>850</v>
      </c>
      <c r="D84" s="45"/>
      <c r="E84" s="297">
        <v>1.66E-4</v>
      </c>
      <c r="F84" s="297">
        <v>1.66E-4</v>
      </c>
      <c r="G84" s="297">
        <v>1.66E-4</v>
      </c>
      <c r="H84" s="242" t="s">
        <v>856</v>
      </c>
      <c r="I84" s="323">
        <v>8</v>
      </c>
      <c r="J84" s="293" t="s">
        <v>857</v>
      </c>
      <c r="K84" s="293"/>
      <c r="L84" s="293"/>
      <c r="M84" s="293"/>
      <c r="N84" s="293"/>
      <c r="O84" s="293"/>
      <c r="P84" s="294"/>
    </row>
    <row r="85" spans="1:16" x14ac:dyDescent="0.2">
      <c r="B85" s="17">
        <f t="shared" si="0"/>
        <v>21</v>
      </c>
      <c r="C85" s="240" t="s">
        <v>851</v>
      </c>
      <c r="D85" s="45"/>
      <c r="E85" s="83">
        <f>(E81*E80/E83)/((E81*E80/E83)+(E82/E84))</f>
        <v>0.83152107623347005</v>
      </c>
      <c r="F85" s="83">
        <f t="shared" ref="F85:G85" si="1">(F81*F80/F83)/((F81*F80/F83)+(F82/F84))</f>
        <v>0.8316272203109385</v>
      </c>
      <c r="G85" s="83">
        <f t="shared" si="1"/>
        <v>0.83141508852346302</v>
      </c>
      <c r="H85" s="241" t="s">
        <v>860</v>
      </c>
      <c r="I85" s="324" t="s">
        <v>894</v>
      </c>
      <c r="J85" s="292" t="s">
        <v>861</v>
      </c>
      <c r="K85" s="293"/>
      <c r="L85" s="293"/>
      <c r="M85" s="293"/>
      <c r="N85" s="293"/>
      <c r="O85" s="293"/>
      <c r="P85" s="294"/>
    </row>
    <row r="86" spans="1:16" x14ac:dyDescent="0.2">
      <c r="A86" s="2" t="s">
        <v>475</v>
      </c>
      <c r="B86" s="17">
        <f t="shared" si="0"/>
        <v>20</v>
      </c>
      <c r="C86" s="44" t="s">
        <v>306</v>
      </c>
      <c r="D86" s="45" t="s">
        <v>873</v>
      </c>
      <c r="E86" s="83">
        <f>E23*Conversions!$B$10*E85/E80</f>
        <v>0.44719237890649788</v>
      </c>
      <c r="F86" s="83">
        <f>F23*Conversions!$B$10*F85/F80</f>
        <v>0.44724946323528597</v>
      </c>
      <c r="G86" s="83">
        <f>G23*Conversions!$B$10*G85/G80</f>
        <v>0.44713537867219522</v>
      </c>
      <c r="H86" s="242" t="s">
        <v>307</v>
      </c>
      <c r="I86" s="324" t="s">
        <v>896</v>
      </c>
      <c r="J86" s="370" t="s">
        <v>474</v>
      </c>
      <c r="K86" s="371"/>
      <c r="L86" s="371"/>
      <c r="M86" s="371"/>
      <c r="N86" s="371"/>
      <c r="O86" s="371"/>
      <c r="P86" s="372"/>
    </row>
    <row r="87" spans="1:16" ht="25.5" x14ac:dyDescent="0.2">
      <c r="B87" s="17">
        <f t="shared" si="0"/>
        <v>12</v>
      </c>
      <c r="C87" s="296" t="s">
        <v>476</v>
      </c>
      <c r="D87" s="45" t="s">
        <v>874</v>
      </c>
      <c r="E87" s="85">
        <v>5.1893258204817302E-5</v>
      </c>
      <c r="F87" s="85">
        <v>2.0966973012047406E-6</v>
      </c>
      <c r="G87" s="85">
        <v>7.33844055421659E-4</v>
      </c>
      <c r="H87" s="276" t="s">
        <v>307</v>
      </c>
      <c r="I87" s="325" t="s">
        <v>477</v>
      </c>
      <c r="J87" s="295" t="s">
        <v>597</v>
      </c>
      <c r="K87" s="295"/>
      <c r="L87" s="295"/>
      <c r="M87" s="295"/>
      <c r="N87" s="295"/>
      <c r="O87" s="295"/>
      <c r="P87" s="295"/>
    </row>
    <row r="88" spans="1:16" ht="25.5" x14ac:dyDescent="0.2">
      <c r="B88" s="17">
        <f t="shared" si="0"/>
        <v>22</v>
      </c>
      <c r="C88" s="231" t="s">
        <v>852</v>
      </c>
      <c r="D88" s="45" t="s">
        <v>875</v>
      </c>
      <c r="E88" s="85">
        <f>E87*E85</f>
        <v>4.3150337911731032E-5</v>
      </c>
      <c r="F88" s="85">
        <f t="shared" ref="F88:G88" si="2">F87*F85</f>
        <v>1.743670548434345E-6</v>
      </c>
      <c r="G88" s="85">
        <f t="shared" si="2"/>
        <v>6.1012902030081577E-4</v>
      </c>
      <c r="H88" s="276" t="s">
        <v>307</v>
      </c>
      <c r="I88" s="325" t="s">
        <v>477</v>
      </c>
      <c r="J88" s="275" t="s">
        <v>853</v>
      </c>
      <c r="K88" s="245"/>
      <c r="L88" s="245"/>
      <c r="M88" s="245"/>
      <c r="N88" s="245"/>
      <c r="O88" s="245"/>
      <c r="P88" s="245"/>
    </row>
    <row r="89" spans="1:16" x14ac:dyDescent="0.2">
      <c r="B89" s="17">
        <f t="shared" si="0"/>
        <v>10</v>
      </c>
      <c r="C89" s="231" t="s">
        <v>478</v>
      </c>
      <c r="D89" s="45"/>
      <c r="E89" s="85">
        <v>0.05</v>
      </c>
      <c r="F89" s="85">
        <v>0.01</v>
      </c>
      <c r="G89" s="85">
        <v>0.1</v>
      </c>
      <c r="H89" s="278" t="s">
        <v>479</v>
      </c>
      <c r="I89" s="325">
        <v>4</v>
      </c>
      <c r="J89" s="273" t="s">
        <v>598</v>
      </c>
      <c r="K89" s="245"/>
      <c r="L89" s="245"/>
      <c r="M89" s="245"/>
      <c r="N89" s="245"/>
      <c r="O89" s="245"/>
      <c r="P89" s="245"/>
    </row>
    <row r="90" spans="1:16" x14ac:dyDescent="0.2">
      <c r="B90" s="17">
        <f t="shared" si="0"/>
        <v>14</v>
      </c>
      <c r="C90" s="231" t="s">
        <v>480</v>
      </c>
      <c r="D90" s="45"/>
      <c r="E90" s="85">
        <v>0.65</v>
      </c>
      <c r="F90" s="85">
        <v>0.65</v>
      </c>
      <c r="G90" s="85">
        <v>0.65</v>
      </c>
      <c r="H90" s="278" t="s">
        <v>479</v>
      </c>
      <c r="I90" s="277">
        <v>4</v>
      </c>
      <c r="J90" s="273" t="s">
        <v>599</v>
      </c>
      <c r="K90" s="245"/>
      <c r="L90" s="245"/>
      <c r="M90" s="245"/>
      <c r="N90" s="245"/>
      <c r="O90" s="245"/>
      <c r="P90" s="245"/>
    </row>
    <row r="91" spans="1:16" x14ac:dyDescent="0.2">
      <c r="B91" s="17">
        <f t="shared" si="0"/>
        <v>9</v>
      </c>
      <c r="C91" s="231" t="s">
        <v>481</v>
      </c>
      <c r="D91" s="45"/>
      <c r="E91" s="85">
        <v>0.97</v>
      </c>
      <c r="F91" s="85">
        <v>0.97</v>
      </c>
      <c r="G91" s="85">
        <v>0.97</v>
      </c>
      <c r="H91" s="278" t="s">
        <v>482</v>
      </c>
      <c r="I91" s="277">
        <v>4</v>
      </c>
      <c r="J91" s="273" t="s">
        <v>600</v>
      </c>
      <c r="K91" s="245"/>
      <c r="L91" s="245"/>
      <c r="M91" s="245"/>
      <c r="N91" s="245"/>
      <c r="O91" s="245"/>
      <c r="P91" s="245"/>
    </row>
    <row r="92" spans="1:16" x14ac:dyDescent="0.2">
      <c r="B92" s="17">
        <f t="shared" si="0"/>
        <v>14</v>
      </c>
      <c r="C92" s="231" t="s">
        <v>483</v>
      </c>
      <c r="D92" s="45"/>
      <c r="E92" s="85">
        <v>0.11</v>
      </c>
      <c r="F92" s="85">
        <v>0.11</v>
      </c>
      <c r="G92" s="85">
        <v>0.11</v>
      </c>
      <c r="H92" s="278" t="s">
        <v>482</v>
      </c>
      <c r="I92" s="277">
        <v>4</v>
      </c>
      <c r="J92" s="273" t="s">
        <v>601</v>
      </c>
      <c r="K92" s="245"/>
      <c r="L92" s="245"/>
      <c r="M92" s="245"/>
      <c r="N92" s="245"/>
      <c r="O92" s="245"/>
      <c r="P92" s="245"/>
    </row>
    <row r="93" spans="1:16" ht="26.25" x14ac:dyDescent="0.25">
      <c r="B93" s="17">
        <f t="shared" ref="B93:B143" si="3">LEN(C93)</f>
        <v>14</v>
      </c>
      <c r="C93" s="232" t="s">
        <v>484</v>
      </c>
      <c r="D93" s="45" t="s">
        <v>897</v>
      </c>
      <c r="E93" s="85">
        <f>($E$88*E24/(10^6))*$E$89*$E$90*$E$92</f>
        <v>3.3239518760971447E-9</v>
      </c>
      <c r="F93" s="85">
        <f t="shared" ref="F93:F124" si="4">($F$88*F24/(10^6))*$F$89*$F$90*$F$92</f>
        <v>2.2488125282018762E-11</v>
      </c>
      <c r="G93" s="85">
        <f t="shared" ref="G93:G124" si="5">($G$88*G24/(10^6))*$G$89*$G$90*$G$92</f>
        <v>4.5659820104203691E-7</v>
      </c>
      <c r="H93" s="276" t="s">
        <v>309</v>
      </c>
      <c r="I93" s="277" t="s">
        <v>895</v>
      </c>
      <c r="J93" s="273" t="s">
        <v>602</v>
      </c>
      <c r="K93" s="245"/>
      <c r="L93" s="245"/>
      <c r="M93" s="245"/>
      <c r="N93" s="245"/>
      <c r="O93" s="245"/>
      <c r="P93" s="245"/>
    </row>
    <row r="94" spans="1:16" ht="26.25" x14ac:dyDescent="0.25">
      <c r="B94" s="17">
        <f t="shared" si="3"/>
        <v>14</v>
      </c>
      <c r="C94" s="232" t="s">
        <v>486</v>
      </c>
      <c r="D94" s="45" t="s">
        <v>898</v>
      </c>
      <c r="E94" s="85">
        <f t="shared" ref="E94:E124" si="6">($E$88*E25/(10^6))*$E$89*$E$90*$E$92</f>
        <v>0</v>
      </c>
      <c r="F94" s="85">
        <f t="shared" si="4"/>
        <v>0</v>
      </c>
      <c r="G94" s="85">
        <f t="shared" si="5"/>
        <v>0</v>
      </c>
      <c r="H94" s="276" t="s">
        <v>309</v>
      </c>
      <c r="I94" s="277" t="s">
        <v>895</v>
      </c>
      <c r="J94" s="273" t="s">
        <v>603</v>
      </c>
      <c r="K94" s="245"/>
      <c r="L94" s="245"/>
      <c r="M94" s="245"/>
      <c r="N94" s="245"/>
      <c r="O94" s="245"/>
      <c r="P94" s="245"/>
    </row>
    <row r="95" spans="1:16" ht="26.25" x14ac:dyDescent="0.25">
      <c r="B95" s="17">
        <f t="shared" si="3"/>
        <v>13</v>
      </c>
      <c r="C95" s="232" t="s">
        <v>487</v>
      </c>
      <c r="D95" s="45" t="s">
        <v>899</v>
      </c>
      <c r="E95" s="85">
        <f t="shared" si="6"/>
        <v>0</v>
      </c>
      <c r="F95" s="85">
        <f t="shared" si="4"/>
        <v>0</v>
      </c>
      <c r="G95" s="85">
        <f t="shared" si="5"/>
        <v>0</v>
      </c>
      <c r="H95" s="276" t="s">
        <v>309</v>
      </c>
      <c r="I95" s="277" t="s">
        <v>895</v>
      </c>
      <c r="J95" s="273" t="s">
        <v>604</v>
      </c>
      <c r="K95" s="245"/>
      <c r="L95" s="245"/>
      <c r="M95" s="245"/>
      <c r="N95" s="245"/>
      <c r="O95" s="245"/>
      <c r="P95" s="245"/>
    </row>
    <row r="96" spans="1:16" ht="26.25" x14ac:dyDescent="0.25">
      <c r="B96" s="17">
        <f t="shared" si="3"/>
        <v>13</v>
      </c>
      <c r="C96" s="232" t="s">
        <v>488</v>
      </c>
      <c r="D96" s="45" t="s">
        <v>900</v>
      </c>
      <c r="E96" s="85">
        <f t="shared" si="6"/>
        <v>0</v>
      </c>
      <c r="F96" s="85">
        <f t="shared" si="4"/>
        <v>0</v>
      </c>
      <c r="G96" s="85">
        <f t="shared" si="5"/>
        <v>0</v>
      </c>
      <c r="H96" s="276" t="s">
        <v>309</v>
      </c>
      <c r="I96" s="277" t="s">
        <v>895</v>
      </c>
      <c r="J96" s="273" t="s">
        <v>605</v>
      </c>
      <c r="K96" s="245"/>
      <c r="L96" s="245"/>
      <c r="M96" s="245"/>
      <c r="N96" s="245"/>
      <c r="O96" s="245"/>
      <c r="P96" s="245"/>
    </row>
    <row r="97" spans="2:16" ht="26.25" x14ac:dyDescent="0.25">
      <c r="B97" s="17">
        <f t="shared" si="3"/>
        <v>13</v>
      </c>
      <c r="C97" s="232" t="s">
        <v>489</v>
      </c>
      <c r="D97" s="45" t="s">
        <v>901</v>
      </c>
      <c r="E97" s="85">
        <f t="shared" si="6"/>
        <v>0</v>
      </c>
      <c r="F97" s="85">
        <f t="shared" si="4"/>
        <v>0</v>
      </c>
      <c r="G97" s="85">
        <f t="shared" si="5"/>
        <v>0</v>
      </c>
      <c r="H97" s="276" t="s">
        <v>309</v>
      </c>
      <c r="I97" s="277" t="s">
        <v>895</v>
      </c>
      <c r="J97" s="273" t="s">
        <v>606</v>
      </c>
      <c r="K97" s="245"/>
      <c r="L97" s="245"/>
      <c r="M97" s="245"/>
      <c r="N97" s="245"/>
      <c r="O97" s="245"/>
      <c r="P97" s="245"/>
    </row>
    <row r="98" spans="2:16" ht="26.25" x14ac:dyDescent="0.25">
      <c r="B98" s="17">
        <f t="shared" si="3"/>
        <v>12</v>
      </c>
      <c r="C98" s="232" t="s">
        <v>490</v>
      </c>
      <c r="D98" s="45" t="s">
        <v>902</v>
      </c>
      <c r="E98" s="85">
        <f t="shared" si="6"/>
        <v>0</v>
      </c>
      <c r="F98" s="85">
        <f t="shared" si="4"/>
        <v>0</v>
      </c>
      <c r="G98" s="85">
        <f t="shared" si="5"/>
        <v>0</v>
      </c>
      <c r="H98" s="276" t="s">
        <v>309</v>
      </c>
      <c r="I98" s="277" t="s">
        <v>895</v>
      </c>
      <c r="J98" s="273" t="s">
        <v>607</v>
      </c>
      <c r="K98" s="245"/>
      <c r="L98" s="245"/>
      <c r="M98" s="245"/>
      <c r="N98" s="245"/>
      <c r="O98" s="245"/>
      <c r="P98" s="245"/>
    </row>
    <row r="99" spans="2:16" ht="26.25" x14ac:dyDescent="0.25">
      <c r="B99" s="17">
        <f t="shared" si="3"/>
        <v>13</v>
      </c>
      <c r="C99" s="232" t="s">
        <v>491</v>
      </c>
      <c r="D99" s="45" t="s">
        <v>903</v>
      </c>
      <c r="E99" s="85">
        <f t="shared" si="6"/>
        <v>0</v>
      </c>
      <c r="F99" s="85">
        <f t="shared" si="4"/>
        <v>0</v>
      </c>
      <c r="G99" s="85">
        <f t="shared" si="5"/>
        <v>0</v>
      </c>
      <c r="H99" s="276" t="s">
        <v>309</v>
      </c>
      <c r="I99" s="277" t="s">
        <v>895</v>
      </c>
      <c r="J99" s="273" t="s">
        <v>608</v>
      </c>
      <c r="K99" s="245"/>
      <c r="L99" s="245"/>
      <c r="M99" s="245"/>
      <c r="N99" s="245"/>
      <c r="O99" s="245"/>
      <c r="P99" s="245"/>
    </row>
    <row r="100" spans="2:16" ht="26.25" x14ac:dyDescent="0.25">
      <c r="B100" s="17">
        <f t="shared" si="3"/>
        <v>13</v>
      </c>
      <c r="C100" s="232" t="s">
        <v>492</v>
      </c>
      <c r="D100" s="45" t="s">
        <v>904</v>
      </c>
      <c r="E100" s="85">
        <f t="shared" si="6"/>
        <v>0</v>
      </c>
      <c r="F100" s="85">
        <f t="shared" si="4"/>
        <v>0</v>
      </c>
      <c r="G100" s="85">
        <f t="shared" si="5"/>
        <v>0</v>
      </c>
      <c r="H100" s="276" t="s">
        <v>309</v>
      </c>
      <c r="I100" s="277" t="s">
        <v>895</v>
      </c>
      <c r="J100" s="273" t="s">
        <v>609</v>
      </c>
      <c r="K100" s="245"/>
      <c r="L100" s="245"/>
      <c r="M100" s="245"/>
      <c r="N100" s="245"/>
      <c r="O100" s="245"/>
      <c r="P100" s="245"/>
    </row>
    <row r="101" spans="2:16" ht="26.25" x14ac:dyDescent="0.25">
      <c r="B101" s="17">
        <f t="shared" si="3"/>
        <v>13</v>
      </c>
      <c r="C101" s="232" t="s">
        <v>493</v>
      </c>
      <c r="D101" s="45" t="s">
        <v>905</v>
      </c>
      <c r="E101" s="85">
        <f t="shared" si="6"/>
        <v>0</v>
      </c>
      <c r="F101" s="85">
        <f t="shared" si="4"/>
        <v>0</v>
      </c>
      <c r="G101" s="85">
        <f t="shared" si="5"/>
        <v>0</v>
      </c>
      <c r="H101" s="276" t="s">
        <v>309</v>
      </c>
      <c r="I101" s="277" t="s">
        <v>895</v>
      </c>
      <c r="J101" s="273" t="s">
        <v>610</v>
      </c>
      <c r="K101" s="245"/>
      <c r="L101" s="245"/>
      <c r="M101" s="245"/>
      <c r="N101" s="245"/>
      <c r="O101" s="245"/>
      <c r="P101" s="245"/>
    </row>
    <row r="102" spans="2:16" ht="26.25" x14ac:dyDescent="0.25">
      <c r="B102" s="17">
        <f t="shared" si="3"/>
        <v>13</v>
      </c>
      <c r="C102" s="232" t="s">
        <v>494</v>
      </c>
      <c r="D102" s="45" t="s">
        <v>906</v>
      </c>
      <c r="E102" s="85">
        <f t="shared" si="6"/>
        <v>6.5999907149550865E-11</v>
      </c>
      <c r="F102" s="85">
        <f t="shared" si="4"/>
        <v>3.3874490069403728E-13</v>
      </c>
      <c r="G102" s="85">
        <f t="shared" si="5"/>
        <v>2.5475474947529667E-9</v>
      </c>
      <c r="H102" s="276" t="s">
        <v>309</v>
      </c>
      <c r="I102" s="277" t="s">
        <v>895</v>
      </c>
      <c r="J102" s="273" t="s">
        <v>611</v>
      </c>
      <c r="K102" s="245"/>
      <c r="L102" s="245"/>
      <c r="M102" s="245"/>
      <c r="N102" s="245"/>
      <c r="O102" s="245"/>
      <c r="P102" s="245"/>
    </row>
    <row r="103" spans="2:16" ht="26.25" x14ac:dyDescent="0.25">
      <c r="B103" s="17">
        <f t="shared" si="3"/>
        <v>13</v>
      </c>
      <c r="C103" s="232" t="s">
        <v>495</v>
      </c>
      <c r="D103" s="45" t="s">
        <v>907</v>
      </c>
      <c r="E103" s="85">
        <f t="shared" si="6"/>
        <v>0</v>
      </c>
      <c r="F103" s="85">
        <f t="shared" si="4"/>
        <v>0</v>
      </c>
      <c r="G103" s="85">
        <f t="shared" si="5"/>
        <v>0</v>
      </c>
      <c r="H103" s="276" t="s">
        <v>309</v>
      </c>
      <c r="I103" s="277" t="s">
        <v>895</v>
      </c>
      <c r="J103" s="273" t="s">
        <v>612</v>
      </c>
      <c r="K103" s="245"/>
      <c r="L103" s="245"/>
      <c r="M103" s="245"/>
      <c r="N103" s="245"/>
      <c r="O103" s="245"/>
      <c r="P103" s="245"/>
    </row>
    <row r="104" spans="2:16" ht="26.25" x14ac:dyDescent="0.25">
      <c r="B104" s="17">
        <f t="shared" si="3"/>
        <v>13</v>
      </c>
      <c r="C104" s="232" t="s">
        <v>496</v>
      </c>
      <c r="D104" s="45" t="s">
        <v>908</v>
      </c>
      <c r="E104" s="85">
        <f t="shared" si="6"/>
        <v>1.4272567670344167E-9</v>
      </c>
      <c r="F104" s="85">
        <f t="shared" si="4"/>
        <v>1.0262535613278091E-11</v>
      </c>
      <c r="G104" s="85">
        <f t="shared" si="5"/>
        <v>4.4813713151898701E-8</v>
      </c>
      <c r="H104" s="276" t="s">
        <v>309</v>
      </c>
      <c r="I104" s="277" t="s">
        <v>895</v>
      </c>
      <c r="J104" s="273" t="s">
        <v>613</v>
      </c>
      <c r="K104" s="245"/>
      <c r="L104" s="245"/>
      <c r="M104" s="245"/>
      <c r="N104" s="245"/>
      <c r="O104" s="245"/>
      <c r="P104" s="245"/>
    </row>
    <row r="105" spans="2:16" ht="26.25" x14ac:dyDescent="0.25">
      <c r="B105" s="17">
        <f t="shared" si="3"/>
        <v>13</v>
      </c>
      <c r="C105" s="232" t="s">
        <v>497</v>
      </c>
      <c r="D105" s="45" t="s">
        <v>909</v>
      </c>
      <c r="E105" s="85">
        <f t="shared" si="6"/>
        <v>0</v>
      </c>
      <c r="F105" s="85">
        <f t="shared" si="4"/>
        <v>0</v>
      </c>
      <c r="G105" s="85">
        <f t="shared" si="5"/>
        <v>0</v>
      </c>
      <c r="H105" s="276" t="s">
        <v>309</v>
      </c>
      <c r="I105" s="277" t="s">
        <v>895</v>
      </c>
      <c r="J105" s="273" t="s">
        <v>614</v>
      </c>
      <c r="K105" s="245"/>
      <c r="L105" s="245"/>
      <c r="M105" s="245"/>
      <c r="N105" s="245"/>
      <c r="O105" s="245"/>
      <c r="P105" s="245"/>
    </row>
    <row r="106" spans="2:16" ht="26.25" x14ac:dyDescent="0.25">
      <c r="B106" s="17">
        <f t="shared" si="3"/>
        <v>13</v>
      </c>
      <c r="C106" s="232" t="s">
        <v>498</v>
      </c>
      <c r="D106" s="45" t="s">
        <v>910</v>
      </c>
      <c r="E106" s="85">
        <f t="shared" si="6"/>
        <v>0</v>
      </c>
      <c r="F106" s="85">
        <f t="shared" si="4"/>
        <v>0</v>
      </c>
      <c r="G106" s="85">
        <f t="shared" si="5"/>
        <v>0</v>
      </c>
      <c r="H106" s="276" t="s">
        <v>309</v>
      </c>
      <c r="I106" s="277" t="s">
        <v>895</v>
      </c>
      <c r="J106" s="273" t="s">
        <v>615</v>
      </c>
      <c r="K106" s="245"/>
      <c r="L106" s="245"/>
      <c r="M106" s="245"/>
      <c r="N106" s="245"/>
      <c r="O106" s="245"/>
      <c r="P106" s="245"/>
    </row>
    <row r="107" spans="2:16" ht="26.25" x14ac:dyDescent="0.25">
      <c r="B107" s="17">
        <f t="shared" si="3"/>
        <v>13</v>
      </c>
      <c r="C107" s="232" t="s">
        <v>499</v>
      </c>
      <c r="D107" s="45" t="s">
        <v>911</v>
      </c>
      <c r="E107" s="85">
        <f t="shared" si="6"/>
        <v>0</v>
      </c>
      <c r="F107" s="85">
        <f t="shared" si="4"/>
        <v>0</v>
      </c>
      <c r="G107" s="85">
        <f t="shared" si="5"/>
        <v>0</v>
      </c>
      <c r="H107" s="276" t="s">
        <v>309</v>
      </c>
      <c r="I107" s="277" t="s">
        <v>895</v>
      </c>
      <c r="J107" s="273" t="s">
        <v>616</v>
      </c>
      <c r="K107" s="245"/>
      <c r="L107" s="245"/>
      <c r="M107" s="245"/>
      <c r="N107" s="245"/>
      <c r="O107" s="245"/>
      <c r="P107" s="245"/>
    </row>
    <row r="108" spans="2:16" ht="26.25" x14ac:dyDescent="0.25">
      <c r="B108" s="17">
        <f t="shared" si="3"/>
        <v>12</v>
      </c>
      <c r="C108" s="232" t="s">
        <v>500</v>
      </c>
      <c r="D108" s="45" t="s">
        <v>912</v>
      </c>
      <c r="E108" s="85">
        <f t="shared" si="6"/>
        <v>0</v>
      </c>
      <c r="F108" s="85">
        <f t="shared" si="4"/>
        <v>0</v>
      </c>
      <c r="G108" s="85">
        <f t="shared" si="5"/>
        <v>0</v>
      </c>
      <c r="H108" s="276" t="s">
        <v>309</v>
      </c>
      <c r="I108" s="277" t="s">
        <v>895</v>
      </c>
      <c r="J108" s="273" t="s">
        <v>617</v>
      </c>
      <c r="K108" s="245"/>
      <c r="L108" s="245"/>
      <c r="M108" s="245"/>
      <c r="N108" s="245"/>
      <c r="O108" s="245"/>
      <c r="P108" s="245"/>
    </row>
    <row r="109" spans="2:16" ht="26.25" x14ac:dyDescent="0.25">
      <c r="B109" s="17">
        <f t="shared" si="3"/>
        <v>16</v>
      </c>
      <c r="C109" s="232" t="s">
        <v>501</v>
      </c>
      <c r="D109" s="45" t="s">
        <v>913</v>
      </c>
      <c r="E109" s="85">
        <f t="shared" si="6"/>
        <v>0</v>
      </c>
      <c r="F109" s="85">
        <f t="shared" si="4"/>
        <v>0</v>
      </c>
      <c r="G109" s="85">
        <f t="shared" si="5"/>
        <v>0</v>
      </c>
      <c r="H109" s="276" t="s">
        <v>309</v>
      </c>
      <c r="I109" s="277" t="s">
        <v>895</v>
      </c>
      <c r="J109" s="273" t="s">
        <v>618</v>
      </c>
      <c r="K109" s="245"/>
      <c r="L109" s="245"/>
      <c r="M109" s="245"/>
      <c r="N109" s="245"/>
      <c r="O109" s="245"/>
      <c r="P109" s="245"/>
    </row>
    <row r="110" spans="2:16" ht="26.25" x14ac:dyDescent="0.25">
      <c r="B110" s="17">
        <f t="shared" si="3"/>
        <v>15</v>
      </c>
      <c r="C110" s="233" t="s">
        <v>502</v>
      </c>
      <c r="D110" s="45" t="s">
        <v>914</v>
      </c>
      <c r="E110" s="85">
        <f t="shared" si="6"/>
        <v>3.2893854294522192E-10</v>
      </c>
      <c r="F110" s="85">
        <f t="shared" si="4"/>
        <v>2.4881503756444782E-12</v>
      </c>
      <c r="G110" s="85">
        <f t="shared" si="5"/>
        <v>9.8979480650100603E-9</v>
      </c>
      <c r="H110" s="276" t="s">
        <v>309</v>
      </c>
      <c r="I110" s="277" t="s">
        <v>895</v>
      </c>
      <c r="J110" s="273" t="s">
        <v>619</v>
      </c>
      <c r="K110" s="245"/>
      <c r="L110" s="245"/>
      <c r="M110" s="245"/>
      <c r="N110" s="245"/>
      <c r="O110" s="245"/>
      <c r="P110" s="245"/>
    </row>
    <row r="111" spans="2:16" ht="26.25" x14ac:dyDescent="0.25">
      <c r="B111" s="17">
        <f t="shared" si="3"/>
        <v>13</v>
      </c>
      <c r="C111" s="232" t="s">
        <v>503</v>
      </c>
      <c r="D111" s="45" t="s">
        <v>915</v>
      </c>
      <c r="E111" s="85">
        <f t="shared" si="6"/>
        <v>0</v>
      </c>
      <c r="F111" s="85">
        <f t="shared" si="4"/>
        <v>0</v>
      </c>
      <c r="G111" s="85">
        <f t="shared" si="5"/>
        <v>0</v>
      </c>
      <c r="H111" s="276" t="s">
        <v>309</v>
      </c>
      <c r="I111" s="277" t="s">
        <v>895</v>
      </c>
      <c r="J111" s="273" t="s">
        <v>620</v>
      </c>
      <c r="K111" s="245"/>
      <c r="L111" s="245"/>
      <c r="M111" s="245"/>
      <c r="N111" s="245"/>
      <c r="O111" s="245"/>
      <c r="P111" s="245"/>
    </row>
    <row r="112" spans="2:16" ht="26.25" x14ac:dyDescent="0.25">
      <c r="B112" s="17">
        <f t="shared" si="3"/>
        <v>12</v>
      </c>
      <c r="C112" s="233" t="s">
        <v>504</v>
      </c>
      <c r="D112" s="45" t="s">
        <v>916</v>
      </c>
      <c r="E112" s="85">
        <f t="shared" si="6"/>
        <v>0</v>
      </c>
      <c r="F112" s="85">
        <f t="shared" si="4"/>
        <v>0</v>
      </c>
      <c r="G112" s="85">
        <f t="shared" si="5"/>
        <v>0</v>
      </c>
      <c r="H112" s="276" t="s">
        <v>309</v>
      </c>
      <c r="I112" s="277" t="s">
        <v>895</v>
      </c>
      <c r="J112" s="273" t="s">
        <v>621</v>
      </c>
      <c r="K112" s="245"/>
      <c r="L112" s="245"/>
      <c r="M112" s="245"/>
      <c r="N112" s="245"/>
      <c r="O112" s="245"/>
      <c r="P112" s="245"/>
    </row>
    <row r="113" spans="2:16" ht="26.25" x14ac:dyDescent="0.25">
      <c r="B113" s="17">
        <f t="shared" si="3"/>
        <v>12</v>
      </c>
      <c r="C113" s="232" t="s">
        <v>505</v>
      </c>
      <c r="D113" s="45" t="s">
        <v>917</v>
      </c>
      <c r="E113" s="85">
        <f t="shared" si="6"/>
        <v>4.1427299718237673E-11</v>
      </c>
      <c r="F113" s="85">
        <f t="shared" si="4"/>
        <v>4.0713744631638092E-14</v>
      </c>
      <c r="G113" s="85">
        <f t="shared" si="5"/>
        <v>2.2006019598610544E-9</v>
      </c>
      <c r="H113" s="276" t="s">
        <v>309</v>
      </c>
      <c r="I113" s="277" t="s">
        <v>895</v>
      </c>
      <c r="J113" s="273" t="s">
        <v>622</v>
      </c>
      <c r="K113" s="245"/>
      <c r="L113" s="245"/>
      <c r="M113" s="245"/>
      <c r="N113" s="245"/>
      <c r="O113" s="245"/>
      <c r="P113" s="245"/>
    </row>
    <row r="114" spans="2:16" ht="26.25" x14ac:dyDescent="0.25">
      <c r="B114" s="17">
        <f t="shared" si="3"/>
        <v>13</v>
      </c>
      <c r="C114" s="232" t="s">
        <v>506</v>
      </c>
      <c r="D114" s="45" t="s">
        <v>918</v>
      </c>
      <c r="E114" s="85">
        <f t="shared" si="6"/>
        <v>6.7879696356410683E-13</v>
      </c>
      <c r="F114" s="85">
        <f t="shared" si="4"/>
        <v>4.2332561341152227E-15</v>
      </c>
      <c r="G114" s="85">
        <f t="shared" si="5"/>
        <v>2.3579084697396523E-11</v>
      </c>
      <c r="H114" s="276" t="s">
        <v>309</v>
      </c>
      <c r="I114" s="277" t="s">
        <v>895</v>
      </c>
      <c r="J114" s="273" t="s">
        <v>623</v>
      </c>
      <c r="K114" s="245"/>
      <c r="L114" s="245"/>
      <c r="M114" s="245"/>
      <c r="N114" s="245"/>
      <c r="O114" s="245"/>
      <c r="P114" s="245"/>
    </row>
    <row r="115" spans="2:16" ht="26.25" x14ac:dyDescent="0.25">
      <c r="B115" s="17">
        <f t="shared" si="3"/>
        <v>13</v>
      </c>
      <c r="C115" s="232" t="s">
        <v>507</v>
      </c>
      <c r="D115" s="45" t="s">
        <v>919</v>
      </c>
      <c r="E115" s="85">
        <f t="shared" si="6"/>
        <v>1.0878284811396612E-11</v>
      </c>
      <c r="F115" s="85">
        <f t="shared" si="4"/>
        <v>6.7271545032451345E-14</v>
      </c>
      <c r="G115" s="85">
        <f t="shared" si="5"/>
        <v>3.7986854143069098E-10</v>
      </c>
      <c r="H115" s="276" t="s">
        <v>309</v>
      </c>
      <c r="I115" s="277" t="s">
        <v>895</v>
      </c>
      <c r="J115" s="273" t="s">
        <v>624</v>
      </c>
      <c r="K115" s="245"/>
      <c r="L115" s="245"/>
      <c r="M115" s="245"/>
      <c r="N115" s="245"/>
      <c r="O115" s="245"/>
      <c r="P115" s="245"/>
    </row>
    <row r="116" spans="2:16" ht="26.25" x14ac:dyDescent="0.25">
      <c r="B116" s="17">
        <f t="shared" si="3"/>
        <v>13</v>
      </c>
      <c r="C116" s="232" t="s">
        <v>508</v>
      </c>
      <c r="D116" s="45" t="s">
        <v>920</v>
      </c>
      <c r="E116" s="85">
        <f t="shared" si="6"/>
        <v>0</v>
      </c>
      <c r="F116" s="85">
        <f t="shared" si="4"/>
        <v>0</v>
      </c>
      <c r="G116" s="85">
        <f t="shared" si="5"/>
        <v>0</v>
      </c>
      <c r="H116" s="276" t="s">
        <v>309</v>
      </c>
      <c r="I116" s="277" t="s">
        <v>895</v>
      </c>
      <c r="J116" s="273" t="s">
        <v>625</v>
      </c>
      <c r="K116" s="245"/>
      <c r="L116" s="245"/>
      <c r="M116" s="245"/>
      <c r="N116" s="245"/>
      <c r="O116" s="245"/>
      <c r="P116" s="245"/>
    </row>
    <row r="117" spans="2:16" ht="26.25" x14ac:dyDescent="0.25">
      <c r="B117" s="17">
        <f t="shared" si="3"/>
        <v>13</v>
      </c>
      <c r="C117" s="232" t="s">
        <v>509</v>
      </c>
      <c r="D117" s="45" t="s">
        <v>921</v>
      </c>
      <c r="E117" s="85">
        <f t="shared" si="6"/>
        <v>0</v>
      </c>
      <c r="F117" s="85">
        <f t="shared" si="4"/>
        <v>0</v>
      </c>
      <c r="G117" s="85">
        <f t="shared" si="5"/>
        <v>0</v>
      </c>
      <c r="H117" s="276" t="s">
        <v>309</v>
      </c>
      <c r="I117" s="277" t="s">
        <v>895</v>
      </c>
      <c r="J117" s="273" t="s">
        <v>626</v>
      </c>
      <c r="K117" s="245"/>
      <c r="L117" s="245"/>
      <c r="M117" s="245"/>
      <c r="N117" s="245"/>
      <c r="O117" s="245"/>
      <c r="P117" s="245"/>
    </row>
    <row r="118" spans="2:16" ht="26.25" x14ac:dyDescent="0.25">
      <c r="B118" s="17">
        <f t="shared" si="3"/>
        <v>14</v>
      </c>
      <c r="C118" s="232" t="s">
        <v>510</v>
      </c>
      <c r="D118" s="45" t="s">
        <v>922</v>
      </c>
      <c r="E118" s="85">
        <f t="shared" si="6"/>
        <v>0</v>
      </c>
      <c r="F118" s="85">
        <f t="shared" si="4"/>
        <v>0</v>
      </c>
      <c r="G118" s="85">
        <f t="shared" si="5"/>
        <v>0</v>
      </c>
      <c r="H118" s="276" t="s">
        <v>309</v>
      </c>
      <c r="I118" s="277" t="s">
        <v>895</v>
      </c>
      <c r="J118" s="273" t="s">
        <v>627</v>
      </c>
      <c r="K118" s="245"/>
      <c r="L118" s="245"/>
      <c r="M118" s="245"/>
      <c r="N118" s="245"/>
      <c r="O118" s="245"/>
      <c r="P118" s="245"/>
    </row>
    <row r="119" spans="2:16" ht="26.25" x14ac:dyDescent="0.25">
      <c r="B119" s="17">
        <f t="shared" si="3"/>
        <v>14</v>
      </c>
      <c r="C119" s="232" t="s">
        <v>511</v>
      </c>
      <c r="D119" s="45" t="s">
        <v>923</v>
      </c>
      <c r="E119" s="85">
        <f t="shared" si="6"/>
        <v>0</v>
      </c>
      <c r="F119" s="85">
        <f t="shared" si="4"/>
        <v>0</v>
      </c>
      <c r="G119" s="85">
        <f t="shared" si="5"/>
        <v>0</v>
      </c>
      <c r="H119" s="276" t="s">
        <v>309</v>
      </c>
      <c r="I119" s="277" t="s">
        <v>895</v>
      </c>
      <c r="J119" s="273" t="s">
        <v>628</v>
      </c>
      <c r="K119" s="245"/>
      <c r="L119" s="245"/>
      <c r="M119" s="245"/>
      <c r="N119" s="245"/>
      <c r="O119" s="245"/>
      <c r="P119" s="245"/>
    </row>
    <row r="120" spans="2:16" ht="26.25" x14ac:dyDescent="0.25">
      <c r="B120" s="17">
        <f t="shared" si="3"/>
        <v>17</v>
      </c>
      <c r="C120" s="232" t="s">
        <v>512</v>
      </c>
      <c r="D120" s="45" t="s">
        <v>924</v>
      </c>
      <c r="E120" s="85">
        <f t="shared" si="6"/>
        <v>0</v>
      </c>
      <c r="F120" s="85">
        <f t="shared" si="4"/>
        <v>0</v>
      </c>
      <c r="G120" s="85">
        <f t="shared" si="5"/>
        <v>0</v>
      </c>
      <c r="H120" s="276" t="s">
        <v>309</v>
      </c>
      <c r="I120" s="277" t="s">
        <v>895</v>
      </c>
      <c r="J120" s="273" t="s">
        <v>629</v>
      </c>
      <c r="K120" s="245"/>
      <c r="L120" s="245"/>
      <c r="M120" s="245"/>
      <c r="N120" s="245"/>
      <c r="O120" s="245"/>
      <c r="P120" s="245"/>
    </row>
    <row r="121" spans="2:16" ht="26.25" x14ac:dyDescent="0.25">
      <c r="B121" s="17">
        <f t="shared" si="3"/>
        <v>14</v>
      </c>
      <c r="C121" s="232" t="s">
        <v>513</v>
      </c>
      <c r="D121" s="45" t="s">
        <v>925</v>
      </c>
      <c r="E121" s="85">
        <f t="shared" si="6"/>
        <v>0</v>
      </c>
      <c r="F121" s="85">
        <f t="shared" si="4"/>
        <v>0</v>
      </c>
      <c r="G121" s="85">
        <f t="shared" si="5"/>
        <v>0</v>
      </c>
      <c r="H121" s="276" t="s">
        <v>309</v>
      </c>
      <c r="I121" s="277" t="s">
        <v>895</v>
      </c>
      <c r="J121" s="273" t="s">
        <v>630</v>
      </c>
      <c r="K121" s="245"/>
      <c r="L121" s="245"/>
      <c r="M121" s="245"/>
      <c r="N121" s="245"/>
      <c r="O121" s="245"/>
      <c r="P121" s="245"/>
    </row>
    <row r="122" spans="2:16" ht="26.25" x14ac:dyDescent="0.25">
      <c r="B122" s="17">
        <f t="shared" si="3"/>
        <v>14</v>
      </c>
      <c r="C122" s="232" t="s">
        <v>514</v>
      </c>
      <c r="D122" s="45" t="s">
        <v>926</v>
      </c>
      <c r="E122" s="85">
        <f t="shared" si="6"/>
        <v>0</v>
      </c>
      <c r="F122" s="85">
        <f t="shared" si="4"/>
        <v>0</v>
      </c>
      <c r="G122" s="85">
        <f t="shared" si="5"/>
        <v>0</v>
      </c>
      <c r="H122" s="276" t="s">
        <v>309</v>
      </c>
      <c r="I122" s="277" t="s">
        <v>895</v>
      </c>
      <c r="J122" s="273" t="s">
        <v>631</v>
      </c>
      <c r="K122" s="245"/>
      <c r="L122" s="245"/>
      <c r="M122" s="245"/>
      <c r="N122" s="245"/>
      <c r="O122" s="245"/>
      <c r="P122" s="245"/>
    </row>
    <row r="123" spans="2:16" ht="26.25" x14ac:dyDescent="0.25">
      <c r="B123" s="17">
        <f t="shared" si="3"/>
        <v>13</v>
      </c>
      <c r="C123" s="232" t="s">
        <v>515</v>
      </c>
      <c r="D123" s="45" t="s">
        <v>927</v>
      </c>
      <c r="E123" s="85">
        <f t="shared" si="6"/>
        <v>1.078684360889091E-9</v>
      </c>
      <c r="F123" s="85">
        <f t="shared" si="4"/>
        <v>7.9765476137767935E-12</v>
      </c>
      <c r="G123" s="85">
        <f t="shared" si="5"/>
        <v>3.3097916454441834E-8</v>
      </c>
      <c r="H123" s="276" t="s">
        <v>309</v>
      </c>
      <c r="I123" s="277" t="s">
        <v>895</v>
      </c>
      <c r="J123" s="273" t="s">
        <v>632</v>
      </c>
      <c r="K123" s="245"/>
      <c r="L123" s="245"/>
      <c r="M123" s="245"/>
      <c r="N123" s="245"/>
      <c r="O123" s="245"/>
      <c r="P123" s="245"/>
    </row>
    <row r="124" spans="2:16" ht="26.25" x14ac:dyDescent="0.25">
      <c r="B124" s="17">
        <f t="shared" si="3"/>
        <v>13</v>
      </c>
      <c r="C124" s="232" t="s">
        <v>516</v>
      </c>
      <c r="D124" s="45" t="s">
        <v>928</v>
      </c>
      <c r="E124" s="85">
        <f t="shared" si="6"/>
        <v>0</v>
      </c>
      <c r="F124" s="85">
        <f t="shared" si="4"/>
        <v>0</v>
      </c>
      <c r="G124" s="85">
        <f t="shared" si="5"/>
        <v>0</v>
      </c>
      <c r="H124" s="276" t="s">
        <v>309</v>
      </c>
      <c r="I124" s="277" t="s">
        <v>895</v>
      </c>
      <c r="J124" s="273" t="s">
        <v>633</v>
      </c>
      <c r="K124" s="245"/>
      <c r="L124" s="245"/>
      <c r="M124" s="245"/>
      <c r="N124" s="245"/>
      <c r="O124" s="245"/>
      <c r="P124" s="245"/>
    </row>
    <row r="125" spans="2:16" ht="26.25" x14ac:dyDescent="0.25">
      <c r="B125" s="17">
        <f t="shared" si="3"/>
        <v>14</v>
      </c>
      <c r="C125" s="232" t="s">
        <v>517</v>
      </c>
      <c r="D125" s="45" t="s">
        <v>929</v>
      </c>
      <c r="E125" s="85">
        <f t="shared" ref="E125:E148" si="7">($E$88*E56/(10^6))*$E$89*$E$90*$E$92</f>
        <v>0</v>
      </c>
      <c r="F125" s="85">
        <f t="shared" ref="F125:F148" si="8">($F$88*F56/(10^6))*$F$89*$F$90*$F$92</f>
        <v>0</v>
      </c>
      <c r="G125" s="85">
        <f t="shared" ref="G125:G148" si="9">($G$88*G56/(10^6))*$G$89*$G$90*$G$92</f>
        <v>0</v>
      </c>
      <c r="H125" s="276" t="s">
        <v>309</v>
      </c>
      <c r="I125" s="277" t="s">
        <v>895</v>
      </c>
      <c r="J125" s="273" t="s">
        <v>634</v>
      </c>
      <c r="K125" s="245"/>
      <c r="L125" s="245"/>
      <c r="M125" s="245"/>
      <c r="N125" s="245"/>
      <c r="O125" s="245"/>
      <c r="P125" s="245"/>
    </row>
    <row r="126" spans="2:16" ht="26.25" x14ac:dyDescent="0.25">
      <c r="B126" s="17">
        <f t="shared" si="3"/>
        <v>13</v>
      </c>
      <c r="C126" s="232" t="s">
        <v>518</v>
      </c>
      <c r="D126" s="45" t="s">
        <v>930</v>
      </c>
      <c r="E126" s="85">
        <f t="shared" si="7"/>
        <v>0</v>
      </c>
      <c r="F126" s="85">
        <f t="shared" si="8"/>
        <v>0</v>
      </c>
      <c r="G126" s="85">
        <f t="shared" si="9"/>
        <v>0</v>
      </c>
      <c r="H126" s="276" t="s">
        <v>309</v>
      </c>
      <c r="I126" s="277" t="s">
        <v>895</v>
      </c>
      <c r="J126" s="273" t="s">
        <v>635</v>
      </c>
      <c r="K126" s="245"/>
      <c r="L126" s="245"/>
      <c r="M126" s="245"/>
      <c r="N126" s="245"/>
      <c r="O126" s="245"/>
      <c r="P126" s="245"/>
    </row>
    <row r="127" spans="2:16" ht="26.25" x14ac:dyDescent="0.25">
      <c r="B127" s="17">
        <f t="shared" si="3"/>
        <v>12</v>
      </c>
      <c r="C127" s="232" t="s">
        <v>519</v>
      </c>
      <c r="D127" s="45" t="s">
        <v>936</v>
      </c>
      <c r="E127" s="85">
        <f t="shared" si="7"/>
        <v>0</v>
      </c>
      <c r="F127" s="85">
        <f t="shared" si="8"/>
        <v>0</v>
      </c>
      <c r="G127" s="85">
        <f t="shared" si="9"/>
        <v>0</v>
      </c>
      <c r="H127" s="276" t="s">
        <v>309</v>
      </c>
      <c r="I127" s="277" t="s">
        <v>895</v>
      </c>
      <c r="J127" s="273" t="s">
        <v>636</v>
      </c>
      <c r="K127" s="245"/>
      <c r="L127" s="245"/>
      <c r="M127" s="245"/>
      <c r="N127" s="245"/>
      <c r="O127" s="245"/>
      <c r="P127" s="245"/>
    </row>
    <row r="128" spans="2:16" ht="26.25" x14ac:dyDescent="0.25">
      <c r="B128" s="17">
        <f t="shared" si="3"/>
        <v>14</v>
      </c>
      <c r="C128" s="232" t="s">
        <v>520</v>
      </c>
      <c r="D128" s="45" t="s">
        <v>937</v>
      </c>
      <c r="E128" s="85">
        <f t="shared" si="7"/>
        <v>0</v>
      </c>
      <c r="F128" s="85">
        <f t="shared" si="8"/>
        <v>0</v>
      </c>
      <c r="G128" s="85">
        <f t="shared" si="9"/>
        <v>0</v>
      </c>
      <c r="H128" s="276" t="s">
        <v>309</v>
      </c>
      <c r="I128" s="277" t="s">
        <v>895</v>
      </c>
      <c r="J128" s="273" t="s">
        <v>637</v>
      </c>
      <c r="K128" s="245"/>
      <c r="L128" s="245"/>
      <c r="M128" s="245"/>
      <c r="N128" s="245"/>
      <c r="O128" s="245"/>
      <c r="P128" s="245"/>
    </row>
    <row r="129" spans="2:16" ht="26.25" x14ac:dyDescent="0.25">
      <c r="B129" s="17">
        <f t="shared" si="3"/>
        <v>14</v>
      </c>
      <c r="C129" s="232" t="s">
        <v>521</v>
      </c>
      <c r="D129" s="45" t="s">
        <v>938</v>
      </c>
      <c r="E129" s="85">
        <f t="shared" si="7"/>
        <v>2.1482130519878956E-10</v>
      </c>
      <c r="F129" s="85">
        <f t="shared" si="8"/>
        <v>1.5687969413973463E-12</v>
      </c>
      <c r="G129" s="85">
        <f t="shared" si="9"/>
        <v>6.6605706096402661E-9</v>
      </c>
      <c r="H129" s="276" t="s">
        <v>309</v>
      </c>
      <c r="I129" s="277" t="s">
        <v>895</v>
      </c>
      <c r="J129" s="273" t="s">
        <v>638</v>
      </c>
      <c r="K129" s="245"/>
      <c r="L129" s="245"/>
      <c r="M129" s="245"/>
      <c r="N129" s="245"/>
      <c r="O129" s="245"/>
      <c r="P129" s="245"/>
    </row>
    <row r="130" spans="2:16" ht="26.25" x14ac:dyDescent="0.25">
      <c r="B130" s="17">
        <f t="shared" si="3"/>
        <v>13</v>
      </c>
      <c r="C130" s="232" t="s">
        <v>522</v>
      </c>
      <c r="D130" s="45" t="s">
        <v>939</v>
      </c>
      <c r="E130" s="85">
        <f t="shared" si="7"/>
        <v>0</v>
      </c>
      <c r="F130" s="85">
        <f t="shared" si="8"/>
        <v>0</v>
      </c>
      <c r="G130" s="85">
        <f t="shared" si="9"/>
        <v>0</v>
      </c>
      <c r="H130" s="276" t="s">
        <v>309</v>
      </c>
      <c r="I130" s="277" t="s">
        <v>895</v>
      </c>
      <c r="J130" s="273" t="s">
        <v>639</v>
      </c>
      <c r="K130" s="245"/>
      <c r="L130" s="245"/>
      <c r="M130" s="245"/>
      <c r="N130" s="245"/>
      <c r="O130" s="245"/>
      <c r="P130" s="245"/>
    </row>
    <row r="131" spans="2:16" ht="26.25" x14ac:dyDescent="0.25">
      <c r="B131" s="17">
        <f t="shared" si="3"/>
        <v>13</v>
      </c>
      <c r="C131" s="232" t="s">
        <v>523</v>
      </c>
      <c r="D131" s="45" t="s">
        <v>940</v>
      </c>
      <c r="E131" s="85">
        <f t="shared" si="7"/>
        <v>0</v>
      </c>
      <c r="F131" s="85">
        <f t="shared" si="8"/>
        <v>0</v>
      </c>
      <c r="G131" s="85">
        <f t="shared" si="9"/>
        <v>0</v>
      </c>
      <c r="H131" s="276" t="s">
        <v>309</v>
      </c>
      <c r="I131" s="277" t="s">
        <v>895</v>
      </c>
      <c r="J131" s="273" t="s">
        <v>640</v>
      </c>
      <c r="K131" s="245"/>
      <c r="L131" s="245"/>
      <c r="M131" s="245"/>
      <c r="N131" s="245"/>
      <c r="O131" s="245"/>
      <c r="P131" s="245"/>
    </row>
    <row r="132" spans="2:16" ht="26.25" x14ac:dyDescent="0.25">
      <c r="B132" s="17">
        <f t="shared" si="3"/>
        <v>13</v>
      </c>
      <c r="C132" s="233" t="s">
        <v>524</v>
      </c>
      <c r="D132" s="45" t="s">
        <v>941</v>
      </c>
      <c r="E132" s="85">
        <f t="shared" si="7"/>
        <v>0</v>
      </c>
      <c r="F132" s="85">
        <f t="shared" si="8"/>
        <v>0</v>
      </c>
      <c r="G132" s="85">
        <f t="shared" si="9"/>
        <v>0</v>
      </c>
      <c r="H132" s="276" t="s">
        <v>309</v>
      </c>
      <c r="I132" s="277" t="s">
        <v>895</v>
      </c>
      <c r="J132" s="273" t="s">
        <v>641</v>
      </c>
      <c r="K132" s="245"/>
      <c r="L132" s="245"/>
      <c r="M132" s="245"/>
      <c r="N132" s="245"/>
      <c r="O132" s="245"/>
      <c r="P132" s="245"/>
    </row>
    <row r="133" spans="2:16" ht="26.25" x14ac:dyDescent="0.25">
      <c r="B133" s="17">
        <f t="shared" si="3"/>
        <v>13</v>
      </c>
      <c r="C133" s="232" t="s">
        <v>525</v>
      </c>
      <c r="D133" s="45" t="s">
        <v>942</v>
      </c>
      <c r="E133" s="85">
        <f t="shared" si="7"/>
        <v>0</v>
      </c>
      <c r="F133" s="85">
        <f t="shared" si="8"/>
        <v>0</v>
      </c>
      <c r="G133" s="85">
        <f t="shared" si="9"/>
        <v>0</v>
      </c>
      <c r="H133" s="276" t="s">
        <v>309</v>
      </c>
      <c r="I133" s="277" t="s">
        <v>895</v>
      </c>
      <c r="J133" s="273" t="s">
        <v>642</v>
      </c>
      <c r="K133" s="245"/>
      <c r="L133" s="245"/>
      <c r="M133" s="245"/>
      <c r="N133" s="245"/>
      <c r="O133" s="245"/>
      <c r="P133" s="245"/>
    </row>
    <row r="134" spans="2:16" ht="26.25" x14ac:dyDescent="0.25">
      <c r="B134" s="17">
        <f t="shared" si="3"/>
        <v>13</v>
      </c>
      <c r="C134" s="232" t="s">
        <v>526</v>
      </c>
      <c r="D134" s="45" t="s">
        <v>943</v>
      </c>
      <c r="E134" s="85">
        <f t="shared" si="7"/>
        <v>0</v>
      </c>
      <c r="F134" s="85">
        <f t="shared" si="8"/>
        <v>0</v>
      </c>
      <c r="G134" s="85">
        <f t="shared" si="9"/>
        <v>0</v>
      </c>
      <c r="H134" s="276" t="s">
        <v>309</v>
      </c>
      <c r="I134" s="277" t="s">
        <v>895</v>
      </c>
      <c r="J134" s="273" t="s">
        <v>643</v>
      </c>
      <c r="K134" s="245"/>
      <c r="L134" s="245"/>
      <c r="M134" s="245"/>
      <c r="N134" s="245"/>
      <c r="O134" s="245"/>
      <c r="P134" s="245"/>
    </row>
    <row r="135" spans="2:16" ht="26.25" x14ac:dyDescent="0.25">
      <c r="B135" s="17">
        <f t="shared" si="3"/>
        <v>13</v>
      </c>
      <c r="C135" s="232" t="s">
        <v>527</v>
      </c>
      <c r="D135" s="45" t="s">
        <v>944</v>
      </c>
      <c r="E135" s="85">
        <f t="shared" si="7"/>
        <v>0</v>
      </c>
      <c r="F135" s="85">
        <f t="shared" si="8"/>
        <v>0</v>
      </c>
      <c r="G135" s="85">
        <f t="shared" si="9"/>
        <v>0</v>
      </c>
      <c r="H135" s="276" t="s">
        <v>309</v>
      </c>
      <c r="I135" s="277" t="s">
        <v>895</v>
      </c>
      <c r="J135" s="273" t="s">
        <v>644</v>
      </c>
      <c r="K135" s="245"/>
      <c r="L135" s="245"/>
      <c r="M135" s="245"/>
      <c r="N135" s="245"/>
      <c r="O135" s="245"/>
      <c r="P135" s="245"/>
    </row>
    <row r="136" spans="2:16" ht="26.25" x14ac:dyDescent="0.25">
      <c r="B136" s="17">
        <f t="shared" si="3"/>
        <v>13</v>
      </c>
      <c r="C136" s="232" t="s">
        <v>528</v>
      </c>
      <c r="D136" s="45" t="s">
        <v>945</v>
      </c>
      <c r="E136" s="85">
        <f t="shared" si="7"/>
        <v>0</v>
      </c>
      <c r="F136" s="85">
        <f t="shared" si="8"/>
        <v>0</v>
      </c>
      <c r="G136" s="85">
        <f t="shared" si="9"/>
        <v>0</v>
      </c>
      <c r="H136" s="276" t="s">
        <v>309</v>
      </c>
      <c r="I136" s="277" t="s">
        <v>895</v>
      </c>
      <c r="J136" s="273" t="s">
        <v>645</v>
      </c>
      <c r="K136" s="245"/>
      <c r="L136" s="245"/>
      <c r="M136" s="245"/>
      <c r="N136" s="245"/>
      <c r="O136" s="245"/>
      <c r="P136" s="245"/>
    </row>
    <row r="137" spans="2:16" ht="26.25" x14ac:dyDescent="0.25">
      <c r="B137" s="17">
        <f t="shared" si="3"/>
        <v>13</v>
      </c>
      <c r="C137" s="232" t="s">
        <v>529</v>
      </c>
      <c r="D137" s="45" t="s">
        <v>946</v>
      </c>
      <c r="E137" s="85">
        <f t="shared" si="7"/>
        <v>0</v>
      </c>
      <c r="F137" s="85">
        <f t="shared" si="8"/>
        <v>0</v>
      </c>
      <c r="G137" s="85">
        <f t="shared" si="9"/>
        <v>0</v>
      </c>
      <c r="H137" s="276" t="s">
        <v>309</v>
      </c>
      <c r="I137" s="277" t="s">
        <v>895</v>
      </c>
      <c r="J137" s="273" t="s">
        <v>646</v>
      </c>
      <c r="K137" s="245"/>
      <c r="L137" s="245"/>
      <c r="M137" s="245"/>
      <c r="N137" s="245"/>
      <c r="O137" s="245"/>
      <c r="P137" s="245"/>
    </row>
    <row r="138" spans="2:16" ht="26.25" x14ac:dyDescent="0.25">
      <c r="B138" s="17">
        <f t="shared" si="3"/>
        <v>18</v>
      </c>
      <c r="C138" s="232" t="s">
        <v>530</v>
      </c>
      <c r="D138" s="45" t="s">
        <v>947</v>
      </c>
      <c r="E138" s="85">
        <f t="shared" si="7"/>
        <v>0</v>
      </c>
      <c r="F138" s="85">
        <f t="shared" si="8"/>
        <v>0</v>
      </c>
      <c r="G138" s="85">
        <f t="shared" si="9"/>
        <v>0</v>
      </c>
      <c r="H138" s="276" t="s">
        <v>309</v>
      </c>
      <c r="I138" s="277" t="s">
        <v>895</v>
      </c>
      <c r="J138" s="273" t="s">
        <v>647</v>
      </c>
      <c r="K138" s="245"/>
      <c r="L138" s="245"/>
      <c r="M138" s="245"/>
      <c r="N138" s="245"/>
      <c r="O138" s="245"/>
      <c r="P138" s="245"/>
    </row>
    <row r="139" spans="2:16" ht="26.25" x14ac:dyDescent="0.25">
      <c r="B139" s="17">
        <f t="shared" si="3"/>
        <v>18</v>
      </c>
      <c r="C139" s="232" t="s">
        <v>531</v>
      </c>
      <c r="D139" s="45" t="s">
        <v>948</v>
      </c>
      <c r="E139" s="85">
        <f t="shared" si="7"/>
        <v>0</v>
      </c>
      <c r="F139" s="85">
        <f t="shared" si="8"/>
        <v>0</v>
      </c>
      <c r="G139" s="85">
        <f t="shared" si="9"/>
        <v>0</v>
      </c>
      <c r="H139" s="276" t="s">
        <v>309</v>
      </c>
      <c r="I139" s="277" t="s">
        <v>895</v>
      </c>
      <c r="J139" s="273" t="s">
        <v>648</v>
      </c>
      <c r="K139" s="245"/>
      <c r="L139" s="245"/>
      <c r="M139" s="245"/>
      <c r="N139" s="245"/>
      <c r="O139" s="245"/>
      <c r="P139" s="245"/>
    </row>
    <row r="140" spans="2:16" ht="26.25" x14ac:dyDescent="0.25">
      <c r="B140" s="17">
        <f t="shared" si="3"/>
        <v>14</v>
      </c>
      <c r="C140" s="232" t="s">
        <v>532</v>
      </c>
      <c r="D140" s="45" t="s">
        <v>949</v>
      </c>
      <c r="E140" s="85">
        <f t="shared" si="7"/>
        <v>0</v>
      </c>
      <c r="F140" s="85">
        <f t="shared" si="8"/>
        <v>0</v>
      </c>
      <c r="G140" s="85">
        <f t="shared" si="9"/>
        <v>0</v>
      </c>
      <c r="H140" s="276" t="s">
        <v>309</v>
      </c>
      <c r="I140" s="277" t="s">
        <v>895</v>
      </c>
      <c r="J140" s="273" t="s">
        <v>649</v>
      </c>
      <c r="K140" s="245"/>
      <c r="L140" s="245"/>
      <c r="M140" s="245"/>
      <c r="N140" s="245"/>
      <c r="O140" s="245"/>
      <c r="P140" s="245"/>
    </row>
    <row r="141" spans="2:16" ht="26.25" x14ac:dyDescent="0.25">
      <c r="B141" s="17">
        <f t="shared" si="3"/>
        <v>13</v>
      </c>
      <c r="C141" s="232" t="s">
        <v>533</v>
      </c>
      <c r="D141" s="45" t="s">
        <v>950</v>
      </c>
      <c r="E141" s="85">
        <f t="shared" si="7"/>
        <v>0</v>
      </c>
      <c r="F141" s="85">
        <f t="shared" si="8"/>
        <v>0</v>
      </c>
      <c r="G141" s="85">
        <f t="shared" si="9"/>
        <v>0</v>
      </c>
      <c r="H141" s="276" t="s">
        <v>309</v>
      </c>
      <c r="I141" s="277" t="s">
        <v>895</v>
      </c>
      <c r="J141" s="273" t="s">
        <v>650</v>
      </c>
      <c r="K141" s="245"/>
      <c r="L141" s="245"/>
      <c r="M141" s="245"/>
      <c r="N141" s="245"/>
      <c r="O141" s="245"/>
      <c r="P141" s="245"/>
    </row>
    <row r="142" spans="2:16" ht="26.25" x14ac:dyDescent="0.25">
      <c r="B142" s="17">
        <f t="shared" si="3"/>
        <v>18</v>
      </c>
      <c r="C142" s="232" t="s">
        <v>534</v>
      </c>
      <c r="D142" s="45" t="s">
        <v>951</v>
      </c>
      <c r="E142" s="85">
        <f t="shared" si="7"/>
        <v>0</v>
      </c>
      <c r="F142" s="85">
        <f t="shared" si="8"/>
        <v>0</v>
      </c>
      <c r="G142" s="85">
        <f t="shared" si="9"/>
        <v>0</v>
      </c>
      <c r="H142" s="276" t="s">
        <v>309</v>
      </c>
      <c r="I142" s="277" t="s">
        <v>895</v>
      </c>
      <c r="J142" s="273" t="s">
        <v>651</v>
      </c>
      <c r="K142" s="245"/>
      <c r="L142" s="245"/>
      <c r="M142" s="245"/>
      <c r="N142" s="245"/>
      <c r="O142" s="245"/>
      <c r="P142" s="245"/>
    </row>
    <row r="143" spans="2:16" ht="26.25" x14ac:dyDescent="0.25">
      <c r="B143" s="17">
        <f t="shared" si="3"/>
        <v>19</v>
      </c>
      <c r="C143" s="232" t="s">
        <v>535</v>
      </c>
      <c r="D143" s="45" t="s">
        <v>952</v>
      </c>
      <c r="E143" s="85">
        <f t="shared" si="7"/>
        <v>0</v>
      </c>
      <c r="F143" s="85">
        <f t="shared" si="8"/>
        <v>0</v>
      </c>
      <c r="G143" s="85">
        <f t="shared" si="9"/>
        <v>0</v>
      </c>
      <c r="H143" s="276" t="s">
        <v>309</v>
      </c>
      <c r="I143" s="277" t="s">
        <v>895</v>
      </c>
      <c r="J143" s="273" t="s">
        <v>652</v>
      </c>
      <c r="K143" s="245"/>
      <c r="L143" s="245"/>
      <c r="M143" s="245"/>
      <c r="N143" s="245"/>
      <c r="O143" s="245"/>
      <c r="P143" s="245"/>
    </row>
    <row r="144" spans="2:16" ht="26.25" x14ac:dyDescent="0.25">
      <c r="B144" s="17"/>
      <c r="C144" s="232" t="s">
        <v>536</v>
      </c>
      <c r="D144" s="45" t="s">
        <v>953</v>
      </c>
      <c r="E144" s="85">
        <f t="shared" si="7"/>
        <v>0</v>
      </c>
      <c r="F144" s="85">
        <f t="shared" si="8"/>
        <v>0</v>
      </c>
      <c r="G144" s="85">
        <f t="shared" si="9"/>
        <v>0</v>
      </c>
      <c r="H144" s="276" t="s">
        <v>309</v>
      </c>
      <c r="I144" s="277" t="s">
        <v>895</v>
      </c>
      <c r="J144" s="273" t="s">
        <v>653</v>
      </c>
      <c r="K144" s="238"/>
      <c r="L144" s="238"/>
      <c r="M144" s="238"/>
      <c r="N144" s="238"/>
      <c r="O144" s="238"/>
      <c r="P144" s="239"/>
    </row>
    <row r="145" spans="2:16" ht="26.25" x14ac:dyDescent="0.25">
      <c r="B145" s="17"/>
      <c r="C145" s="232" t="s">
        <v>537</v>
      </c>
      <c r="D145" s="45" t="s">
        <v>954</v>
      </c>
      <c r="E145" s="85">
        <f t="shared" si="7"/>
        <v>0</v>
      </c>
      <c r="F145" s="85">
        <f t="shared" si="8"/>
        <v>0</v>
      </c>
      <c r="G145" s="85">
        <f t="shared" si="9"/>
        <v>0</v>
      </c>
      <c r="H145" s="276" t="s">
        <v>309</v>
      </c>
      <c r="I145" s="277" t="s">
        <v>895</v>
      </c>
      <c r="J145" s="273" t="s">
        <v>654</v>
      </c>
      <c r="K145" s="273"/>
      <c r="L145" s="273"/>
      <c r="M145" s="273"/>
      <c r="N145" s="273"/>
      <c r="O145" s="273"/>
      <c r="P145" s="274"/>
    </row>
    <row r="146" spans="2:16" ht="26.25" x14ac:dyDescent="0.25">
      <c r="B146" s="17"/>
      <c r="C146" s="233" t="s">
        <v>538</v>
      </c>
      <c r="D146" s="45" t="s">
        <v>955</v>
      </c>
      <c r="E146" s="85">
        <f t="shared" si="7"/>
        <v>0</v>
      </c>
      <c r="F146" s="85">
        <f t="shared" si="8"/>
        <v>0</v>
      </c>
      <c r="G146" s="85">
        <f t="shared" si="9"/>
        <v>0</v>
      </c>
      <c r="H146" s="276" t="s">
        <v>309</v>
      </c>
      <c r="I146" s="277" t="s">
        <v>895</v>
      </c>
      <c r="J146" s="273" t="s">
        <v>655</v>
      </c>
      <c r="K146" s="273"/>
      <c r="L146" s="273"/>
      <c r="M146" s="273"/>
      <c r="N146" s="273"/>
      <c r="O146" s="273"/>
      <c r="P146" s="274"/>
    </row>
    <row r="147" spans="2:16" ht="26.25" x14ac:dyDescent="0.25">
      <c r="B147" s="17"/>
      <c r="C147" s="233" t="s">
        <v>539</v>
      </c>
      <c r="D147" s="45" t="s">
        <v>956</v>
      </c>
      <c r="E147" s="85">
        <f t="shared" si="7"/>
        <v>0</v>
      </c>
      <c r="F147" s="85">
        <f t="shared" si="8"/>
        <v>0</v>
      </c>
      <c r="G147" s="85">
        <f t="shared" si="9"/>
        <v>0</v>
      </c>
      <c r="H147" s="276" t="s">
        <v>309</v>
      </c>
      <c r="I147" s="277" t="s">
        <v>895</v>
      </c>
      <c r="J147" s="273" t="s">
        <v>656</v>
      </c>
      <c r="K147" s="273"/>
      <c r="L147" s="273"/>
      <c r="M147" s="273"/>
      <c r="N147" s="273"/>
      <c r="O147" s="273"/>
      <c r="P147" s="274"/>
    </row>
    <row r="148" spans="2:16" ht="26.25" x14ac:dyDescent="0.25">
      <c r="B148" s="17"/>
      <c r="C148" s="233" t="s">
        <v>540</v>
      </c>
      <c r="D148" s="45" t="s">
        <v>957</v>
      </c>
      <c r="E148" s="85">
        <f t="shared" si="7"/>
        <v>0</v>
      </c>
      <c r="F148" s="85">
        <f t="shared" si="8"/>
        <v>0</v>
      </c>
      <c r="G148" s="85">
        <f t="shared" si="9"/>
        <v>0</v>
      </c>
      <c r="H148" s="276" t="s">
        <v>309</v>
      </c>
      <c r="I148" s="277" t="s">
        <v>895</v>
      </c>
      <c r="J148" s="273" t="s">
        <v>657</v>
      </c>
      <c r="K148" s="273"/>
      <c r="L148" s="273"/>
      <c r="M148" s="273"/>
      <c r="N148" s="273"/>
      <c r="O148" s="273"/>
      <c r="P148" s="274"/>
    </row>
    <row r="149" spans="2:16" ht="26.25" x14ac:dyDescent="0.25">
      <c r="B149" s="17"/>
      <c r="C149" s="232" t="s">
        <v>541</v>
      </c>
      <c r="D149" s="45" t="s">
        <v>958</v>
      </c>
      <c r="E149" s="85">
        <f t="shared" ref="E149:E180" si="10">($E$88*E24/(10^6))*$E$89*$E$90*$E$91</f>
        <v>2.9311211998311183E-8</v>
      </c>
      <c r="F149" s="85">
        <f t="shared" ref="F149:F180" si="11">($F$88*F24/(10^6))*$F$89*$F$90*$F$91</f>
        <v>1.9830437748689272E-10</v>
      </c>
      <c r="G149" s="85">
        <f t="shared" ref="G149:G180" si="12">($G$88*G24/(10^6))*$G$89*$G$90*$G$91</f>
        <v>4.0263659546434165E-6</v>
      </c>
      <c r="H149" s="276" t="s">
        <v>309</v>
      </c>
      <c r="I149" s="277" t="s">
        <v>895</v>
      </c>
      <c r="J149" s="273" t="s">
        <v>658</v>
      </c>
      <c r="K149" s="273"/>
      <c r="L149" s="273"/>
      <c r="M149" s="273"/>
      <c r="N149" s="273"/>
      <c r="O149" s="273"/>
      <c r="P149" s="274"/>
    </row>
    <row r="150" spans="2:16" ht="26.25" x14ac:dyDescent="0.25">
      <c r="B150" s="17"/>
      <c r="C150" s="232" t="s">
        <v>542</v>
      </c>
      <c r="D150" s="45" t="s">
        <v>959</v>
      </c>
      <c r="E150" s="85">
        <f t="shared" si="10"/>
        <v>0</v>
      </c>
      <c r="F150" s="85">
        <f t="shared" si="11"/>
        <v>0</v>
      </c>
      <c r="G150" s="85">
        <f t="shared" si="12"/>
        <v>0</v>
      </c>
      <c r="H150" s="276" t="s">
        <v>309</v>
      </c>
      <c r="I150" s="277" t="s">
        <v>895</v>
      </c>
      <c r="J150" s="273" t="s">
        <v>659</v>
      </c>
      <c r="K150" s="273"/>
      <c r="L150" s="273"/>
      <c r="M150" s="273"/>
      <c r="N150" s="273"/>
      <c r="O150" s="273"/>
      <c r="P150" s="274"/>
    </row>
    <row r="151" spans="2:16" ht="26.25" x14ac:dyDescent="0.25">
      <c r="B151" s="17"/>
      <c r="C151" s="232" t="s">
        <v>543</v>
      </c>
      <c r="D151" s="45" t="s">
        <v>960</v>
      </c>
      <c r="E151" s="85">
        <f t="shared" si="10"/>
        <v>0</v>
      </c>
      <c r="F151" s="85">
        <f t="shared" si="11"/>
        <v>0</v>
      </c>
      <c r="G151" s="85">
        <f t="shared" si="12"/>
        <v>0</v>
      </c>
      <c r="H151" s="276" t="s">
        <v>309</v>
      </c>
      <c r="I151" s="277" t="s">
        <v>895</v>
      </c>
      <c r="J151" s="273" t="s">
        <v>660</v>
      </c>
      <c r="K151" s="273"/>
      <c r="L151" s="273"/>
      <c r="M151" s="273"/>
      <c r="N151" s="273"/>
      <c r="O151" s="273"/>
      <c r="P151" s="274"/>
    </row>
    <row r="152" spans="2:16" ht="26.25" x14ac:dyDescent="0.25">
      <c r="B152" s="17"/>
      <c r="C152" s="232" t="s">
        <v>544</v>
      </c>
      <c r="D152" s="45" t="s">
        <v>961</v>
      </c>
      <c r="E152" s="85">
        <f t="shared" si="10"/>
        <v>0</v>
      </c>
      <c r="F152" s="85">
        <f t="shared" si="11"/>
        <v>0</v>
      </c>
      <c r="G152" s="85">
        <f t="shared" si="12"/>
        <v>0</v>
      </c>
      <c r="H152" s="276" t="s">
        <v>309</v>
      </c>
      <c r="I152" s="277" t="s">
        <v>895</v>
      </c>
      <c r="J152" s="273" t="s">
        <v>661</v>
      </c>
      <c r="K152" s="273"/>
      <c r="L152" s="273"/>
      <c r="M152" s="273"/>
      <c r="N152" s="273"/>
      <c r="O152" s="273"/>
      <c r="P152" s="274"/>
    </row>
    <row r="153" spans="2:16" ht="26.25" x14ac:dyDescent="0.25">
      <c r="B153" s="17"/>
      <c r="C153" s="232" t="s">
        <v>545</v>
      </c>
      <c r="D153" s="45" t="s">
        <v>962</v>
      </c>
      <c r="E153" s="85">
        <f t="shared" si="10"/>
        <v>0</v>
      </c>
      <c r="F153" s="85">
        <f t="shared" si="11"/>
        <v>0</v>
      </c>
      <c r="G153" s="85">
        <f t="shared" si="12"/>
        <v>0</v>
      </c>
      <c r="H153" s="276" t="s">
        <v>309</v>
      </c>
      <c r="I153" s="277" t="s">
        <v>895</v>
      </c>
      <c r="J153" s="273" t="s">
        <v>662</v>
      </c>
      <c r="K153" s="273"/>
      <c r="L153" s="273"/>
      <c r="M153" s="273"/>
      <c r="N153" s="273"/>
      <c r="O153" s="273"/>
      <c r="P153" s="274"/>
    </row>
    <row r="154" spans="2:16" ht="26.25" x14ac:dyDescent="0.25">
      <c r="B154" s="17"/>
      <c r="C154" s="232" t="s">
        <v>546</v>
      </c>
      <c r="D154" s="45" t="s">
        <v>963</v>
      </c>
      <c r="E154" s="85">
        <f t="shared" si="10"/>
        <v>0</v>
      </c>
      <c r="F154" s="85">
        <f t="shared" si="11"/>
        <v>0</v>
      </c>
      <c r="G154" s="85">
        <f t="shared" si="12"/>
        <v>0</v>
      </c>
      <c r="H154" s="276" t="s">
        <v>309</v>
      </c>
      <c r="I154" s="277" t="s">
        <v>895</v>
      </c>
      <c r="J154" s="273" t="s">
        <v>663</v>
      </c>
      <c r="K154" s="273"/>
      <c r="L154" s="273"/>
      <c r="M154" s="273"/>
      <c r="N154" s="273"/>
      <c r="O154" s="273"/>
      <c r="P154" s="274"/>
    </row>
    <row r="155" spans="2:16" ht="26.25" x14ac:dyDescent="0.25">
      <c r="B155" s="17"/>
      <c r="C155" s="232" t="s">
        <v>547</v>
      </c>
      <c r="D155" s="45" t="s">
        <v>964</v>
      </c>
      <c r="E155" s="85">
        <f t="shared" si="10"/>
        <v>0</v>
      </c>
      <c r="F155" s="85">
        <f t="shared" si="11"/>
        <v>0</v>
      </c>
      <c r="G155" s="85">
        <f t="shared" si="12"/>
        <v>0</v>
      </c>
      <c r="H155" s="276" t="s">
        <v>309</v>
      </c>
      <c r="I155" s="277" t="s">
        <v>895</v>
      </c>
      <c r="J155" s="273" t="s">
        <v>664</v>
      </c>
      <c r="K155" s="273"/>
      <c r="L155" s="273"/>
      <c r="M155" s="273"/>
      <c r="N155" s="273"/>
      <c r="O155" s="273"/>
      <c r="P155" s="274"/>
    </row>
    <row r="156" spans="2:16" ht="26.25" x14ac:dyDescent="0.25">
      <c r="B156" s="17"/>
      <c r="C156" s="232" t="s">
        <v>548</v>
      </c>
      <c r="D156" s="45" t="s">
        <v>965</v>
      </c>
      <c r="E156" s="85">
        <f t="shared" si="10"/>
        <v>0</v>
      </c>
      <c r="F156" s="85">
        <f t="shared" si="11"/>
        <v>0</v>
      </c>
      <c r="G156" s="85">
        <f t="shared" si="12"/>
        <v>0</v>
      </c>
      <c r="H156" s="276" t="s">
        <v>309</v>
      </c>
      <c r="I156" s="277" t="s">
        <v>895</v>
      </c>
      <c r="J156" s="273" t="s">
        <v>665</v>
      </c>
      <c r="K156" s="273"/>
      <c r="L156" s="273"/>
      <c r="M156" s="273"/>
      <c r="N156" s="273"/>
      <c r="O156" s="273"/>
      <c r="P156" s="274"/>
    </row>
    <row r="157" spans="2:16" ht="26.25" x14ac:dyDescent="0.25">
      <c r="B157" s="17"/>
      <c r="C157" s="232" t="s">
        <v>549</v>
      </c>
      <c r="D157" s="45" t="s">
        <v>966</v>
      </c>
      <c r="E157" s="85">
        <f t="shared" si="10"/>
        <v>0</v>
      </c>
      <c r="F157" s="85">
        <f t="shared" si="11"/>
        <v>0</v>
      </c>
      <c r="G157" s="85">
        <f t="shared" si="12"/>
        <v>0</v>
      </c>
      <c r="H157" s="276" t="s">
        <v>309</v>
      </c>
      <c r="I157" s="277" t="s">
        <v>895</v>
      </c>
      <c r="J157" s="273" t="s">
        <v>666</v>
      </c>
      <c r="K157" s="273"/>
      <c r="L157" s="273"/>
      <c r="M157" s="273"/>
      <c r="N157" s="273"/>
      <c r="O157" s="273"/>
      <c r="P157" s="274"/>
    </row>
    <row r="158" spans="2:16" ht="26.25" x14ac:dyDescent="0.25">
      <c r="B158" s="17"/>
      <c r="C158" s="232" t="s">
        <v>550</v>
      </c>
      <c r="D158" s="45" t="s">
        <v>967</v>
      </c>
      <c r="E158" s="85">
        <f t="shared" si="10"/>
        <v>5.8199918122785762E-10</v>
      </c>
      <c r="F158" s="85">
        <f t="shared" si="11"/>
        <v>2.9871141243019647E-12</v>
      </c>
      <c r="G158" s="85">
        <f t="shared" si="12"/>
        <v>2.2464736999185252E-8</v>
      </c>
      <c r="H158" s="276" t="s">
        <v>309</v>
      </c>
      <c r="I158" s="277" t="s">
        <v>895</v>
      </c>
      <c r="J158" s="273" t="s">
        <v>667</v>
      </c>
      <c r="K158" s="273"/>
      <c r="L158" s="273"/>
      <c r="M158" s="273"/>
      <c r="N158" s="273"/>
      <c r="O158" s="273"/>
      <c r="P158" s="274"/>
    </row>
    <row r="159" spans="2:16" ht="26.25" x14ac:dyDescent="0.25">
      <c r="B159" s="17"/>
      <c r="C159" s="232" t="s">
        <v>551</v>
      </c>
      <c r="D159" s="45" t="s">
        <v>968</v>
      </c>
      <c r="E159" s="85">
        <f t="shared" si="10"/>
        <v>0</v>
      </c>
      <c r="F159" s="85">
        <f t="shared" si="11"/>
        <v>0</v>
      </c>
      <c r="G159" s="85">
        <f t="shared" si="12"/>
        <v>0</v>
      </c>
      <c r="H159" s="276" t="s">
        <v>309</v>
      </c>
      <c r="I159" s="277" t="s">
        <v>895</v>
      </c>
      <c r="J159" s="273" t="s">
        <v>668</v>
      </c>
      <c r="K159" s="273"/>
      <c r="L159" s="273"/>
      <c r="M159" s="273"/>
      <c r="N159" s="273"/>
      <c r="O159" s="273"/>
      <c r="P159" s="274"/>
    </row>
    <row r="160" spans="2:16" ht="26.25" x14ac:dyDescent="0.25">
      <c r="B160" s="17"/>
      <c r="C160" s="232" t="s">
        <v>552</v>
      </c>
      <c r="D160" s="45" t="s">
        <v>969</v>
      </c>
      <c r="E160" s="85">
        <f t="shared" si="10"/>
        <v>1.2585809672939855E-8</v>
      </c>
      <c r="F160" s="85">
        <f t="shared" si="11"/>
        <v>9.0496904953452247E-11</v>
      </c>
      <c r="G160" s="85">
        <f t="shared" si="12"/>
        <v>3.9517547052128848E-7</v>
      </c>
      <c r="H160" s="276" t="s">
        <v>309</v>
      </c>
      <c r="I160" s="277" t="s">
        <v>895</v>
      </c>
      <c r="J160" s="273" t="s">
        <v>669</v>
      </c>
      <c r="K160" s="273"/>
      <c r="L160" s="273"/>
      <c r="M160" s="273"/>
      <c r="N160" s="273"/>
      <c r="O160" s="273"/>
      <c r="P160" s="274"/>
    </row>
    <row r="161" spans="2:16" ht="26.25" x14ac:dyDescent="0.25">
      <c r="B161" s="17"/>
      <c r="C161" s="232" t="s">
        <v>553</v>
      </c>
      <c r="D161" s="45" t="s">
        <v>970</v>
      </c>
      <c r="E161" s="85">
        <f t="shared" si="10"/>
        <v>0</v>
      </c>
      <c r="F161" s="85">
        <f t="shared" si="11"/>
        <v>0</v>
      </c>
      <c r="G161" s="85">
        <f t="shared" si="12"/>
        <v>0</v>
      </c>
      <c r="H161" s="276" t="s">
        <v>309</v>
      </c>
      <c r="I161" s="277" t="s">
        <v>895</v>
      </c>
      <c r="J161" s="273" t="s">
        <v>670</v>
      </c>
      <c r="K161" s="273"/>
      <c r="L161" s="273"/>
      <c r="M161" s="273"/>
      <c r="N161" s="273"/>
      <c r="O161" s="273"/>
      <c r="P161" s="274"/>
    </row>
    <row r="162" spans="2:16" ht="26.25" x14ac:dyDescent="0.25">
      <c r="B162" s="17"/>
      <c r="C162" s="232" t="s">
        <v>554</v>
      </c>
      <c r="D162" s="45" t="s">
        <v>971</v>
      </c>
      <c r="E162" s="85">
        <f t="shared" si="10"/>
        <v>0</v>
      </c>
      <c r="F162" s="85">
        <f t="shared" si="11"/>
        <v>0</v>
      </c>
      <c r="G162" s="85">
        <f t="shared" si="12"/>
        <v>0</v>
      </c>
      <c r="H162" s="276" t="s">
        <v>309</v>
      </c>
      <c r="I162" s="277" t="s">
        <v>895</v>
      </c>
      <c r="J162" s="273" t="s">
        <v>671</v>
      </c>
      <c r="K162" s="273"/>
      <c r="L162" s="273"/>
      <c r="M162" s="273"/>
      <c r="N162" s="273"/>
      <c r="O162" s="273"/>
      <c r="P162" s="274"/>
    </row>
    <row r="163" spans="2:16" ht="26.25" x14ac:dyDescent="0.25">
      <c r="B163" s="17"/>
      <c r="C163" s="232" t="s">
        <v>555</v>
      </c>
      <c r="D163" s="45" t="s">
        <v>972</v>
      </c>
      <c r="E163" s="85">
        <f t="shared" si="10"/>
        <v>0</v>
      </c>
      <c r="F163" s="85">
        <f t="shared" si="11"/>
        <v>0</v>
      </c>
      <c r="G163" s="85">
        <f t="shared" si="12"/>
        <v>0</v>
      </c>
      <c r="H163" s="276" t="s">
        <v>309</v>
      </c>
      <c r="I163" s="277" t="s">
        <v>895</v>
      </c>
      <c r="J163" s="273" t="s">
        <v>672</v>
      </c>
      <c r="K163" s="273"/>
      <c r="L163" s="273"/>
      <c r="M163" s="273"/>
      <c r="N163" s="273"/>
      <c r="O163" s="273"/>
      <c r="P163" s="274"/>
    </row>
    <row r="164" spans="2:16" ht="26.25" x14ac:dyDescent="0.25">
      <c r="B164" s="17"/>
      <c r="C164" s="232" t="s">
        <v>556</v>
      </c>
      <c r="D164" s="45" t="s">
        <v>973</v>
      </c>
      <c r="E164" s="85">
        <f t="shared" si="10"/>
        <v>0</v>
      </c>
      <c r="F164" s="85">
        <f t="shared" si="11"/>
        <v>0</v>
      </c>
      <c r="G164" s="85">
        <f t="shared" si="12"/>
        <v>0</v>
      </c>
      <c r="H164" s="276" t="s">
        <v>309</v>
      </c>
      <c r="I164" s="277" t="s">
        <v>895</v>
      </c>
      <c r="J164" s="273" t="s">
        <v>673</v>
      </c>
      <c r="K164" s="273"/>
      <c r="L164" s="273"/>
      <c r="M164" s="273"/>
      <c r="N164" s="273"/>
      <c r="O164" s="273"/>
      <c r="P164" s="274"/>
    </row>
    <row r="165" spans="2:16" ht="26.25" x14ac:dyDescent="0.25">
      <c r="B165" s="17"/>
      <c r="C165" s="232" t="s">
        <v>557</v>
      </c>
      <c r="D165" s="45" t="s">
        <v>974</v>
      </c>
      <c r="E165" s="85">
        <f t="shared" si="10"/>
        <v>0</v>
      </c>
      <c r="F165" s="85">
        <f t="shared" si="11"/>
        <v>0</v>
      </c>
      <c r="G165" s="85">
        <f t="shared" si="12"/>
        <v>0</v>
      </c>
      <c r="H165" s="276" t="s">
        <v>309</v>
      </c>
      <c r="I165" s="277" t="s">
        <v>895</v>
      </c>
      <c r="J165" s="273" t="s">
        <v>674</v>
      </c>
      <c r="K165" s="273"/>
      <c r="L165" s="273"/>
      <c r="M165" s="273"/>
      <c r="N165" s="273"/>
      <c r="O165" s="273"/>
      <c r="P165" s="274"/>
    </row>
    <row r="166" spans="2:16" ht="26.25" x14ac:dyDescent="0.25">
      <c r="B166" s="17"/>
      <c r="C166" s="233" t="s">
        <v>558</v>
      </c>
      <c r="D166" s="45" t="s">
        <v>975</v>
      </c>
      <c r="E166" s="85">
        <f t="shared" si="10"/>
        <v>2.9006398786987749E-9</v>
      </c>
      <c r="F166" s="85">
        <f t="shared" si="11"/>
        <v>2.1940962403410398E-11</v>
      </c>
      <c r="G166" s="85">
        <f t="shared" si="12"/>
        <v>8.7281905664179617E-8</v>
      </c>
      <c r="H166" s="276" t="s">
        <v>309</v>
      </c>
      <c r="I166" s="277" t="s">
        <v>895</v>
      </c>
      <c r="J166" s="273" t="s">
        <v>675</v>
      </c>
      <c r="K166" s="273"/>
      <c r="L166" s="273"/>
      <c r="M166" s="273"/>
      <c r="N166" s="273"/>
      <c r="O166" s="273"/>
      <c r="P166" s="274"/>
    </row>
    <row r="167" spans="2:16" ht="26.25" x14ac:dyDescent="0.25">
      <c r="B167" s="17"/>
      <c r="C167" s="232" t="s">
        <v>559</v>
      </c>
      <c r="D167" s="45" t="s">
        <v>976</v>
      </c>
      <c r="E167" s="85">
        <f t="shared" si="10"/>
        <v>0</v>
      </c>
      <c r="F167" s="85">
        <f t="shared" si="11"/>
        <v>0</v>
      </c>
      <c r="G167" s="85">
        <f t="shared" si="12"/>
        <v>0</v>
      </c>
      <c r="H167" s="276" t="s">
        <v>309</v>
      </c>
      <c r="I167" s="277" t="s">
        <v>895</v>
      </c>
      <c r="J167" s="273" t="s">
        <v>676</v>
      </c>
      <c r="K167" s="273"/>
      <c r="L167" s="273"/>
      <c r="M167" s="273"/>
      <c r="N167" s="273"/>
      <c r="O167" s="273"/>
      <c r="P167" s="274"/>
    </row>
    <row r="168" spans="2:16" ht="26.25" x14ac:dyDescent="0.25">
      <c r="B168" s="17"/>
      <c r="C168" s="233" t="s">
        <v>560</v>
      </c>
      <c r="D168" s="45" t="s">
        <v>977</v>
      </c>
      <c r="E168" s="85">
        <f t="shared" si="10"/>
        <v>0</v>
      </c>
      <c r="F168" s="85">
        <f t="shared" si="11"/>
        <v>0</v>
      </c>
      <c r="G168" s="85">
        <f t="shared" si="12"/>
        <v>0</v>
      </c>
      <c r="H168" s="276" t="s">
        <v>309</v>
      </c>
      <c r="I168" s="277" t="s">
        <v>895</v>
      </c>
      <c r="J168" s="273" t="s">
        <v>677</v>
      </c>
      <c r="K168" s="273"/>
      <c r="L168" s="273"/>
      <c r="M168" s="273"/>
      <c r="N168" s="273"/>
      <c r="O168" s="273"/>
      <c r="P168" s="274"/>
    </row>
    <row r="169" spans="2:16" ht="26.25" x14ac:dyDescent="0.25">
      <c r="B169" s="17"/>
      <c r="C169" s="232" t="s">
        <v>561</v>
      </c>
      <c r="D169" s="45" t="s">
        <v>978</v>
      </c>
      <c r="E169" s="85">
        <f t="shared" si="10"/>
        <v>3.6531346115173217E-10</v>
      </c>
      <c r="F169" s="85">
        <f t="shared" si="11"/>
        <v>3.5902120266080865E-13</v>
      </c>
      <c r="G169" s="85">
        <f t="shared" si="12"/>
        <v>1.9405308191502026E-8</v>
      </c>
      <c r="H169" s="276" t="s">
        <v>309</v>
      </c>
      <c r="I169" s="277" t="s">
        <v>895</v>
      </c>
      <c r="J169" s="273" t="s">
        <v>678</v>
      </c>
      <c r="K169" s="273"/>
      <c r="L169" s="273"/>
      <c r="M169" s="273"/>
      <c r="N169" s="273"/>
      <c r="O169" s="273"/>
      <c r="P169" s="274"/>
    </row>
    <row r="170" spans="2:16" ht="26.25" x14ac:dyDescent="0.25">
      <c r="B170" s="17"/>
      <c r="C170" s="232" t="s">
        <v>562</v>
      </c>
      <c r="D170" s="45" t="s">
        <v>979</v>
      </c>
      <c r="E170" s="85">
        <f t="shared" si="10"/>
        <v>5.9857550423380325E-12</v>
      </c>
      <c r="F170" s="85">
        <f t="shared" si="11"/>
        <v>3.7329622273561509E-14</v>
      </c>
      <c r="G170" s="85">
        <f t="shared" si="12"/>
        <v>2.0792465596795116E-10</v>
      </c>
      <c r="H170" s="276" t="s">
        <v>309</v>
      </c>
      <c r="I170" s="277" t="s">
        <v>895</v>
      </c>
      <c r="J170" s="273" t="s">
        <v>679</v>
      </c>
      <c r="K170" s="273"/>
      <c r="L170" s="273"/>
      <c r="M170" s="273"/>
      <c r="N170" s="273"/>
      <c r="O170" s="273"/>
      <c r="P170" s="274"/>
    </row>
    <row r="171" spans="2:16" ht="26.25" x14ac:dyDescent="0.25">
      <c r="B171" s="17"/>
      <c r="C171" s="232" t="s">
        <v>563</v>
      </c>
      <c r="D171" s="45" t="s">
        <v>980</v>
      </c>
      <c r="E171" s="85">
        <f t="shared" si="10"/>
        <v>9.5926693336861029E-11</v>
      </c>
      <c r="F171" s="85">
        <f t="shared" si="11"/>
        <v>5.9321271528616191E-13</v>
      </c>
      <c r="G171" s="85">
        <f t="shared" si="12"/>
        <v>3.349749865343366E-9</v>
      </c>
      <c r="H171" s="276" t="s">
        <v>309</v>
      </c>
      <c r="I171" s="277" t="s">
        <v>895</v>
      </c>
      <c r="J171" s="273" t="s">
        <v>680</v>
      </c>
      <c r="K171" s="273"/>
      <c r="L171" s="273"/>
      <c r="M171" s="273"/>
      <c r="N171" s="273"/>
      <c r="O171" s="273"/>
      <c r="P171" s="274"/>
    </row>
    <row r="172" spans="2:16" ht="26.25" x14ac:dyDescent="0.25">
      <c r="B172" s="17"/>
      <c r="C172" s="232" t="s">
        <v>564</v>
      </c>
      <c r="D172" s="45" t="s">
        <v>981</v>
      </c>
      <c r="E172" s="85">
        <f t="shared" si="10"/>
        <v>0</v>
      </c>
      <c r="F172" s="85">
        <f t="shared" si="11"/>
        <v>0</v>
      </c>
      <c r="G172" s="85">
        <f t="shared" si="12"/>
        <v>0</v>
      </c>
      <c r="H172" s="276" t="s">
        <v>309</v>
      </c>
      <c r="I172" s="277" t="s">
        <v>895</v>
      </c>
      <c r="J172" s="273" t="s">
        <v>681</v>
      </c>
      <c r="K172" s="273"/>
      <c r="L172" s="273"/>
      <c r="M172" s="273"/>
      <c r="N172" s="273"/>
      <c r="O172" s="273"/>
      <c r="P172" s="274"/>
    </row>
    <row r="173" spans="2:16" ht="26.25" x14ac:dyDescent="0.25">
      <c r="B173" s="17"/>
      <c r="C173" s="232" t="s">
        <v>565</v>
      </c>
      <c r="D173" s="45" t="s">
        <v>982</v>
      </c>
      <c r="E173" s="85">
        <f t="shared" si="10"/>
        <v>0</v>
      </c>
      <c r="F173" s="85">
        <f t="shared" si="11"/>
        <v>0</v>
      </c>
      <c r="G173" s="85">
        <f t="shared" si="12"/>
        <v>0</v>
      </c>
      <c r="H173" s="276" t="s">
        <v>309</v>
      </c>
      <c r="I173" s="277" t="s">
        <v>895</v>
      </c>
      <c r="J173" s="273" t="s">
        <v>682</v>
      </c>
      <c r="K173" s="273"/>
      <c r="L173" s="273"/>
      <c r="M173" s="273"/>
      <c r="N173" s="273"/>
      <c r="O173" s="273"/>
      <c r="P173" s="274"/>
    </row>
    <row r="174" spans="2:16" ht="26.25" x14ac:dyDescent="0.25">
      <c r="B174" s="17"/>
      <c r="C174" s="232" t="s">
        <v>566</v>
      </c>
      <c r="D174" s="45" t="s">
        <v>983</v>
      </c>
      <c r="E174" s="85">
        <f t="shared" si="10"/>
        <v>0</v>
      </c>
      <c r="F174" s="85">
        <f t="shared" si="11"/>
        <v>0</v>
      </c>
      <c r="G174" s="85">
        <f t="shared" si="12"/>
        <v>0</v>
      </c>
      <c r="H174" s="276" t="s">
        <v>309</v>
      </c>
      <c r="I174" s="277" t="s">
        <v>895</v>
      </c>
      <c r="J174" s="273" t="s">
        <v>683</v>
      </c>
      <c r="K174" s="273"/>
      <c r="L174" s="273"/>
      <c r="M174" s="273"/>
      <c r="N174" s="273"/>
      <c r="O174" s="273"/>
      <c r="P174" s="274"/>
    </row>
    <row r="175" spans="2:16" ht="26.25" x14ac:dyDescent="0.25">
      <c r="B175" s="17"/>
      <c r="C175" s="232" t="s">
        <v>567</v>
      </c>
      <c r="D175" s="45" t="s">
        <v>984</v>
      </c>
      <c r="E175" s="85">
        <f t="shared" si="10"/>
        <v>0</v>
      </c>
      <c r="F175" s="85">
        <f t="shared" si="11"/>
        <v>0</v>
      </c>
      <c r="G175" s="85">
        <f t="shared" si="12"/>
        <v>0</v>
      </c>
      <c r="H175" s="276" t="s">
        <v>309</v>
      </c>
      <c r="I175" s="277" t="s">
        <v>895</v>
      </c>
      <c r="J175" s="273" t="s">
        <v>684</v>
      </c>
      <c r="K175" s="273"/>
      <c r="L175" s="273"/>
      <c r="M175" s="273"/>
      <c r="N175" s="273"/>
      <c r="O175" s="273"/>
      <c r="P175" s="274"/>
    </row>
    <row r="176" spans="2:16" ht="26.25" x14ac:dyDescent="0.25">
      <c r="B176" s="17"/>
      <c r="C176" s="232" t="s">
        <v>568</v>
      </c>
      <c r="D176" s="45" t="s">
        <v>985</v>
      </c>
      <c r="E176" s="85">
        <f t="shared" si="10"/>
        <v>0</v>
      </c>
      <c r="F176" s="85">
        <f t="shared" si="11"/>
        <v>0</v>
      </c>
      <c r="G176" s="85">
        <f t="shared" si="12"/>
        <v>0</v>
      </c>
      <c r="H176" s="276" t="s">
        <v>309</v>
      </c>
      <c r="I176" s="277" t="s">
        <v>895</v>
      </c>
      <c r="J176" s="273" t="s">
        <v>685</v>
      </c>
      <c r="K176" s="273"/>
      <c r="L176" s="273"/>
      <c r="M176" s="273"/>
      <c r="N176" s="273"/>
      <c r="O176" s="273"/>
      <c r="P176" s="274"/>
    </row>
    <row r="177" spans="2:16" ht="26.25" x14ac:dyDescent="0.25">
      <c r="B177" s="17"/>
      <c r="C177" s="232" t="s">
        <v>569</v>
      </c>
      <c r="D177" s="45" t="s">
        <v>986</v>
      </c>
      <c r="E177" s="85">
        <f t="shared" si="10"/>
        <v>0</v>
      </c>
      <c r="F177" s="85">
        <f t="shared" si="11"/>
        <v>0</v>
      </c>
      <c r="G177" s="85">
        <f t="shared" si="12"/>
        <v>0</v>
      </c>
      <c r="H177" s="276" t="s">
        <v>309</v>
      </c>
      <c r="I177" s="277" t="s">
        <v>895</v>
      </c>
      <c r="J177" s="273" t="s">
        <v>686</v>
      </c>
      <c r="K177" s="273"/>
      <c r="L177" s="273"/>
      <c r="M177" s="273"/>
      <c r="N177" s="273"/>
      <c r="O177" s="273"/>
      <c r="P177" s="274"/>
    </row>
    <row r="178" spans="2:16" ht="26.25" x14ac:dyDescent="0.25">
      <c r="B178" s="17"/>
      <c r="C178" s="232" t="s">
        <v>570</v>
      </c>
      <c r="D178" s="45" t="s">
        <v>987</v>
      </c>
      <c r="E178" s="85">
        <f t="shared" si="10"/>
        <v>0</v>
      </c>
      <c r="F178" s="85">
        <f t="shared" si="11"/>
        <v>0</v>
      </c>
      <c r="G178" s="85">
        <f t="shared" si="12"/>
        <v>0</v>
      </c>
      <c r="H178" s="276" t="s">
        <v>309</v>
      </c>
      <c r="I178" s="277" t="s">
        <v>895</v>
      </c>
      <c r="J178" s="273" t="s">
        <v>687</v>
      </c>
      <c r="K178" s="273"/>
      <c r="L178" s="273"/>
      <c r="M178" s="273"/>
      <c r="N178" s="273"/>
      <c r="O178" s="273"/>
      <c r="P178" s="274"/>
    </row>
    <row r="179" spans="2:16" ht="26.25" x14ac:dyDescent="0.25">
      <c r="B179" s="17"/>
      <c r="C179" s="232" t="s">
        <v>571</v>
      </c>
      <c r="D179" s="45" t="s">
        <v>988</v>
      </c>
      <c r="E179" s="85">
        <f t="shared" si="10"/>
        <v>9.5120348187492568E-9</v>
      </c>
      <c r="F179" s="85">
        <f t="shared" si="11"/>
        <v>7.033864713966809E-11</v>
      </c>
      <c r="G179" s="85">
        <f t="shared" si="12"/>
        <v>2.9186344509825976E-7</v>
      </c>
      <c r="H179" s="276" t="s">
        <v>309</v>
      </c>
      <c r="I179" s="277" t="s">
        <v>895</v>
      </c>
      <c r="J179" s="273" t="s">
        <v>688</v>
      </c>
      <c r="K179" s="273"/>
      <c r="L179" s="273"/>
      <c r="M179" s="273"/>
      <c r="N179" s="273"/>
      <c r="O179" s="273"/>
      <c r="P179" s="274"/>
    </row>
    <row r="180" spans="2:16" ht="26.25" x14ac:dyDescent="0.25">
      <c r="B180" s="17"/>
      <c r="C180" s="232" t="s">
        <v>572</v>
      </c>
      <c r="D180" s="45" t="s">
        <v>989</v>
      </c>
      <c r="E180" s="85">
        <f t="shared" si="10"/>
        <v>0</v>
      </c>
      <c r="F180" s="85">
        <f t="shared" si="11"/>
        <v>0</v>
      </c>
      <c r="G180" s="85">
        <f t="shared" si="12"/>
        <v>0</v>
      </c>
      <c r="H180" s="276" t="s">
        <v>309</v>
      </c>
      <c r="I180" s="277" t="s">
        <v>895</v>
      </c>
      <c r="J180" s="273" t="s">
        <v>689</v>
      </c>
      <c r="K180" s="273"/>
      <c r="L180" s="273"/>
      <c r="M180" s="273"/>
      <c r="N180" s="273"/>
      <c r="O180" s="273"/>
      <c r="P180" s="274"/>
    </row>
    <row r="181" spans="2:16" ht="26.25" x14ac:dyDescent="0.25">
      <c r="B181" s="17"/>
      <c r="C181" s="232" t="s">
        <v>573</v>
      </c>
      <c r="D181" s="45" t="s">
        <v>990</v>
      </c>
      <c r="E181" s="85">
        <f t="shared" ref="E181:E204" si="13">($E$88*E56/(10^6))*$E$89*$E$90*$E$91</f>
        <v>0</v>
      </c>
      <c r="F181" s="85">
        <f t="shared" ref="F181:F204" si="14">($F$88*F56/(10^6))*$F$89*$F$90*$F$91</f>
        <v>0</v>
      </c>
      <c r="G181" s="85">
        <f t="shared" ref="G181:G204" si="15">($G$88*G56/(10^6))*$G$89*$G$90*$G$91</f>
        <v>0</v>
      </c>
      <c r="H181" s="276" t="s">
        <v>309</v>
      </c>
      <c r="I181" s="277" t="s">
        <v>895</v>
      </c>
      <c r="J181" s="273" t="s">
        <v>690</v>
      </c>
      <c r="K181" s="273"/>
      <c r="L181" s="273"/>
      <c r="M181" s="273"/>
      <c r="N181" s="273"/>
      <c r="O181" s="273"/>
      <c r="P181" s="274"/>
    </row>
    <row r="182" spans="2:16" ht="26.25" x14ac:dyDescent="0.25">
      <c r="B182" s="17"/>
      <c r="C182" s="232" t="s">
        <v>574</v>
      </c>
      <c r="D182" s="45" t="s">
        <v>991</v>
      </c>
      <c r="E182" s="85">
        <f t="shared" si="13"/>
        <v>0</v>
      </c>
      <c r="F182" s="85">
        <f t="shared" si="14"/>
        <v>0</v>
      </c>
      <c r="G182" s="85">
        <f t="shared" si="15"/>
        <v>0</v>
      </c>
      <c r="H182" s="276" t="s">
        <v>309</v>
      </c>
      <c r="I182" s="277" t="s">
        <v>895</v>
      </c>
      <c r="J182" s="273" t="s">
        <v>691</v>
      </c>
      <c r="K182" s="273"/>
      <c r="L182" s="273"/>
      <c r="M182" s="273"/>
      <c r="N182" s="273"/>
      <c r="O182" s="273"/>
      <c r="P182" s="274"/>
    </row>
    <row r="183" spans="2:16" ht="26.25" x14ac:dyDescent="0.25">
      <c r="B183" s="17"/>
      <c r="C183" s="232" t="s">
        <v>575</v>
      </c>
      <c r="D183" s="45" t="s">
        <v>992</v>
      </c>
      <c r="E183" s="85">
        <f t="shared" si="13"/>
        <v>0</v>
      </c>
      <c r="F183" s="85">
        <f t="shared" si="14"/>
        <v>0</v>
      </c>
      <c r="G183" s="85">
        <f t="shared" si="15"/>
        <v>0</v>
      </c>
      <c r="H183" s="276" t="s">
        <v>309</v>
      </c>
      <c r="I183" s="277" t="s">
        <v>895</v>
      </c>
      <c r="J183" s="273" t="s">
        <v>692</v>
      </c>
      <c r="K183" s="273"/>
      <c r="L183" s="273"/>
      <c r="M183" s="273"/>
      <c r="N183" s="273"/>
      <c r="O183" s="273"/>
      <c r="P183" s="274"/>
    </row>
    <row r="184" spans="2:16" ht="26.25" x14ac:dyDescent="0.25">
      <c r="B184" s="17"/>
      <c r="C184" s="232" t="s">
        <v>576</v>
      </c>
      <c r="D184" s="45" t="s">
        <v>993</v>
      </c>
      <c r="E184" s="85">
        <f t="shared" si="13"/>
        <v>0</v>
      </c>
      <c r="F184" s="85">
        <f t="shared" si="14"/>
        <v>0</v>
      </c>
      <c r="G184" s="85">
        <f t="shared" si="15"/>
        <v>0</v>
      </c>
      <c r="H184" s="276" t="s">
        <v>309</v>
      </c>
      <c r="I184" s="277" t="s">
        <v>895</v>
      </c>
      <c r="J184" s="273" t="s">
        <v>693</v>
      </c>
      <c r="K184" s="273"/>
      <c r="L184" s="273"/>
      <c r="M184" s="273"/>
      <c r="N184" s="273"/>
      <c r="O184" s="273"/>
      <c r="P184" s="274"/>
    </row>
    <row r="185" spans="2:16" ht="26.25" x14ac:dyDescent="0.25">
      <c r="B185" s="17"/>
      <c r="C185" s="232" t="s">
        <v>577</v>
      </c>
      <c r="D185" s="45" t="s">
        <v>994</v>
      </c>
      <c r="E185" s="85">
        <f t="shared" si="13"/>
        <v>1.8943333276620532E-9</v>
      </c>
      <c r="F185" s="85">
        <f t="shared" si="14"/>
        <v>1.3833936665049325E-11</v>
      </c>
      <c r="G185" s="85">
        <f t="shared" si="15"/>
        <v>5.873412264864598E-8</v>
      </c>
      <c r="H185" s="276" t="s">
        <v>309</v>
      </c>
      <c r="I185" s="277" t="s">
        <v>895</v>
      </c>
      <c r="J185" s="273" t="s">
        <v>694</v>
      </c>
      <c r="K185" s="273"/>
      <c r="L185" s="273"/>
      <c r="M185" s="273"/>
      <c r="N185" s="273"/>
      <c r="O185" s="273"/>
      <c r="P185" s="274"/>
    </row>
    <row r="186" spans="2:16" ht="26.25" x14ac:dyDescent="0.25">
      <c r="B186" s="17"/>
      <c r="C186" s="232" t="s">
        <v>578</v>
      </c>
      <c r="D186" s="45" t="s">
        <v>995</v>
      </c>
      <c r="E186" s="85">
        <f t="shared" si="13"/>
        <v>0</v>
      </c>
      <c r="F186" s="85">
        <f t="shared" si="14"/>
        <v>0</v>
      </c>
      <c r="G186" s="85">
        <f t="shared" si="15"/>
        <v>0</v>
      </c>
      <c r="H186" s="276" t="s">
        <v>309</v>
      </c>
      <c r="I186" s="277" t="s">
        <v>895</v>
      </c>
      <c r="J186" s="273" t="s">
        <v>695</v>
      </c>
      <c r="K186" s="273"/>
      <c r="L186" s="273"/>
      <c r="M186" s="273"/>
      <c r="N186" s="273"/>
      <c r="O186" s="273"/>
      <c r="P186" s="274"/>
    </row>
    <row r="187" spans="2:16" ht="26.25" x14ac:dyDescent="0.25">
      <c r="B187" s="17"/>
      <c r="C187" s="232" t="s">
        <v>579</v>
      </c>
      <c r="D187" s="45" t="s">
        <v>996</v>
      </c>
      <c r="E187" s="85">
        <f t="shared" si="13"/>
        <v>0</v>
      </c>
      <c r="F187" s="85">
        <f t="shared" si="14"/>
        <v>0</v>
      </c>
      <c r="G187" s="85">
        <f t="shared" si="15"/>
        <v>0</v>
      </c>
      <c r="H187" s="276" t="s">
        <v>309</v>
      </c>
      <c r="I187" s="277" t="s">
        <v>895</v>
      </c>
      <c r="J187" s="273" t="s">
        <v>696</v>
      </c>
      <c r="K187" s="273"/>
      <c r="L187" s="273"/>
      <c r="M187" s="273"/>
      <c r="N187" s="273"/>
      <c r="O187" s="273"/>
      <c r="P187" s="274"/>
    </row>
    <row r="188" spans="2:16" ht="26.25" x14ac:dyDescent="0.25">
      <c r="B188" s="17"/>
      <c r="C188" s="233" t="s">
        <v>580</v>
      </c>
      <c r="D188" s="45" t="s">
        <v>997</v>
      </c>
      <c r="E188" s="85">
        <f t="shared" si="13"/>
        <v>0</v>
      </c>
      <c r="F188" s="85">
        <f t="shared" si="14"/>
        <v>0</v>
      </c>
      <c r="G188" s="85">
        <f t="shared" si="15"/>
        <v>0</v>
      </c>
      <c r="H188" s="276" t="s">
        <v>309</v>
      </c>
      <c r="I188" s="277" t="s">
        <v>895</v>
      </c>
      <c r="J188" s="273" t="s">
        <v>697</v>
      </c>
      <c r="K188" s="273"/>
      <c r="L188" s="273"/>
      <c r="M188" s="273"/>
      <c r="N188" s="273"/>
      <c r="O188" s="273"/>
      <c r="P188" s="274"/>
    </row>
    <row r="189" spans="2:16" ht="26.25" x14ac:dyDescent="0.25">
      <c r="B189" s="17"/>
      <c r="C189" s="232" t="s">
        <v>581</v>
      </c>
      <c r="D189" s="45" t="s">
        <v>998</v>
      </c>
      <c r="E189" s="85">
        <f t="shared" si="13"/>
        <v>0</v>
      </c>
      <c r="F189" s="85">
        <f t="shared" si="14"/>
        <v>0</v>
      </c>
      <c r="G189" s="85">
        <f t="shared" si="15"/>
        <v>0</v>
      </c>
      <c r="H189" s="276" t="s">
        <v>309</v>
      </c>
      <c r="I189" s="277" t="s">
        <v>895</v>
      </c>
      <c r="J189" s="273" t="s">
        <v>698</v>
      </c>
      <c r="K189" s="273"/>
      <c r="L189" s="273"/>
      <c r="M189" s="273"/>
      <c r="N189" s="273"/>
      <c r="O189" s="273"/>
      <c r="P189" s="274"/>
    </row>
    <row r="190" spans="2:16" ht="26.25" x14ac:dyDescent="0.25">
      <c r="B190" s="17"/>
      <c r="C190" s="232" t="s">
        <v>582</v>
      </c>
      <c r="D190" s="45" t="s">
        <v>999</v>
      </c>
      <c r="E190" s="85">
        <f t="shared" si="13"/>
        <v>0</v>
      </c>
      <c r="F190" s="85">
        <f t="shared" si="14"/>
        <v>0</v>
      </c>
      <c r="G190" s="85">
        <f t="shared" si="15"/>
        <v>0</v>
      </c>
      <c r="H190" s="276" t="s">
        <v>309</v>
      </c>
      <c r="I190" s="277" t="s">
        <v>895</v>
      </c>
      <c r="J190" s="273" t="s">
        <v>699</v>
      </c>
      <c r="K190" s="273"/>
      <c r="L190" s="273"/>
      <c r="M190" s="273"/>
      <c r="N190" s="273"/>
      <c r="O190" s="273"/>
      <c r="P190" s="274"/>
    </row>
    <row r="191" spans="2:16" ht="26.25" x14ac:dyDescent="0.25">
      <c r="B191" s="17"/>
      <c r="C191" s="232" t="s">
        <v>583</v>
      </c>
      <c r="D191" s="45" t="s">
        <v>1000</v>
      </c>
      <c r="E191" s="85">
        <f t="shared" si="13"/>
        <v>0</v>
      </c>
      <c r="F191" s="85">
        <f t="shared" si="14"/>
        <v>0</v>
      </c>
      <c r="G191" s="85">
        <f t="shared" si="15"/>
        <v>0</v>
      </c>
      <c r="H191" s="276" t="s">
        <v>309</v>
      </c>
      <c r="I191" s="277" t="s">
        <v>895</v>
      </c>
      <c r="J191" s="273" t="s">
        <v>700</v>
      </c>
      <c r="K191" s="273"/>
      <c r="L191" s="273"/>
      <c r="M191" s="273"/>
      <c r="N191" s="273"/>
      <c r="O191" s="273"/>
      <c r="P191" s="274"/>
    </row>
    <row r="192" spans="2:16" ht="26.25" x14ac:dyDescent="0.25">
      <c r="B192" s="17"/>
      <c r="C192" s="232" t="s">
        <v>584</v>
      </c>
      <c r="D192" s="45" t="s">
        <v>1001</v>
      </c>
      <c r="E192" s="85">
        <f t="shared" si="13"/>
        <v>0</v>
      </c>
      <c r="F192" s="85">
        <f t="shared" si="14"/>
        <v>0</v>
      </c>
      <c r="G192" s="85">
        <f t="shared" si="15"/>
        <v>0</v>
      </c>
      <c r="H192" s="276" t="s">
        <v>309</v>
      </c>
      <c r="I192" s="277" t="s">
        <v>895</v>
      </c>
      <c r="J192" s="273" t="s">
        <v>701</v>
      </c>
      <c r="K192" s="273"/>
      <c r="L192" s="273"/>
      <c r="M192" s="273"/>
      <c r="N192" s="273"/>
      <c r="O192" s="273"/>
      <c r="P192" s="274"/>
    </row>
    <row r="193" spans="2:16" ht="26.25" x14ac:dyDescent="0.25">
      <c r="B193" s="17"/>
      <c r="C193" s="232" t="s">
        <v>585</v>
      </c>
      <c r="D193" s="45" t="s">
        <v>1002</v>
      </c>
      <c r="E193" s="85">
        <f t="shared" si="13"/>
        <v>0</v>
      </c>
      <c r="F193" s="85">
        <f t="shared" si="14"/>
        <v>0</v>
      </c>
      <c r="G193" s="85">
        <f t="shared" si="15"/>
        <v>0</v>
      </c>
      <c r="H193" s="276" t="s">
        <v>309</v>
      </c>
      <c r="I193" s="277" t="s">
        <v>895</v>
      </c>
      <c r="J193" s="273" t="s">
        <v>702</v>
      </c>
      <c r="K193" s="273"/>
      <c r="L193" s="273"/>
      <c r="M193" s="273"/>
      <c r="N193" s="273"/>
      <c r="O193" s="273"/>
      <c r="P193" s="274"/>
    </row>
    <row r="194" spans="2:16" ht="26.25" x14ac:dyDescent="0.25">
      <c r="B194" s="17"/>
      <c r="C194" s="232" t="s">
        <v>586</v>
      </c>
      <c r="D194" s="45" t="s">
        <v>1003</v>
      </c>
      <c r="E194" s="85">
        <f t="shared" si="13"/>
        <v>0</v>
      </c>
      <c r="F194" s="85">
        <f t="shared" si="14"/>
        <v>0</v>
      </c>
      <c r="G194" s="85">
        <f t="shared" si="15"/>
        <v>0</v>
      </c>
      <c r="H194" s="276" t="s">
        <v>309</v>
      </c>
      <c r="I194" s="277" t="s">
        <v>895</v>
      </c>
      <c r="J194" s="273" t="s">
        <v>703</v>
      </c>
      <c r="K194" s="273"/>
      <c r="L194" s="273"/>
      <c r="M194" s="273"/>
      <c r="N194" s="273"/>
      <c r="O194" s="273"/>
      <c r="P194" s="274"/>
    </row>
    <row r="195" spans="2:16" ht="26.25" x14ac:dyDescent="0.25">
      <c r="B195" s="17"/>
      <c r="C195" s="232" t="s">
        <v>587</v>
      </c>
      <c r="D195" s="45" t="s">
        <v>1004</v>
      </c>
      <c r="E195" s="85">
        <f t="shared" si="13"/>
        <v>0</v>
      </c>
      <c r="F195" s="85">
        <f t="shared" si="14"/>
        <v>0</v>
      </c>
      <c r="G195" s="85">
        <f t="shared" si="15"/>
        <v>0</v>
      </c>
      <c r="H195" s="276" t="s">
        <v>309</v>
      </c>
      <c r="I195" s="277" t="s">
        <v>895</v>
      </c>
      <c r="J195" s="273" t="s">
        <v>704</v>
      </c>
      <c r="K195" s="273"/>
      <c r="L195" s="273"/>
      <c r="M195" s="273"/>
      <c r="N195" s="273"/>
      <c r="O195" s="273"/>
      <c r="P195" s="274"/>
    </row>
    <row r="196" spans="2:16" ht="26.25" x14ac:dyDescent="0.25">
      <c r="B196" s="17"/>
      <c r="C196" s="232" t="s">
        <v>588</v>
      </c>
      <c r="D196" s="45" t="s">
        <v>1005</v>
      </c>
      <c r="E196" s="85">
        <f t="shared" si="13"/>
        <v>0</v>
      </c>
      <c r="F196" s="85">
        <f t="shared" si="14"/>
        <v>0</v>
      </c>
      <c r="G196" s="85">
        <f t="shared" si="15"/>
        <v>0</v>
      </c>
      <c r="H196" s="276" t="s">
        <v>309</v>
      </c>
      <c r="I196" s="277" t="s">
        <v>895</v>
      </c>
      <c r="J196" s="273" t="s">
        <v>705</v>
      </c>
      <c r="K196" s="273"/>
      <c r="L196" s="273"/>
      <c r="M196" s="273"/>
      <c r="N196" s="273"/>
      <c r="O196" s="273"/>
      <c r="P196" s="274"/>
    </row>
    <row r="197" spans="2:16" ht="26.25" x14ac:dyDescent="0.25">
      <c r="B197" s="17"/>
      <c r="C197" s="232" t="s">
        <v>589</v>
      </c>
      <c r="D197" s="45" t="s">
        <v>1006</v>
      </c>
      <c r="E197" s="85">
        <f t="shared" si="13"/>
        <v>0</v>
      </c>
      <c r="F197" s="85">
        <f t="shared" si="14"/>
        <v>0</v>
      </c>
      <c r="G197" s="85">
        <f t="shared" si="15"/>
        <v>0</v>
      </c>
      <c r="H197" s="276" t="s">
        <v>309</v>
      </c>
      <c r="I197" s="277" t="s">
        <v>895</v>
      </c>
      <c r="J197" s="273" t="s">
        <v>706</v>
      </c>
      <c r="K197" s="273"/>
      <c r="L197" s="273"/>
      <c r="M197" s="273"/>
      <c r="N197" s="273"/>
      <c r="O197" s="273"/>
      <c r="P197" s="274"/>
    </row>
    <row r="198" spans="2:16" ht="26.25" x14ac:dyDescent="0.25">
      <c r="B198" s="17"/>
      <c r="C198" s="232" t="s">
        <v>590</v>
      </c>
      <c r="D198" s="45" t="s">
        <v>1007</v>
      </c>
      <c r="E198" s="85">
        <f t="shared" si="13"/>
        <v>0</v>
      </c>
      <c r="F198" s="85">
        <f t="shared" si="14"/>
        <v>0</v>
      </c>
      <c r="G198" s="85">
        <f t="shared" si="15"/>
        <v>0</v>
      </c>
      <c r="H198" s="276" t="s">
        <v>309</v>
      </c>
      <c r="I198" s="277" t="s">
        <v>895</v>
      </c>
      <c r="J198" s="273" t="s">
        <v>707</v>
      </c>
      <c r="K198" s="273"/>
      <c r="L198" s="273"/>
      <c r="M198" s="273"/>
      <c r="N198" s="273"/>
      <c r="O198" s="273"/>
      <c r="P198" s="274"/>
    </row>
    <row r="199" spans="2:16" ht="26.25" x14ac:dyDescent="0.25">
      <c r="B199" s="17"/>
      <c r="C199" s="232" t="s">
        <v>591</v>
      </c>
      <c r="D199" s="45" t="s">
        <v>1008</v>
      </c>
      <c r="E199" s="85">
        <f t="shared" si="13"/>
        <v>0</v>
      </c>
      <c r="F199" s="85">
        <f t="shared" si="14"/>
        <v>0</v>
      </c>
      <c r="G199" s="85">
        <f t="shared" si="15"/>
        <v>0</v>
      </c>
      <c r="H199" s="276" t="s">
        <v>309</v>
      </c>
      <c r="I199" s="277" t="s">
        <v>895</v>
      </c>
      <c r="J199" s="273" t="s">
        <v>708</v>
      </c>
      <c r="K199" s="273"/>
      <c r="L199" s="273"/>
      <c r="M199" s="273"/>
      <c r="N199" s="273"/>
      <c r="O199" s="273"/>
      <c r="P199" s="274"/>
    </row>
    <row r="200" spans="2:16" ht="26.25" x14ac:dyDescent="0.25">
      <c r="B200" s="17"/>
      <c r="C200" s="232" t="s">
        <v>592</v>
      </c>
      <c r="D200" s="45" t="s">
        <v>935</v>
      </c>
      <c r="E200" s="85">
        <f t="shared" si="13"/>
        <v>0</v>
      </c>
      <c r="F200" s="85">
        <f t="shared" si="14"/>
        <v>0</v>
      </c>
      <c r="G200" s="85">
        <f t="shared" si="15"/>
        <v>0</v>
      </c>
      <c r="H200" s="276" t="s">
        <v>309</v>
      </c>
      <c r="I200" s="277" t="s">
        <v>895</v>
      </c>
      <c r="J200" s="273" t="s">
        <v>709</v>
      </c>
      <c r="K200" s="273"/>
      <c r="L200" s="273"/>
      <c r="M200" s="273"/>
      <c r="N200" s="273"/>
      <c r="O200" s="273"/>
      <c r="P200" s="274"/>
    </row>
    <row r="201" spans="2:16" ht="26.25" x14ac:dyDescent="0.25">
      <c r="B201" s="17"/>
      <c r="C201" s="232" t="s">
        <v>593</v>
      </c>
      <c r="D201" s="45" t="s">
        <v>934</v>
      </c>
      <c r="E201" s="85">
        <f t="shared" si="13"/>
        <v>0</v>
      </c>
      <c r="F201" s="85">
        <f t="shared" si="14"/>
        <v>0</v>
      </c>
      <c r="G201" s="85">
        <f t="shared" si="15"/>
        <v>0</v>
      </c>
      <c r="H201" s="276" t="s">
        <v>309</v>
      </c>
      <c r="I201" s="277" t="s">
        <v>895</v>
      </c>
      <c r="J201" s="273" t="s">
        <v>710</v>
      </c>
      <c r="K201" s="273"/>
      <c r="L201" s="273"/>
      <c r="M201" s="273"/>
      <c r="N201" s="273"/>
      <c r="O201" s="273"/>
      <c r="P201" s="274"/>
    </row>
    <row r="202" spans="2:16" ht="26.25" x14ac:dyDescent="0.25">
      <c r="B202" s="17"/>
      <c r="C202" s="233" t="s">
        <v>594</v>
      </c>
      <c r="D202" s="45" t="s">
        <v>933</v>
      </c>
      <c r="E202" s="85">
        <f t="shared" si="13"/>
        <v>0</v>
      </c>
      <c r="F202" s="85">
        <f t="shared" si="14"/>
        <v>0</v>
      </c>
      <c r="G202" s="85">
        <f t="shared" si="15"/>
        <v>0</v>
      </c>
      <c r="H202" s="276" t="s">
        <v>309</v>
      </c>
      <c r="I202" s="277" t="s">
        <v>895</v>
      </c>
      <c r="J202" s="273" t="s">
        <v>711</v>
      </c>
      <c r="K202" s="273"/>
      <c r="L202" s="273"/>
      <c r="M202" s="273"/>
      <c r="N202" s="273"/>
      <c r="O202" s="273"/>
      <c r="P202" s="274"/>
    </row>
    <row r="203" spans="2:16" ht="26.25" x14ac:dyDescent="0.25">
      <c r="B203" s="17"/>
      <c r="C203" s="233" t="s">
        <v>595</v>
      </c>
      <c r="D203" s="45" t="s">
        <v>932</v>
      </c>
      <c r="E203" s="85">
        <f t="shared" si="13"/>
        <v>0</v>
      </c>
      <c r="F203" s="85">
        <f t="shared" si="14"/>
        <v>0</v>
      </c>
      <c r="G203" s="85">
        <f t="shared" si="15"/>
        <v>0</v>
      </c>
      <c r="H203" s="276" t="s">
        <v>309</v>
      </c>
      <c r="I203" s="277" t="s">
        <v>895</v>
      </c>
      <c r="J203" s="273" t="s">
        <v>712</v>
      </c>
      <c r="K203" s="273"/>
      <c r="L203" s="273"/>
      <c r="M203" s="273"/>
      <c r="N203" s="273"/>
      <c r="O203" s="273"/>
      <c r="P203" s="274"/>
    </row>
    <row r="204" spans="2:16" ht="26.25" x14ac:dyDescent="0.25">
      <c r="B204" s="17"/>
      <c r="C204" s="233" t="s">
        <v>596</v>
      </c>
      <c r="D204" s="45" t="s">
        <v>931</v>
      </c>
      <c r="E204" s="85">
        <f t="shared" si="13"/>
        <v>0</v>
      </c>
      <c r="F204" s="85">
        <f t="shared" si="14"/>
        <v>0</v>
      </c>
      <c r="G204" s="85">
        <f t="shared" si="15"/>
        <v>0</v>
      </c>
      <c r="H204" s="276" t="s">
        <v>309</v>
      </c>
      <c r="I204" s="277" t="s">
        <v>895</v>
      </c>
      <c r="J204" s="273" t="s">
        <v>713</v>
      </c>
      <c r="K204" s="273"/>
      <c r="L204" s="273"/>
      <c r="M204" s="273"/>
      <c r="N204" s="273"/>
      <c r="O204" s="273"/>
      <c r="P204" s="274"/>
    </row>
    <row r="205" spans="2:16" ht="15" x14ac:dyDescent="0.25">
      <c r="B205" s="17"/>
      <c r="C205" s="233"/>
      <c r="D205" s="45"/>
      <c r="E205" s="85"/>
      <c r="F205" s="85"/>
      <c r="G205" s="85"/>
      <c r="H205" s="276"/>
      <c r="I205" s="277"/>
      <c r="J205" s="272"/>
      <c r="K205" s="273"/>
      <c r="L205" s="273"/>
      <c r="M205" s="273"/>
      <c r="N205" s="273"/>
      <c r="O205" s="273"/>
      <c r="P205" s="274"/>
    </row>
    <row r="206" spans="2:16" x14ac:dyDescent="0.2">
      <c r="B206" s="17"/>
      <c r="C206" s="231"/>
      <c r="D206" s="45"/>
      <c r="E206" s="85"/>
      <c r="F206" s="85"/>
      <c r="G206" s="85"/>
      <c r="H206" s="279"/>
      <c r="I206" s="280"/>
      <c r="J206" s="272"/>
      <c r="K206" s="273"/>
      <c r="L206" s="273"/>
      <c r="M206" s="273"/>
      <c r="N206" s="273"/>
      <c r="O206" s="273"/>
      <c r="P206" s="274"/>
    </row>
    <row r="207" spans="2:16" x14ac:dyDescent="0.2">
      <c r="B207" s="9"/>
      <c r="C207" s="48" t="s">
        <v>65</v>
      </c>
      <c r="D207" s="49" t="s">
        <v>66</v>
      </c>
      <c r="E207" s="50"/>
      <c r="F207" s="50"/>
      <c r="G207" s="50"/>
      <c r="H207" s="51"/>
      <c r="I207" s="52"/>
      <c r="J207" s="53"/>
      <c r="K207" s="53"/>
      <c r="L207" s="53"/>
      <c r="M207" s="53"/>
      <c r="N207" s="53"/>
      <c r="O207" s="53"/>
      <c r="P207" s="54"/>
    </row>
    <row r="208" spans="2:16" ht="13.5" thickBot="1" x14ac:dyDescent="0.25">
      <c r="B208" s="9"/>
      <c r="C208" s="2"/>
      <c r="D208" s="2"/>
      <c r="E208" s="2"/>
      <c r="F208" s="2"/>
      <c r="G208" s="2"/>
      <c r="H208" s="2"/>
      <c r="J208" s="2"/>
      <c r="K208" s="2"/>
      <c r="L208" s="2"/>
      <c r="M208" s="2"/>
      <c r="N208" s="2"/>
      <c r="O208" s="2"/>
      <c r="P208" s="2"/>
    </row>
    <row r="209" spans="1:25" s="32" customFormat="1" ht="13.5" thickBot="1" x14ac:dyDescent="0.25">
      <c r="A209" s="31"/>
      <c r="B209" s="352" t="s">
        <v>67</v>
      </c>
      <c r="C209" s="353"/>
      <c r="D209" s="353"/>
      <c r="E209" s="353"/>
      <c r="F209" s="353"/>
      <c r="G209" s="353"/>
      <c r="H209" s="353"/>
      <c r="I209" s="353"/>
      <c r="J209" s="353"/>
      <c r="K209" s="353"/>
      <c r="L209" s="353"/>
      <c r="M209" s="353"/>
      <c r="N209" s="353"/>
      <c r="O209" s="353"/>
      <c r="P209" s="354"/>
      <c r="Q209" s="31"/>
      <c r="R209" s="31"/>
      <c r="S209" s="31"/>
      <c r="T209" s="31"/>
      <c r="U209" s="31"/>
      <c r="V209" s="31"/>
      <c r="W209" s="31"/>
      <c r="X209" s="31"/>
      <c r="Y209" s="31"/>
    </row>
    <row r="210" spans="1:25" x14ac:dyDescent="0.2">
      <c r="B210" s="9"/>
      <c r="C210" s="2"/>
      <c r="D210" s="2"/>
      <c r="E210" s="2"/>
      <c r="F210" s="2"/>
      <c r="G210" s="2"/>
      <c r="H210" s="42" t="s">
        <v>68</v>
      </c>
      <c r="J210" s="2"/>
      <c r="K210" s="2"/>
      <c r="L210" s="2"/>
      <c r="M210" s="2"/>
      <c r="N210" s="2"/>
      <c r="O210" s="2"/>
      <c r="P210" s="2"/>
    </row>
    <row r="211" spans="1:25" x14ac:dyDescent="0.2">
      <c r="B211" s="9"/>
      <c r="C211" s="43" t="s">
        <v>69</v>
      </c>
      <c r="D211" s="43" t="s">
        <v>70</v>
      </c>
      <c r="E211" s="43" t="s">
        <v>59</v>
      </c>
      <c r="F211" s="43" t="s">
        <v>71</v>
      </c>
      <c r="G211" s="43" t="s">
        <v>69</v>
      </c>
      <c r="H211" s="43" t="s">
        <v>62</v>
      </c>
      <c r="I211" s="43" t="s">
        <v>72</v>
      </c>
      <c r="J211" s="43" t="s">
        <v>73</v>
      </c>
      <c r="K211" s="43" t="s">
        <v>74</v>
      </c>
      <c r="L211" s="43" t="s">
        <v>75</v>
      </c>
      <c r="M211" s="43" t="s">
        <v>63</v>
      </c>
      <c r="N211" s="349" t="s">
        <v>64</v>
      </c>
      <c r="O211" s="349"/>
      <c r="P211" s="349"/>
      <c r="X211" s="31"/>
      <c r="Y211" s="31"/>
    </row>
    <row r="212" spans="1:25" ht="14.25" customHeight="1" x14ac:dyDescent="0.2">
      <c r="B212" s="9"/>
      <c r="C212" s="55"/>
      <c r="D212" s="56"/>
      <c r="E212" s="57"/>
      <c r="F212" s="57"/>
      <c r="G212" s="58">
        <f t="shared" ref="G212:G220" si="16">IF($C212="",1,VLOOKUP($C212,$C$22:$H$207,3,FALSE))</f>
        <v>1</v>
      </c>
      <c r="H212" s="59" t="str">
        <f t="shared" ref="H212:H220" si="17">IF($C212="","",VLOOKUP($C212,$C$22:$H$207,6,FALSE))</f>
        <v/>
      </c>
      <c r="I212" s="60" t="str">
        <f>IF(D212="","",E212*G212*$D$5)</f>
        <v/>
      </c>
      <c r="J212" s="57"/>
      <c r="K212" s="61"/>
      <c r="L212" s="57"/>
      <c r="M212" s="62"/>
      <c r="N212" s="350"/>
      <c r="O212" s="350"/>
      <c r="P212" s="350"/>
      <c r="X212" s="31"/>
      <c r="Y212" s="31"/>
    </row>
    <row r="213" spans="1:25" x14ac:dyDescent="0.2">
      <c r="B213" s="9"/>
      <c r="C213" s="44"/>
      <c r="D213" s="63"/>
      <c r="E213" s="57"/>
      <c r="F213" s="57"/>
      <c r="G213" s="58">
        <f t="shared" si="16"/>
        <v>1</v>
      </c>
      <c r="H213" s="59" t="str">
        <f t="shared" si="17"/>
        <v/>
      </c>
      <c r="I213" s="60" t="str">
        <f t="shared" ref="I213:I220" si="18">IF(D213="","",E213*G213*$D$5)</f>
        <v/>
      </c>
      <c r="J213" s="57"/>
      <c r="K213" s="61"/>
      <c r="L213" s="57"/>
      <c r="M213" s="62"/>
      <c r="N213" s="350"/>
      <c r="O213" s="350"/>
      <c r="P213" s="350"/>
      <c r="X213" s="31"/>
      <c r="Y213" s="31"/>
    </row>
    <row r="214" spans="1:25" x14ac:dyDescent="0.2">
      <c r="B214" s="9"/>
      <c r="C214" s="44"/>
      <c r="D214" s="63"/>
      <c r="E214" s="57"/>
      <c r="F214" s="57"/>
      <c r="G214" s="58">
        <f t="shared" si="16"/>
        <v>1</v>
      </c>
      <c r="H214" s="59" t="str">
        <f t="shared" si="17"/>
        <v/>
      </c>
      <c r="I214" s="60" t="str">
        <f t="shared" si="18"/>
        <v/>
      </c>
      <c r="J214" s="57"/>
      <c r="K214" s="61"/>
      <c r="L214" s="57"/>
      <c r="M214" s="62"/>
      <c r="N214" s="351"/>
      <c r="O214" s="351"/>
      <c r="P214" s="351"/>
      <c r="X214" s="31"/>
      <c r="Y214" s="31"/>
    </row>
    <row r="215" spans="1:25" x14ac:dyDescent="0.2">
      <c r="B215" s="9"/>
      <c r="C215" s="64"/>
      <c r="D215" s="65"/>
      <c r="E215" s="57"/>
      <c r="F215" s="57"/>
      <c r="G215" s="58">
        <f t="shared" si="16"/>
        <v>1</v>
      </c>
      <c r="H215" s="59" t="str">
        <f t="shared" si="17"/>
        <v/>
      </c>
      <c r="I215" s="60" t="str">
        <f t="shared" si="18"/>
        <v/>
      </c>
      <c r="J215" s="57"/>
      <c r="K215" s="61"/>
      <c r="L215" s="57"/>
      <c r="M215" s="62"/>
      <c r="N215" s="351"/>
      <c r="O215" s="351"/>
      <c r="P215" s="351"/>
      <c r="X215" s="31"/>
      <c r="Y215" s="31"/>
    </row>
    <row r="216" spans="1:25" x14ac:dyDescent="0.2">
      <c r="B216" s="9"/>
      <c r="C216" s="64"/>
      <c r="D216" s="63"/>
      <c r="E216" s="57"/>
      <c r="F216" s="57"/>
      <c r="G216" s="58">
        <f t="shared" si="16"/>
        <v>1</v>
      </c>
      <c r="H216" s="59" t="str">
        <f t="shared" si="17"/>
        <v/>
      </c>
      <c r="I216" s="60" t="str">
        <f t="shared" si="18"/>
        <v/>
      </c>
      <c r="J216" s="57"/>
      <c r="K216" s="61"/>
      <c r="L216" s="57"/>
      <c r="M216" s="62"/>
      <c r="N216" s="351"/>
      <c r="O216" s="351"/>
      <c r="P216" s="351"/>
      <c r="X216" s="31"/>
      <c r="Y216" s="31"/>
    </row>
    <row r="217" spans="1:25" x14ac:dyDescent="0.2">
      <c r="B217" s="9"/>
      <c r="C217" s="64"/>
      <c r="D217" s="65"/>
      <c r="E217" s="57"/>
      <c r="F217" s="57"/>
      <c r="G217" s="58">
        <f t="shared" si="16"/>
        <v>1</v>
      </c>
      <c r="H217" s="59" t="str">
        <f t="shared" si="17"/>
        <v/>
      </c>
      <c r="I217" s="60" t="str">
        <f t="shared" si="18"/>
        <v/>
      </c>
      <c r="J217" s="57"/>
      <c r="K217" s="61"/>
      <c r="L217" s="57"/>
      <c r="M217" s="62"/>
      <c r="N217" s="351"/>
      <c r="O217" s="351"/>
      <c r="P217" s="351"/>
      <c r="X217" s="31"/>
      <c r="Y217" s="31"/>
    </row>
    <row r="218" spans="1:25" x14ac:dyDescent="0.2">
      <c r="B218" s="9"/>
      <c r="C218" s="64"/>
      <c r="D218" s="65"/>
      <c r="E218" s="57"/>
      <c r="F218" s="57"/>
      <c r="G218" s="58">
        <f t="shared" si="16"/>
        <v>1</v>
      </c>
      <c r="H218" s="59" t="str">
        <f t="shared" si="17"/>
        <v/>
      </c>
      <c r="I218" s="60" t="str">
        <f t="shared" si="18"/>
        <v/>
      </c>
      <c r="J218" s="57"/>
      <c r="K218" s="61"/>
      <c r="L218" s="57"/>
      <c r="M218" s="62"/>
      <c r="N218" s="351"/>
      <c r="O218" s="351"/>
      <c r="P218" s="351"/>
      <c r="X218" s="31"/>
      <c r="Y218" s="31"/>
    </row>
    <row r="219" spans="1:25" x14ac:dyDescent="0.2">
      <c r="B219" s="9"/>
      <c r="C219" s="64"/>
      <c r="D219" s="65"/>
      <c r="E219" s="57"/>
      <c r="F219" s="57"/>
      <c r="G219" s="58">
        <f t="shared" si="16"/>
        <v>1</v>
      </c>
      <c r="H219" s="59" t="str">
        <f t="shared" si="17"/>
        <v/>
      </c>
      <c r="I219" s="60" t="str">
        <f t="shared" si="18"/>
        <v/>
      </c>
      <c r="J219" s="57"/>
      <c r="K219" s="61"/>
      <c r="L219" s="57"/>
      <c r="M219" s="62"/>
      <c r="N219" s="350"/>
      <c r="O219" s="350"/>
      <c r="P219" s="350"/>
      <c r="X219" s="31"/>
      <c r="Y219" s="31"/>
    </row>
    <row r="220" spans="1:25" x14ac:dyDescent="0.2">
      <c r="B220" s="9"/>
      <c r="C220" s="57"/>
      <c r="D220" s="64"/>
      <c r="E220" s="57"/>
      <c r="F220" s="57"/>
      <c r="G220" s="58">
        <f t="shared" si="16"/>
        <v>1</v>
      </c>
      <c r="H220" s="59" t="str">
        <f t="shared" si="17"/>
        <v/>
      </c>
      <c r="I220" s="60" t="str">
        <f t="shared" si="18"/>
        <v/>
      </c>
      <c r="J220" s="57"/>
      <c r="K220" s="61"/>
      <c r="L220" s="57"/>
      <c r="M220" s="62"/>
      <c r="N220" s="350"/>
      <c r="O220" s="350"/>
      <c r="P220" s="350"/>
      <c r="X220" s="31"/>
      <c r="Y220" s="31"/>
    </row>
    <row r="221" spans="1:25" x14ac:dyDescent="0.2">
      <c r="B221" s="9"/>
      <c r="C221" s="66" t="s">
        <v>65</v>
      </c>
      <c r="D221" s="49" t="s">
        <v>66</v>
      </c>
      <c r="E221" s="67" t="s">
        <v>76</v>
      </c>
      <c r="F221" s="49"/>
      <c r="G221" s="49"/>
      <c r="H221" s="49"/>
      <c r="I221" s="67" t="s">
        <v>77</v>
      </c>
      <c r="J221" s="49"/>
      <c r="K221" s="67"/>
      <c r="L221" s="49" t="s">
        <v>78</v>
      </c>
      <c r="M221" s="68"/>
      <c r="N221" s="348"/>
      <c r="O221" s="348"/>
      <c r="P221" s="348"/>
      <c r="X221" s="31"/>
      <c r="Y221" s="31"/>
    </row>
    <row r="222" spans="1:25" s="2" customFormat="1" ht="13.5" thickBot="1" x14ac:dyDescent="0.25">
      <c r="B222" s="9"/>
      <c r="X222" s="31"/>
      <c r="Y222" s="31"/>
    </row>
    <row r="223" spans="1:25" s="32" customFormat="1" ht="13.5" thickBot="1" x14ac:dyDescent="0.25">
      <c r="A223" s="31"/>
      <c r="B223" s="352" t="s">
        <v>79</v>
      </c>
      <c r="C223" s="353"/>
      <c r="D223" s="353"/>
      <c r="E223" s="353"/>
      <c r="F223" s="353"/>
      <c r="G223" s="353"/>
      <c r="H223" s="353"/>
      <c r="I223" s="353"/>
      <c r="J223" s="353"/>
      <c r="K223" s="353"/>
      <c r="L223" s="353"/>
      <c r="M223" s="353"/>
      <c r="N223" s="353"/>
      <c r="O223" s="353"/>
      <c r="P223" s="354"/>
      <c r="Q223" s="31"/>
      <c r="R223" s="31"/>
      <c r="S223" s="31"/>
      <c r="T223" s="31"/>
      <c r="U223" s="31"/>
      <c r="V223" s="31"/>
      <c r="W223" s="31"/>
      <c r="X223" s="31"/>
      <c r="Y223" s="31"/>
    </row>
    <row r="224" spans="1:25" x14ac:dyDescent="0.2">
      <c r="B224" s="9"/>
      <c r="C224" s="2"/>
      <c r="D224" s="2"/>
      <c r="E224" s="2"/>
      <c r="F224" s="2"/>
      <c r="G224" s="2"/>
      <c r="H224" s="42" t="s">
        <v>80</v>
      </c>
      <c r="J224" s="2"/>
      <c r="K224" s="2"/>
      <c r="L224" s="2"/>
      <c r="M224" s="2"/>
      <c r="N224" s="2"/>
      <c r="O224" s="2"/>
      <c r="P224" s="2"/>
      <c r="X224" s="31"/>
      <c r="Y224" s="31"/>
    </row>
    <row r="225" spans="2:25" x14ac:dyDescent="0.2">
      <c r="B225" s="9"/>
      <c r="C225" s="43" t="s">
        <v>69</v>
      </c>
      <c r="D225" s="43" t="s">
        <v>70</v>
      </c>
      <c r="E225" s="43" t="s">
        <v>59</v>
      </c>
      <c r="F225" s="43" t="s">
        <v>71</v>
      </c>
      <c r="G225" s="43" t="s">
        <v>69</v>
      </c>
      <c r="H225" s="43" t="s">
        <v>62</v>
      </c>
      <c r="I225" s="43" t="s">
        <v>72</v>
      </c>
      <c r="J225" s="43" t="s">
        <v>73</v>
      </c>
      <c r="K225" s="43" t="s">
        <v>74</v>
      </c>
      <c r="L225" s="43" t="s">
        <v>75</v>
      </c>
      <c r="M225" s="43" t="s">
        <v>63</v>
      </c>
      <c r="N225" s="349" t="s">
        <v>64</v>
      </c>
      <c r="O225" s="349"/>
      <c r="P225" s="349"/>
      <c r="X225" s="31"/>
      <c r="Y225" s="31"/>
    </row>
    <row r="226" spans="2:25" x14ac:dyDescent="0.2">
      <c r="B226" s="9"/>
      <c r="C226" s="44" t="s">
        <v>324</v>
      </c>
      <c r="D226" s="69" t="s">
        <v>872</v>
      </c>
      <c r="E226" s="70">
        <v>1</v>
      </c>
      <c r="F226" s="70" t="s">
        <v>41</v>
      </c>
      <c r="G226" s="247"/>
      <c r="H226" s="248"/>
      <c r="I226" s="249">
        <v>1</v>
      </c>
      <c r="J226" s="70" t="s">
        <v>41</v>
      </c>
      <c r="K226" s="61" t="s">
        <v>89</v>
      </c>
      <c r="L226" s="57"/>
      <c r="M226" s="71"/>
      <c r="N226" s="347" t="s">
        <v>325</v>
      </c>
      <c r="O226" s="347"/>
      <c r="P226" s="347"/>
      <c r="X226" s="31"/>
      <c r="Y226" s="31"/>
    </row>
    <row r="227" spans="2:25" x14ac:dyDescent="0.2">
      <c r="B227" s="9"/>
      <c r="C227" s="44" t="s">
        <v>306</v>
      </c>
      <c r="D227" s="69" t="s">
        <v>315</v>
      </c>
      <c r="E227" s="70">
        <v>1</v>
      </c>
      <c r="F227" s="70" t="s">
        <v>314</v>
      </c>
      <c r="G227" s="58">
        <f t="shared" ref="G227:G258" si="19">IF($C227="",1,VLOOKUP($C227,$C$22:$H$207,3,FALSE))</f>
        <v>0.44719237890649788</v>
      </c>
      <c r="H227" s="59" t="str">
        <f t="shared" ref="H227:H258" si="20">IF($C227="","",VLOOKUP($C227,$C$22:$H$207,6,FALSE))</f>
        <v>[L water/kg NG]</v>
      </c>
      <c r="I227" s="244">
        <f>IF(D227="","",E227*G227*$D$5)</f>
        <v>0.44719237890649788</v>
      </c>
      <c r="J227" s="70" t="s">
        <v>314</v>
      </c>
      <c r="K227" s="61"/>
      <c r="L227" s="57" t="s">
        <v>93</v>
      </c>
      <c r="M227" s="71"/>
      <c r="N227" s="347"/>
      <c r="O227" s="347"/>
      <c r="P227" s="347"/>
      <c r="X227" s="31"/>
      <c r="Y227" s="31"/>
    </row>
    <row r="228" spans="2:25" ht="15" x14ac:dyDescent="0.25">
      <c r="B228" s="9"/>
      <c r="C228" s="232" t="s">
        <v>484</v>
      </c>
      <c r="D228" s="45" t="s">
        <v>714</v>
      </c>
      <c r="E228" s="70">
        <v>1</v>
      </c>
      <c r="F228" s="70" t="s">
        <v>41</v>
      </c>
      <c r="G228" s="58">
        <f t="shared" si="19"/>
        <v>3.3239518760971447E-9</v>
      </c>
      <c r="H228" s="59" t="str">
        <f t="shared" si="20"/>
        <v>[kg / kg NG]</v>
      </c>
      <c r="I228" s="286">
        <f t="shared" ref="I228:I341" si="21">IF(D228="","",E228*G228*$D$5)</f>
        <v>3.3239518760971447E-9</v>
      </c>
      <c r="J228" s="64" t="s">
        <v>41</v>
      </c>
      <c r="K228" s="61"/>
      <c r="L228" s="57" t="s">
        <v>93</v>
      </c>
      <c r="M228" s="62"/>
      <c r="N228" s="347" t="s">
        <v>826</v>
      </c>
      <c r="O228" s="347"/>
      <c r="P228" s="347"/>
      <c r="X228" s="31"/>
      <c r="Y228" s="31"/>
    </row>
    <row r="229" spans="2:25" ht="15" x14ac:dyDescent="0.25">
      <c r="B229" s="9"/>
      <c r="C229" s="232" t="s">
        <v>486</v>
      </c>
      <c r="D229" s="45" t="s">
        <v>715</v>
      </c>
      <c r="E229" s="70">
        <v>1</v>
      </c>
      <c r="F229" s="70" t="s">
        <v>41</v>
      </c>
      <c r="G229" s="58">
        <f t="shared" si="19"/>
        <v>0</v>
      </c>
      <c r="H229" s="59" t="str">
        <f t="shared" si="20"/>
        <v>[kg / kg NG]</v>
      </c>
      <c r="I229" s="286">
        <f t="shared" si="21"/>
        <v>0</v>
      </c>
      <c r="J229" s="64" t="s">
        <v>41</v>
      </c>
      <c r="K229" s="61"/>
      <c r="L229" s="57" t="s">
        <v>93</v>
      </c>
      <c r="M229" s="62"/>
      <c r="N229" s="347" t="s">
        <v>826</v>
      </c>
      <c r="O229" s="347"/>
      <c r="P229" s="347"/>
      <c r="X229" s="31"/>
      <c r="Y229" s="31"/>
    </row>
    <row r="230" spans="2:25" ht="15" x14ac:dyDescent="0.25">
      <c r="B230" s="9"/>
      <c r="C230" s="232" t="s">
        <v>487</v>
      </c>
      <c r="D230" s="45" t="s">
        <v>716</v>
      </c>
      <c r="E230" s="70">
        <v>1</v>
      </c>
      <c r="F230" s="70" t="s">
        <v>41</v>
      </c>
      <c r="G230" s="58">
        <f t="shared" si="19"/>
        <v>0</v>
      </c>
      <c r="H230" s="59" t="str">
        <f t="shared" si="20"/>
        <v>[kg / kg NG]</v>
      </c>
      <c r="I230" s="286">
        <f t="shared" si="21"/>
        <v>0</v>
      </c>
      <c r="J230" s="64" t="s">
        <v>41</v>
      </c>
      <c r="K230" s="61"/>
      <c r="L230" s="57" t="s">
        <v>93</v>
      </c>
      <c r="M230" s="62"/>
      <c r="N230" s="347" t="s">
        <v>826</v>
      </c>
      <c r="O230" s="347"/>
      <c r="P230" s="347"/>
      <c r="X230" s="31"/>
      <c r="Y230" s="31"/>
    </row>
    <row r="231" spans="2:25" ht="15" x14ac:dyDescent="0.25">
      <c r="B231" s="9"/>
      <c r="C231" s="232" t="s">
        <v>488</v>
      </c>
      <c r="D231" s="45" t="s">
        <v>717</v>
      </c>
      <c r="E231" s="70">
        <v>1</v>
      </c>
      <c r="F231" s="70" t="s">
        <v>41</v>
      </c>
      <c r="G231" s="58">
        <f t="shared" si="19"/>
        <v>0</v>
      </c>
      <c r="H231" s="59" t="str">
        <f t="shared" si="20"/>
        <v>[kg / kg NG]</v>
      </c>
      <c r="I231" s="286">
        <f t="shared" si="21"/>
        <v>0</v>
      </c>
      <c r="J231" s="64" t="s">
        <v>41</v>
      </c>
      <c r="K231" s="61"/>
      <c r="L231" s="57" t="s">
        <v>93</v>
      </c>
      <c r="M231" s="62"/>
      <c r="N231" s="347" t="s">
        <v>826</v>
      </c>
      <c r="O231" s="347"/>
      <c r="P231" s="347"/>
      <c r="X231" s="31"/>
      <c r="Y231" s="31"/>
    </row>
    <row r="232" spans="2:25" ht="15" x14ac:dyDescent="0.25">
      <c r="B232" s="9"/>
      <c r="C232" s="232" t="s">
        <v>489</v>
      </c>
      <c r="D232" s="45" t="s">
        <v>718</v>
      </c>
      <c r="E232" s="70">
        <v>1</v>
      </c>
      <c r="F232" s="70" t="s">
        <v>41</v>
      </c>
      <c r="G232" s="58">
        <f t="shared" si="19"/>
        <v>0</v>
      </c>
      <c r="H232" s="59" t="str">
        <f t="shared" si="20"/>
        <v>[kg / kg NG]</v>
      </c>
      <c r="I232" s="286">
        <f t="shared" si="21"/>
        <v>0</v>
      </c>
      <c r="J232" s="64" t="s">
        <v>41</v>
      </c>
      <c r="K232" s="61"/>
      <c r="L232" s="57" t="s">
        <v>93</v>
      </c>
      <c r="M232" s="62"/>
      <c r="N232" s="347" t="s">
        <v>826</v>
      </c>
      <c r="O232" s="347"/>
      <c r="P232" s="347"/>
      <c r="X232" s="31"/>
      <c r="Y232" s="31"/>
    </row>
    <row r="233" spans="2:25" ht="15" x14ac:dyDescent="0.25">
      <c r="B233" s="9"/>
      <c r="C233" s="232" t="s">
        <v>490</v>
      </c>
      <c r="D233" s="45" t="s">
        <v>719</v>
      </c>
      <c r="E233" s="70">
        <v>1</v>
      </c>
      <c r="F233" s="70" t="s">
        <v>41</v>
      </c>
      <c r="G233" s="58">
        <f t="shared" si="19"/>
        <v>0</v>
      </c>
      <c r="H233" s="59" t="str">
        <f t="shared" si="20"/>
        <v>[kg / kg NG]</v>
      </c>
      <c r="I233" s="286">
        <f t="shared" si="21"/>
        <v>0</v>
      </c>
      <c r="J233" s="64" t="s">
        <v>41</v>
      </c>
      <c r="K233" s="61"/>
      <c r="L233" s="57" t="s">
        <v>93</v>
      </c>
      <c r="M233" s="62"/>
      <c r="N233" s="347" t="s">
        <v>826</v>
      </c>
      <c r="O233" s="347"/>
      <c r="P233" s="347"/>
      <c r="X233" s="31"/>
      <c r="Y233" s="31"/>
    </row>
    <row r="234" spans="2:25" ht="15" x14ac:dyDescent="0.25">
      <c r="B234" s="9"/>
      <c r="C234" s="232" t="s">
        <v>491</v>
      </c>
      <c r="D234" s="45" t="s">
        <v>720</v>
      </c>
      <c r="E234" s="70">
        <v>1</v>
      </c>
      <c r="F234" s="70" t="s">
        <v>41</v>
      </c>
      <c r="G234" s="58">
        <f t="shared" si="19"/>
        <v>0</v>
      </c>
      <c r="H234" s="59" t="str">
        <f t="shared" si="20"/>
        <v>[kg / kg NG]</v>
      </c>
      <c r="I234" s="286">
        <f t="shared" si="21"/>
        <v>0</v>
      </c>
      <c r="J234" s="64" t="s">
        <v>41</v>
      </c>
      <c r="K234" s="61"/>
      <c r="L234" s="57" t="s">
        <v>93</v>
      </c>
      <c r="M234" s="62"/>
      <c r="N234" s="347" t="s">
        <v>826</v>
      </c>
      <c r="O234" s="347"/>
      <c r="P234" s="347"/>
      <c r="X234" s="31"/>
      <c r="Y234" s="31"/>
    </row>
    <row r="235" spans="2:25" ht="15" x14ac:dyDescent="0.25">
      <c r="B235" s="9"/>
      <c r="C235" s="232" t="s">
        <v>492</v>
      </c>
      <c r="D235" s="45" t="s">
        <v>721</v>
      </c>
      <c r="E235" s="70">
        <v>1</v>
      </c>
      <c r="F235" s="70" t="s">
        <v>41</v>
      </c>
      <c r="G235" s="58">
        <f t="shared" si="19"/>
        <v>0</v>
      </c>
      <c r="H235" s="59" t="str">
        <f t="shared" si="20"/>
        <v>[kg / kg NG]</v>
      </c>
      <c r="I235" s="286">
        <f t="shared" si="21"/>
        <v>0</v>
      </c>
      <c r="J235" s="64" t="s">
        <v>41</v>
      </c>
      <c r="K235" s="61"/>
      <c r="L235" s="57" t="s">
        <v>93</v>
      </c>
      <c r="M235" s="62"/>
      <c r="N235" s="347" t="s">
        <v>826</v>
      </c>
      <c r="O235" s="347"/>
      <c r="P235" s="347"/>
      <c r="X235" s="31"/>
      <c r="Y235" s="31"/>
    </row>
    <row r="236" spans="2:25" ht="15" x14ac:dyDescent="0.25">
      <c r="B236" s="9"/>
      <c r="C236" s="232" t="s">
        <v>493</v>
      </c>
      <c r="D236" s="45" t="s">
        <v>722</v>
      </c>
      <c r="E236" s="70">
        <v>1</v>
      </c>
      <c r="F236" s="70" t="s">
        <v>41</v>
      </c>
      <c r="G236" s="58">
        <f t="shared" si="19"/>
        <v>0</v>
      </c>
      <c r="H236" s="59" t="str">
        <f t="shared" si="20"/>
        <v>[kg / kg NG]</v>
      </c>
      <c r="I236" s="286">
        <f t="shared" si="21"/>
        <v>0</v>
      </c>
      <c r="J236" s="64" t="s">
        <v>41</v>
      </c>
      <c r="K236" s="61"/>
      <c r="L236" s="57" t="s">
        <v>93</v>
      </c>
      <c r="M236" s="62"/>
      <c r="N236" s="347" t="s">
        <v>826</v>
      </c>
      <c r="O236" s="347"/>
      <c r="P236" s="347"/>
      <c r="X236" s="31"/>
      <c r="Y236" s="31"/>
    </row>
    <row r="237" spans="2:25" ht="15" x14ac:dyDescent="0.25">
      <c r="B237" s="9"/>
      <c r="C237" s="232" t="s">
        <v>494</v>
      </c>
      <c r="D237" s="45" t="s">
        <v>723</v>
      </c>
      <c r="E237" s="70">
        <v>1</v>
      </c>
      <c r="F237" s="70" t="s">
        <v>41</v>
      </c>
      <c r="G237" s="58">
        <f t="shared" si="19"/>
        <v>6.5999907149550865E-11</v>
      </c>
      <c r="H237" s="59" t="str">
        <f t="shared" si="20"/>
        <v>[kg / kg NG]</v>
      </c>
      <c r="I237" s="286">
        <f t="shared" si="21"/>
        <v>6.5999907149550865E-11</v>
      </c>
      <c r="J237" s="64" t="s">
        <v>41</v>
      </c>
      <c r="K237" s="61"/>
      <c r="L237" s="57" t="s">
        <v>93</v>
      </c>
      <c r="M237" s="62"/>
      <c r="N237" s="347" t="s">
        <v>826</v>
      </c>
      <c r="O237" s="347"/>
      <c r="P237" s="347"/>
      <c r="X237" s="31"/>
      <c r="Y237" s="31"/>
    </row>
    <row r="238" spans="2:25" ht="15" x14ac:dyDescent="0.25">
      <c r="B238" s="9"/>
      <c r="C238" s="232" t="s">
        <v>495</v>
      </c>
      <c r="D238" s="45" t="s">
        <v>724</v>
      </c>
      <c r="E238" s="70">
        <v>1</v>
      </c>
      <c r="F238" s="70" t="s">
        <v>41</v>
      </c>
      <c r="G238" s="58">
        <f t="shared" si="19"/>
        <v>0</v>
      </c>
      <c r="H238" s="59" t="str">
        <f t="shared" si="20"/>
        <v>[kg / kg NG]</v>
      </c>
      <c r="I238" s="286">
        <f t="shared" si="21"/>
        <v>0</v>
      </c>
      <c r="J238" s="64" t="s">
        <v>41</v>
      </c>
      <c r="K238" s="61"/>
      <c r="L238" s="57" t="s">
        <v>93</v>
      </c>
      <c r="M238" s="62"/>
      <c r="N238" s="347" t="s">
        <v>826</v>
      </c>
      <c r="O238" s="347"/>
      <c r="P238" s="347"/>
      <c r="X238" s="31"/>
      <c r="Y238" s="31"/>
    </row>
    <row r="239" spans="2:25" ht="15" x14ac:dyDescent="0.25">
      <c r="B239" s="9"/>
      <c r="C239" s="232" t="s">
        <v>496</v>
      </c>
      <c r="D239" s="45" t="s">
        <v>725</v>
      </c>
      <c r="E239" s="70">
        <v>1</v>
      </c>
      <c r="F239" s="70" t="s">
        <v>41</v>
      </c>
      <c r="G239" s="58">
        <f t="shared" si="19"/>
        <v>1.4272567670344167E-9</v>
      </c>
      <c r="H239" s="59" t="str">
        <f t="shared" si="20"/>
        <v>[kg / kg NG]</v>
      </c>
      <c r="I239" s="286">
        <f t="shared" si="21"/>
        <v>1.4272567670344167E-9</v>
      </c>
      <c r="J239" s="64" t="s">
        <v>41</v>
      </c>
      <c r="K239" s="61"/>
      <c r="L239" s="57" t="s">
        <v>93</v>
      </c>
      <c r="M239" s="62"/>
      <c r="N239" s="347" t="s">
        <v>826</v>
      </c>
      <c r="O239" s="347"/>
      <c r="P239" s="347"/>
      <c r="X239" s="31"/>
      <c r="Y239" s="31"/>
    </row>
    <row r="240" spans="2:25" ht="15" x14ac:dyDescent="0.25">
      <c r="B240" s="9"/>
      <c r="C240" s="232" t="s">
        <v>497</v>
      </c>
      <c r="D240" s="45" t="s">
        <v>726</v>
      </c>
      <c r="E240" s="70">
        <v>1</v>
      </c>
      <c r="F240" s="70" t="s">
        <v>41</v>
      </c>
      <c r="G240" s="58">
        <f t="shared" si="19"/>
        <v>0</v>
      </c>
      <c r="H240" s="59" t="str">
        <f t="shared" si="20"/>
        <v>[kg / kg NG]</v>
      </c>
      <c r="I240" s="286">
        <f t="shared" si="21"/>
        <v>0</v>
      </c>
      <c r="J240" s="64" t="s">
        <v>41</v>
      </c>
      <c r="K240" s="61"/>
      <c r="L240" s="57" t="s">
        <v>93</v>
      </c>
      <c r="M240" s="62"/>
      <c r="N240" s="347" t="s">
        <v>826</v>
      </c>
      <c r="O240" s="347"/>
      <c r="P240" s="347"/>
      <c r="X240" s="31"/>
      <c r="Y240" s="31"/>
    </row>
    <row r="241" spans="2:25" ht="15" x14ac:dyDescent="0.25">
      <c r="B241" s="9"/>
      <c r="C241" s="232" t="s">
        <v>498</v>
      </c>
      <c r="D241" s="45" t="s">
        <v>727</v>
      </c>
      <c r="E241" s="70">
        <v>1</v>
      </c>
      <c r="F241" s="70" t="s">
        <v>41</v>
      </c>
      <c r="G241" s="58">
        <f t="shared" si="19"/>
        <v>0</v>
      </c>
      <c r="H241" s="59" t="str">
        <f t="shared" si="20"/>
        <v>[kg / kg NG]</v>
      </c>
      <c r="I241" s="286">
        <f t="shared" si="21"/>
        <v>0</v>
      </c>
      <c r="J241" s="64" t="s">
        <v>41</v>
      </c>
      <c r="K241" s="61"/>
      <c r="L241" s="57" t="s">
        <v>93</v>
      </c>
      <c r="M241" s="62"/>
      <c r="N241" s="347" t="s">
        <v>826</v>
      </c>
      <c r="O241" s="347"/>
      <c r="P241" s="347"/>
      <c r="X241" s="31"/>
      <c r="Y241" s="31"/>
    </row>
    <row r="242" spans="2:25" ht="15" x14ac:dyDescent="0.25">
      <c r="B242" s="9"/>
      <c r="C242" s="232" t="s">
        <v>499</v>
      </c>
      <c r="D242" s="45" t="s">
        <v>728</v>
      </c>
      <c r="E242" s="70">
        <v>1</v>
      </c>
      <c r="F242" s="70" t="s">
        <v>41</v>
      </c>
      <c r="G242" s="58">
        <f t="shared" si="19"/>
        <v>0</v>
      </c>
      <c r="H242" s="59" t="str">
        <f t="shared" si="20"/>
        <v>[kg / kg NG]</v>
      </c>
      <c r="I242" s="286">
        <f t="shared" si="21"/>
        <v>0</v>
      </c>
      <c r="J242" s="64" t="s">
        <v>41</v>
      </c>
      <c r="K242" s="61"/>
      <c r="L242" s="57" t="s">
        <v>93</v>
      </c>
      <c r="M242" s="62"/>
      <c r="N242" s="347" t="s">
        <v>826</v>
      </c>
      <c r="O242" s="347"/>
      <c r="P242" s="347"/>
      <c r="X242" s="31"/>
      <c r="Y242" s="31"/>
    </row>
    <row r="243" spans="2:25" ht="15" x14ac:dyDescent="0.25">
      <c r="B243" s="9"/>
      <c r="C243" s="232" t="s">
        <v>500</v>
      </c>
      <c r="D243" s="45" t="s">
        <v>729</v>
      </c>
      <c r="E243" s="70">
        <v>1</v>
      </c>
      <c r="F243" s="70" t="s">
        <v>41</v>
      </c>
      <c r="G243" s="58">
        <f t="shared" si="19"/>
        <v>0</v>
      </c>
      <c r="H243" s="59" t="str">
        <f t="shared" si="20"/>
        <v>[kg / kg NG]</v>
      </c>
      <c r="I243" s="286">
        <f t="shared" si="21"/>
        <v>0</v>
      </c>
      <c r="J243" s="64" t="s">
        <v>41</v>
      </c>
      <c r="K243" s="61"/>
      <c r="L243" s="57" t="s">
        <v>93</v>
      </c>
      <c r="M243" s="62"/>
      <c r="N243" s="347" t="s">
        <v>826</v>
      </c>
      <c r="O243" s="347"/>
      <c r="P243" s="347"/>
      <c r="X243" s="31"/>
      <c r="Y243" s="31"/>
    </row>
    <row r="244" spans="2:25" ht="15" x14ac:dyDescent="0.25">
      <c r="B244" s="9"/>
      <c r="C244" s="232" t="s">
        <v>501</v>
      </c>
      <c r="D244" s="45" t="s">
        <v>730</v>
      </c>
      <c r="E244" s="70">
        <v>1</v>
      </c>
      <c r="F244" s="70" t="s">
        <v>41</v>
      </c>
      <c r="G244" s="58">
        <f t="shared" si="19"/>
        <v>0</v>
      </c>
      <c r="H244" s="59" t="str">
        <f t="shared" si="20"/>
        <v>[kg / kg NG]</v>
      </c>
      <c r="I244" s="286">
        <f t="shared" si="21"/>
        <v>0</v>
      </c>
      <c r="J244" s="64" t="s">
        <v>41</v>
      </c>
      <c r="K244" s="61"/>
      <c r="L244" s="57" t="s">
        <v>93</v>
      </c>
      <c r="M244" s="62"/>
      <c r="N244" s="347" t="s">
        <v>826</v>
      </c>
      <c r="O244" s="347"/>
      <c r="P244" s="347"/>
      <c r="X244" s="31"/>
      <c r="Y244" s="31"/>
    </row>
    <row r="245" spans="2:25" ht="15" x14ac:dyDescent="0.25">
      <c r="B245" s="9"/>
      <c r="C245" s="233" t="s">
        <v>502</v>
      </c>
      <c r="D245" s="45" t="s">
        <v>731</v>
      </c>
      <c r="E245" s="70">
        <v>1</v>
      </c>
      <c r="F245" s="70" t="s">
        <v>41</v>
      </c>
      <c r="G245" s="58">
        <f t="shared" si="19"/>
        <v>3.2893854294522192E-10</v>
      </c>
      <c r="H245" s="59" t="str">
        <f t="shared" si="20"/>
        <v>[kg / kg NG]</v>
      </c>
      <c r="I245" s="286">
        <f t="shared" si="21"/>
        <v>3.2893854294522192E-10</v>
      </c>
      <c r="J245" s="64" t="s">
        <v>41</v>
      </c>
      <c r="K245" s="61"/>
      <c r="L245" s="57" t="s">
        <v>93</v>
      </c>
      <c r="M245" s="62"/>
      <c r="N245" s="347" t="s">
        <v>826</v>
      </c>
      <c r="O245" s="347"/>
      <c r="P245" s="347"/>
      <c r="X245" s="31"/>
      <c r="Y245" s="31"/>
    </row>
    <row r="246" spans="2:25" ht="15" x14ac:dyDescent="0.25">
      <c r="B246" s="9"/>
      <c r="C246" s="232" t="s">
        <v>503</v>
      </c>
      <c r="D246" s="45" t="s">
        <v>732</v>
      </c>
      <c r="E246" s="70">
        <v>1</v>
      </c>
      <c r="F246" s="70" t="s">
        <v>41</v>
      </c>
      <c r="G246" s="58">
        <f t="shared" si="19"/>
        <v>0</v>
      </c>
      <c r="H246" s="59" t="str">
        <f t="shared" si="20"/>
        <v>[kg / kg NG]</v>
      </c>
      <c r="I246" s="286">
        <f t="shared" si="21"/>
        <v>0</v>
      </c>
      <c r="J246" s="64" t="s">
        <v>41</v>
      </c>
      <c r="K246" s="61"/>
      <c r="L246" s="57" t="s">
        <v>93</v>
      </c>
      <c r="M246" s="62"/>
      <c r="N246" s="347" t="s">
        <v>826</v>
      </c>
      <c r="O246" s="347"/>
      <c r="P246" s="347"/>
      <c r="X246" s="31"/>
      <c r="Y246" s="31"/>
    </row>
    <row r="247" spans="2:25" ht="15" x14ac:dyDescent="0.25">
      <c r="B247" s="9"/>
      <c r="C247" s="233" t="s">
        <v>504</v>
      </c>
      <c r="D247" s="45" t="s">
        <v>733</v>
      </c>
      <c r="E247" s="70">
        <v>1</v>
      </c>
      <c r="F247" s="70" t="s">
        <v>41</v>
      </c>
      <c r="G247" s="58">
        <f t="shared" si="19"/>
        <v>0</v>
      </c>
      <c r="H247" s="59" t="str">
        <f t="shared" si="20"/>
        <v>[kg / kg NG]</v>
      </c>
      <c r="I247" s="286">
        <f t="shared" si="21"/>
        <v>0</v>
      </c>
      <c r="J247" s="64" t="s">
        <v>41</v>
      </c>
      <c r="K247" s="61"/>
      <c r="L247" s="57" t="s">
        <v>93</v>
      </c>
      <c r="M247" s="62"/>
      <c r="N247" s="347" t="s">
        <v>826</v>
      </c>
      <c r="O247" s="347"/>
      <c r="P247" s="347"/>
      <c r="X247" s="31"/>
      <c r="Y247" s="31"/>
    </row>
    <row r="248" spans="2:25" ht="15" x14ac:dyDescent="0.25">
      <c r="B248" s="9"/>
      <c r="C248" s="232" t="s">
        <v>505</v>
      </c>
      <c r="D248" s="45" t="s">
        <v>734</v>
      </c>
      <c r="E248" s="70">
        <v>1</v>
      </c>
      <c r="F248" s="70" t="s">
        <v>41</v>
      </c>
      <c r="G248" s="58">
        <f t="shared" si="19"/>
        <v>4.1427299718237673E-11</v>
      </c>
      <c r="H248" s="59" t="str">
        <f t="shared" si="20"/>
        <v>[kg / kg NG]</v>
      </c>
      <c r="I248" s="286">
        <f t="shared" si="21"/>
        <v>4.1427299718237673E-11</v>
      </c>
      <c r="J248" s="64" t="s">
        <v>41</v>
      </c>
      <c r="K248" s="61"/>
      <c r="L248" s="57" t="s">
        <v>93</v>
      </c>
      <c r="M248" s="62"/>
      <c r="N248" s="347" t="s">
        <v>826</v>
      </c>
      <c r="O248" s="347"/>
      <c r="P248" s="347"/>
      <c r="X248" s="31"/>
      <c r="Y248" s="31"/>
    </row>
    <row r="249" spans="2:25" ht="15" x14ac:dyDescent="0.25">
      <c r="B249" s="9"/>
      <c r="C249" s="232" t="s">
        <v>506</v>
      </c>
      <c r="D249" s="45" t="s">
        <v>735</v>
      </c>
      <c r="E249" s="70">
        <v>1</v>
      </c>
      <c r="F249" s="70" t="s">
        <v>41</v>
      </c>
      <c r="G249" s="58">
        <f t="shared" si="19"/>
        <v>6.7879696356410683E-13</v>
      </c>
      <c r="H249" s="59" t="str">
        <f t="shared" si="20"/>
        <v>[kg / kg NG]</v>
      </c>
      <c r="I249" s="286">
        <f t="shared" si="21"/>
        <v>6.7879696356410683E-13</v>
      </c>
      <c r="J249" s="64" t="s">
        <v>41</v>
      </c>
      <c r="K249" s="61"/>
      <c r="L249" s="57" t="s">
        <v>93</v>
      </c>
      <c r="M249" s="62"/>
      <c r="N249" s="347" t="s">
        <v>826</v>
      </c>
      <c r="O249" s="347"/>
      <c r="P249" s="347"/>
      <c r="X249" s="31"/>
      <c r="Y249" s="31"/>
    </row>
    <row r="250" spans="2:25" ht="15" x14ac:dyDescent="0.25">
      <c r="B250" s="9"/>
      <c r="C250" s="232" t="s">
        <v>507</v>
      </c>
      <c r="D250" s="45" t="s">
        <v>736</v>
      </c>
      <c r="E250" s="70">
        <v>1</v>
      </c>
      <c r="F250" s="70" t="s">
        <v>41</v>
      </c>
      <c r="G250" s="58">
        <f t="shared" si="19"/>
        <v>1.0878284811396612E-11</v>
      </c>
      <c r="H250" s="59" t="str">
        <f t="shared" si="20"/>
        <v>[kg / kg NG]</v>
      </c>
      <c r="I250" s="286">
        <f t="shared" si="21"/>
        <v>1.0878284811396612E-11</v>
      </c>
      <c r="J250" s="64" t="s">
        <v>41</v>
      </c>
      <c r="K250" s="61"/>
      <c r="L250" s="57" t="s">
        <v>93</v>
      </c>
      <c r="M250" s="62"/>
      <c r="N250" s="347" t="s">
        <v>826</v>
      </c>
      <c r="O250" s="347"/>
      <c r="P250" s="347"/>
      <c r="X250" s="31"/>
      <c r="Y250" s="31"/>
    </row>
    <row r="251" spans="2:25" ht="15" x14ac:dyDescent="0.25">
      <c r="B251" s="9"/>
      <c r="C251" s="232" t="s">
        <v>508</v>
      </c>
      <c r="D251" s="45" t="s">
        <v>737</v>
      </c>
      <c r="E251" s="70">
        <v>1</v>
      </c>
      <c r="F251" s="70" t="s">
        <v>41</v>
      </c>
      <c r="G251" s="58">
        <f t="shared" si="19"/>
        <v>0</v>
      </c>
      <c r="H251" s="59" t="str">
        <f t="shared" si="20"/>
        <v>[kg / kg NG]</v>
      </c>
      <c r="I251" s="286">
        <f t="shared" si="21"/>
        <v>0</v>
      </c>
      <c r="J251" s="64" t="s">
        <v>41</v>
      </c>
      <c r="K251" s="61"/>
      <c r="L251" s="57" t="s">
        <v>93</v>
      </c>
      <c r="M251" s="62"/>
      <c r="N251" s="347" t="s">
        <v>826</v>
      </c>
      <c r="O251" s="347"/>
      <c r="P251" s="347"/>
      <c r="X251" s="31"/>
      <c r="Y251" s="31"/>
    </row>
    <row r="252" spans="2:25" ht="15" x14ac:dyDescent="0.25">
      <c r="B252" s="9"/>
      <c r="C252" s="232" t="s">
        <v>509</v>
      </c>
      <c r="D252" s="45" t="s">
        <v>738</v>
      </c>
      <c r="E252" s="70">
        <v>1</v>
      </c>
      <c r="F252" s="70" t="s">
        <v>41</v>
      </c>
      <c r="G252" s="58">
        <f t="shared" si="19"/>
        <v>0</v>
      </c>
      <c r="H252" s="59" t="str">
        <f t="shared" si="20"/>
        <v>[kg / kg NG]</v>
      </c>
      <c r="I252" s="286">
        <f t="shared" si="21"/>
        <v>0</v>
      </c>
      <c r="J252" s="64" t="s">
        <v>41</v>
      </c>
      <c r="K252" s="61"/>
      <c r="L252" s="57" t="s">
        <v>93</v>
      </c>
      <c r="M252" s="62"/>
      <c r="N252" s="347" t="s">
        <v>826</v>
      </c>
      <c r="O252" s="347"/>
      <c r="P252" s="347"/>
      <c r="X252" s="31"/>
      <c r="Y252" s="31"/>
    </row>
    <row r="253" spans="2:25" ht="15" x14ac:dyDescent="0.25">
      <c r="B253" s="9"/>
      <c r="C253" s="232" t="s">
        <v>510</v>
      </c>
      <c r="D253" s="45" t="s">
        <v>739</v>
      </c>
      <c r="E253" s="70">
        <v>1</v>
      </c>
      <c r="F253" s="70" t="s">
        <v>41</v>
      </c>
      <c r="G253" s="58">
        <f t="shared" si="19"/>
        <v>0</v>
      </c>
      <c r="H253" s="59" t="str">
        <f t="shared" si="20"/>
        <v>[kg / kg NG]</v>
      </c>
      <c r="I253" s="286">
        <f t="shared" si="21"/>
        <v>0</v>
      </c>
      <c r="J253" s="64" t="s">
        <v>41</v>
      </c>
      <c r="K253" s="61"/>
      <c r="L253" s="57" t="s">
        <v>93</v>
      </c>
      <c r="M253" s="62"/>
      <c r="N253" s="347" t="s">
        <v>826</v>
      </c>
      <c r="O253" s="347"/>
      <c r="P253" s="347"/>
      <c r="X253" s="31"/>
      <c r="Y253" s="31"/>
    </row>
    <row r="254" spans="2:25" ht="15" x14ac:dyDescent="0.25">
      <c r="B254" s="9"/>
      <c r="C254" s="232" t="s">
        <v>511</v>
      </c>
      <c r="D254" s="45" t="s">
        <v>740</v>
      </c>
      <c r="E254" s="70">
        <v>1</v>
      </c>
      <c r="F254" s="70" t="s">
        <v>41</v>
      </c>
      <c r="G254" s="58">
        <f t="shared" si="19"/>
        <v>0</v>
      </c>
      <c r="H254" s="59" t="str">
        <f t="shared" si="20"/>
        <v>[kg / kg NG]</v>
      </c>
      <c r="I254" s="286">
        <f t="shared" si="21"/>
        <v>0</v>
      </c>
      <c r="J254" s="64" t="s">
        <v>41</v>
      </c>
      <c r="K254" s="61"/>
      <c r="L254" s="57" t="s">
        <v>93</v>
      </c>
      <c r="M254" s="62"/>
      <c r="N254" s="347" t="s">
        <v>826</v>
      </c>
      <c r="O254" s="347"/>
      <c r="P254" s="347"/>
      <c r="X254" s="31"/>
      <c r="Y254" s="31"/>
    </row>
    <row r="255" spans="2:25" ht="15" x14ac:dyDescent="0.25">
      <c r="B255" s="9"/>
      <c r="C255" s="232" t="s">
        <v>512</v>
      </c>
      <c r="D255" s="45" t="s">
        <v>741</v>
      </c>
      <c r="E255" s="70">
        <v>1</v>
      </c>
      <c r="F255" s="70" t="s">
        <v>41</v>
      </c>
      <c r="G255" s="58">
        <f t="shared" si="19"/>
        <v>0</v>
      </c>
      <c r="H255" s="59" t="str">
        <f t="shared" si="20"/>
        <v>[kg / kg NG]</v>
      </c>
      <c r="I255" s="286">
        <f t="shared" si="21"/>
        <v>0</v>
      </c>
      <c r="J255" s="64" t="s">
        <v>41</v>
      </c>
      <c r="K255" s="61"/>
      <c r="L255" s="57" t="s">
        <v>93</v>
      </c>
      <c r="M255" s="62"/>
      <c r="N255" s="347" t="s">
        <v>826</v>
      </c>
      <c r="O255" s="347"/>
      <c r="P255" s="347"/>
      <c r="X255" s="31"/>
      <c r="Y255" s="31"/>
    </row>
    <row r="256" spans="2:25" ht="15" x14ac:dyDescent="0.25">
      <c r="B256" s="9"/>
      <c r="C256" s="232" t="s">
        <v>513</v>
      </c>
      <c r="D256" s="45" t="s">
        <v>742</v>
      </c>
      <c r="E256" s="70">
        <v>1</v>
      </c>
      <c r="F256" s="70" t="s">
        <v>41</v>
      </c>
      <c r="G256" s="58">
        <f t="shared" si="19"/>
        <v>0</v>
      </c>
      <c r="H256" s="59" t="str">
        <f t="shared" si="20"/>
        <v>[kg / kg NG]</v>
      </c>
      <c r="I256" s="286">
        <f t="shared" si="21"/>
        <v>0</v>
      </c>
      <c r="J256" s="64" t="s">
        <v>41</v>
      </c>
      <c r="K256" s="61"/>
      <c r="L256" s="57" t="s">
        <v>93</v>
      </c>
      <c r="M256" s="62"/>
      <c r="N256" s="347" t="s">
        <v>826</v>
      </c>
      <c r="O256" s="347"/>
      <c r="P256" s="347"/>
      <c r="X256" s="31"/>
      <c r="Y256" s="31"/>
    </row>
    <row r="257" spans="2:25" ht="15" x14ac:dyDescent="0.25">
      <c r="B257" s="9"/>
      <c r="C257" s="232" t="s">
        <v>514</v>
      </c>
      <c r="D257" s="45" t="s">
        <v>743</v>
      </c>
      <c r="E257" s="70">
        <v>1</v>
      </c>
      <c r="F257" s="70" t="s">
        <v>41</v>
      </c>
      <c r="G257" s="58">
        <f t="shared" si="19"/>
        <v>0</v>
      </c>
      <c r="H257" s="59" t="str">
        <f t="shared" si="20"/>
        <v>[kg / kg NG]</v>
      </c>
      <c r="I257" s="286">
        <f t="shared" si="21"/>
        <v>0</v>
      </c>
      <c r="J257" s="64" t="s">
        <v>41</v>
      </c>
      <c r="K257" s="61"/>
      <c r="L257" s="57" t="s">
        <v>93</v>
      </c>
      <c r="M257" s="62"/>
      <c r="N257" s="347" t="s">
        <v>826</v>
      </c>
      <c r="O257" s="347"/>
      <c r="P257" s="347"/>
      <c r="X257" s="31"/>
      <c r="Y257" s="31"/>
    </row>
    <row r="258" spans="2:25" ht="15" x14ac:dyDescent="0.25">
      <c r="B258" s="9"/>
      <c r="C258" s="232" t="s">
        <v>515</v>
      </c>
      <c r="D258" s="45" t="s">
        <v>744</v>
      </c>
      <c r="E258" s="70">
        <v>1</v>
      </c>
      <c r="F258" s="70" t="s">
        <v>41</v>
      </c>
      <c r="G258" s="58">
        <f t="shared" si="19"/>
        <v>1.078684360889091E-9</v>
      </c>
      <c r="H258" s="59" t="str">
        <f t="shared" si="20"/>
        <v>[kg / kg NG]</v>
      </c>
      <c r="I258" s="286">
        <f t="shared" si="21"/>
        <v>1.078684360889091E-9</v>
      </c>
      <c r="J258" s="64" t="s">
        <v>41</v>
      </c>
      <c r="K258" s="61"/>
      <c r="L258" s="57" t="s">
        <v>93</v>
      </c>
      <c r="M258" s="62"/>
      <c r="N258" s="347" t="s">
        <v>826</v>
      </c>
      <c r="O258" s="347"/>
      <c r="P258" s="347"/>
      <c r="X258" s="31"/>
      <c r="Y258" s="31"/>
    </row>
    <row r="259" spans="2:25" ht="15" x14ac:dyDescent="0.25">
      <c r="B259" s="9"/>
      <c r="C259" s="232" t="s">
        <v>516</v>
      </c>
      <c r="D259" s="45" t="s">
        <v>745</v>
      </c>
      <c r="E259" s="70">
        <v>1</v>
      </c>
      <c r="F259" s="70" t="s">
        <v>41</v>
      </c>
      <c r="G259" s="58">
        <f t="shared" ref="G259:G283" si="22">IF($C259="",1,VLOOKUP($C259,$C$22:$H$207,3,FALSE))</f>
        <v>0</v>
      </c>
      <c r="H259" s="59" t="str">
        <f t="shared" ref="H259:H283" si="23">IF($C259="","",VLOOKUP($C259,$C$22:$H$207,6,FALSE))</f>
        <v>[kg / kg NG]</v>
      </c>
      <c r="I259" s="286">
        <f t="shared" si="21"/>
        <v>0</v>
      </c>
      <c r="J259" s="64" t="s">
        <v>41</v>
      </c>
      <c r="K259" s="61"/>
      <c r="L259" s="57" t="s">
        <v>93</v>
      </c>
      <c r="M259" s="62"/>
      <c r="N259" s="347" t="s">
        <v>826</v>
      </c>
      <c r="O259" s="347"/>
      <c r="P259" s="347"/>
      <c r="X259" s="31"/>
      <c r="Y259" s="31"/>
    </row>
    <row r="260" spans="2:25" ht="15" x14ac:dyDescent="0.25">
      <c r="B260" s="9"/>
      <c r="C260" s="232" t="s">
        <v>517</v>
      </c>
      <c r="D260" s="45" t="s">
        <v>746</v>
      </c>
      <c r="E260" s="70">
        <v>1</v>
      </c>
      <c r="F260" s="70" t="s">
        <v>41</v>
      </c>
      <c r="G260" s="58">
        <f t="shared" si="22"/>
        <v>0</v>
      </c>
      <c r="H260" s="59" t="str">
        <f t="shared" si="23"/>
        <v>[kg / kg NG]</v>
      </c>
      <c r="I260" s="286">
        <f t="shared" si="21"/>
        <v>0</v>
      </c>
      <c r="J260" s="64" t="s">
        <v>41</v>
      </c>
      <c r="K260" s="61"/>
      <c r="L260" s="57" t="s">
        <v>93</v>
      </c>
      <c r="M260" s="62"/>
      <c r="N260" s="347" t="s">
        <v>826</v>
      </c>
      <c r="O260" s="347"/>
      <c r="P260" s="347"/>
      <c r="X260" s="31"/>
      <c r="Y260" s="31"/>
    </row>
    <row r="261" spans="2:25" ht="15" x14ac:dyDescent="0.25">
      <c r="B261" s="9"/>
      <c r="C261" s="232" t="s">
        <v>518</v>
      </c>
      <c r="D261" s="45" t="s">
        <v>747</v>
      </c>
      <c r="E261" s="70">
        <v>1</v>
      </c>
      <c r="F261" s="70" t="s">
        <v>41</v>
      </c>
      <c r="G261" s="58">
        <f t="shared" si="22"/>
        <v>0</v>
      </c>
      <c r="H261" s="59" t="str">
        <f t="shared" si="23"/>
        <v>[kg / kg NG]</v>
      </c>
      <c r="I261" s="286">
        <f t="shared" si="21"/>
        <v>0</v>
      </c>
      <c r="J261" s="64" t="s">
        <v>41</v>
      </c>
      <c r="K261" s="61"/>
      <c r="L261" s="57" t="s">
        <v>93</v>
      </c>
      <c r="M261" s="62"/>
      <c r="N261" s="347" t="s">
        <v>826</v>
      </c>
      <c r="O261" s="347"/>
      <c r="P261" s="347"/>
      <c r="X261" s="31"/>
      <c r="Y261" s="31"/>
    </row>
    <row r="262" spans="2:25" ht="15" x14ac:dyDescent="0.25">
      <c r="B262" s="9"/>
      <c r="C262" s="232" t="s">
        <v>519</v>
      </c>
      <c r="D262" s="45" t="s">
        <v>748</v>
      </c>
      <c r="E262" s="70">
        <v>1</v>
      </c>
      <c r="F262" s="70" t="s">
        <v>41</v>
      </c>
      <c r="G262" s="58">
        <f t="shared" si="22"/>
        <v>0</v>
      </c>
      <c r="H262" s="59" t="str">
        <f t="shared" si="23"/>
        <v>[kg / kg NG]</v>
      </c>
      <c r="I262" s="286">
        <f t="shared" si="21"/>
        <v>0</v>
      </c>
      <c r="J262" s="64" t="s">
        <v>41</v>
      </c>
      <c r="K262" s="61"/>
      <c r="L262" s="57" t="s">
        <v>93</v>
      </c>
      <c r="M262" s="62"/>
      <c r="N262" s="347" t="s">
        <v>826</v>
      </c>
      <c r="O262" s="347"/>
      <c r="P262" s="347"/>
      <c r="X262" s="31"/>
      <c r="Y262" s="31"/>
    </row>
    <row r="263" spans="2:25" ht="15" x14ac:dyDescent="0.25">
      <c r="B263" s="9"/>
      <c r="C263" s="232" t="s">
        <v>520</v>
      </c>
      <c r="D263" s="45" t="s">
        <v>749</v>
      </c>
      <c r="E263" s="70">
        <v>1</v>
      </c>
      <c r="F263" s="70" t="s">
        <v>41</v>
      </c>
      <c r="G263" s="58">
        <f t="shared" si="22"/>
        <v>0</v>
      </c>
      <c r="H263" s="59" t="str">
        <f t="shared" si="23"/>
        <v>[kg / kg NG]</v>
      </c>
      <c r="I263" s="286">
        <f t="shared" si="21"/>
        <v>0</v>
      </c>
      <c r="J263" s="64" t="s">
        <v>41</v>
      </c>
      <c r="K263" s="61"/>
      <c r="L263" s="57" t="s">
        <v>93</v>
      </c>
      <c r="M263" s="62"/>
      <c r="N263" s="347" t="s">
        <v>826</v>
      </c>
      <c r="O263" s="347"/>
      <c r="P263" s="347"/>
      <c r="X263" s="31"/>
      <c r="Y263" s="31"/>
    </row>
    <row r="264" spans="2:25" ht="15" x14ac:dyDescent="0.25">
      <c r="B264" s="9"/>
      <c r="C264" s="232" t="s">
        <v>521</v>
      </c>
      <c r="D264" s="45" t="s">
        <v>750</v>
      </c>
      <c r="E264" s="70">
        <v>1</v>
      </c>
      <c r="F264" s="70" t="s">
        <v>41</v>
      </c>
      <c r="G264" s="58">
        <f t="shared" si="22"/>
        <v>2.1482130519878956E-10</v>
      </c>
      <c r="H264" s="59" t="str">
        <f t="shared" si="23"/>
        <v>[kg / kg NG]</v>
      </c>
      <c r="I264" s="286">
        <f t="shared" si="21"/>
        <v>2.1482130519878956E-10</v>
      </c>
      <c r="J264" s="64" t="s">
        <v>41</v>
      </c>
      <c r="K264" s="61"/>
      <c r="L264" s="57" t="s">
        <v>93</v>
      </c>
      <c r="M264" s="62"/>
      <c r="N264" s="347" t="s">
        <v>826</v>
      </c>
      <c r="O264" s="347"/>
      <c r="P264" s="347"/>
      <c r="X264" s="31"/>
      <c r="Y264" s="31"/>
    </row>
    <row r="265" spans="2:25" ht="15" x14ac:dyDescent="0.25">
      <c r="B265" s="9"/>
      <c r="C265" s="232" t="s">
        <v>522</v>
      </c>
      <c r="D265" s="45" t="s">
        <v>751</v>
      </c>
      <c r="E265" s="70">
        <v>1</v>
      </c>
      <c r="F265" s="70" t="s">
        <v>41</v>
      </c>
      <c r="G265" s="58">
        <f t="shared" si="22"/>
        <v>0</v>
      </c>
      <c r="H265" s="59" t="str">
        <f t="shared" si="23"/>
        <v>[kg / kg NG]</v>
      </c>
      <c r="I265" s="286">
        <f t="shared" si="21"/>
        <v>0</v>
      </c>
      <c r="J265" s="64" t="s">
        <v>41</v>
      </c>
      <c r="K265" s="61"/>
      <c r="L265" s="57" t="s">
        <v>93</v>
      </c>
      <c r="M265" s="62"/>
      <c r="N265" s="347" t="s">
        <v>826</v>
      </c>
      <c r="O265" s="347"/>
      <c r="P265" s="347"/>
      <c r="X265" s="31"/>
      <c r="Y265" s="31"/>
    </row>
    <row r="266" spans="2:25" ht="15" x14ac:dyDescent="0.25">
      <c r="B266" s="9"/>
      <c r="C266" s="232" t="s">
        <v>523</v>
      </c>
      <c r="D266" s="45" t="s">
        <v>752</v>
      </c>
      <c r="E266" s="70">
        <v>1</v>
      </c>
      <c r="F266" s="70" t="s">
        <v>41</v>
      </c>
      <c r="G266" s="58">
        <f t="shared" si="22"/>
        <v>0</v>
      </c>
      <c r="H266" s="59" t="str">
        <f t="shared" si="23"/>
        <v>[kg / kg NG]</v>
      </c>
      <c r="I266" s="286">
        <f t="shared" si="21"/>
        <v>0</v>
      </c>
      <c r="J266" s="64" t="s">
        <v>41</v>
      </c>
      <c r="K266" s="61"/>
      <c r="L266" s="57" t="s">
        <v>93</v>
      </c>
      <c r="M266" s="62"/>
      <c r="N266" s="347" t="s">
        <v>826</v>
      </c>
      <c r="O266" s="347"/>
      <c r="P266" s="347"/>
      <c r="X266" s="31"/>
      <c r="Y266" s="31"/>
    </row>
    <row r="267" spans="2:25" ht="15" x14ac:dyDescent="0.25">
      <c r="B267" s="9"/>
      <c r="C267" s="233" t="s">
        <v>524</v>
      </c>
      <c r="D267" s="45" t="s">
        <v>753</v>
      </c>
      <c r="E267" s="70">
        <v>1</v>
      </c>
      <c r="F267" s="70" t="s">
        <v>41</v>
      </c>
      <c r="G267" s="58">
        <f t="shared" si="22"/>
        <v>0</v>
      </c>
      <c r="H267" s="59" t="str">
        <f t="shared" si="23"/>
        <v>[kg / kg NG]</v>
      </c>
      <c r="I267" s="286">
        <f t="shared" si="21"/>
        <v>0</v>
      </c>
      <c r="J267" s="64" t="s">
        <v>41</v>
      </c>
      <c r="K267" s="61"/>
      <c r="L267" s="57" t="s">
        <v>93</v>
      </c>
      <c r="M267" s="62"/>
      <c r="N267" s="347" t="s">
        <v>826</v>
      </c>
      <c r="O267" s="347"/>
      <c r="P267" s="347"/>
      <c r="X267" s="31"/>
      <c r="Y267" s="31"/>
    </row>
    <row r="268" spans="2:25" ht="15" x14ac:dyDescent="0.25">
      <c r="B268" s="9"/>
      <c r="C268" s="232" t="s">
        <v>525</v>
      </c>
      <c r="D268" s="45" t="s">
        <v>754</v>
      </c>
      <c r="E268" s="70">
        <v>1</v>
      </c>
      <c r="F268" s="70" t="s">
        <v>41</v>
      </c>
      <c r="G268" s="58">
        <f t="shared" si="22"/>
        <v>0</v>
      </c>
      <c r="H268" s="59" t="str">
        <f t="shared" si="23"/>
        <v>[kg / kg NG]</v>
      </c>
      <c r="I268" s="286">
        <f>IF(D268="","",E268*G268*$D$5)</f>
        <v>0</v>
      </c>
      <c r="J268" s="64" t="s">
        <v>41</v>
      </c>
      <c r="K268" s="61"/>
      <c r="L268" s="57" t="s">
        <v>93</v>
      </c>
      <c r="M268" s="62"/>
      <c r="N268" s="347" t="s">
        <v>826</v>
      </c>
      <c r="O268" s="347"/>
      <c r="P268" s="347"/>
      <c r="X268" s="31"/>
      <c r="Y268" s="31"/>
    </row>
    <row r="269" spans="2:25" ht="15" x14ac:dyDescent="0.25">
      <c r="B269" s="9"/>
      <c r="C269" s="232" t="s">
        <v>526</v>
      </c>
      <c r="D269" s="45" t="s">
        <v>755</v>
      </c>
      <c r="E269" s="70">
        <v>1</v>
      </c>
      <c r="F269" s="70" t="s">
        <v>41</v>
      </c>
      <c r="G269" s="58">
        <f t="shared" si="22"/>
        <v>0</v>
      </c>
      <c r="H269" s="59" t="str">
        <f t="shared" si="23"/>
        <v>[kg / kg NG]</v>
      </c>
      <c r="I269" s="286">
        <f t="shared" si="21"/>
        <v>0</v>
      </c>
      <c r="J269" s="64" t="s">
        <v>41</v>
      </c>
      <c r="K269" s="61"/>
      <c r="L269" s="57" t="s">
        <v>93</v>
      </c>
      <c r="M269" s="62"/>
      <c r="N269" s="347" t="s">
        <v>826</v>
      </c>
      <c r="O269" s="347"/>
      <c r="P269" s="347"/>
      <c r="X269" s="31"/>
      <c r="Y269" s="31"/>
    </row>
    <row r="270" spans="2:25" ht="15" x14ac:dyDescent="0.25">
      <c r="B270" s="9"/>
      <c r="C270" s="232" t="s">
        <v>527</v>
      </c>
      <c r="D270" s="45" t="s">
        <v>756</v>
      </c>
      <c r="E270" s="70">
        <v>1</v>
      </c>
      <c r="F270" s="70" t="s">
        <v>41</v>
      </c>
      <c r="G270" s="58">
        <f t="shared" si="22"/>
        <v>0</v>
      </c>
      <c r="H270" s="59" t="str">
        <f t="shared" si="23"/>
        <v>[kg / kg NG]</v>
      </c>
      <c r="I270" s="286">
        <f t="shared" si="21"/>
        <v>0</v>
      </c>
      <c r="J270" s="64" t="s">
        <v>41</v>
      </c>
      <c r="K270" s="61"/>
      <c r="L270" s="57" t="s">
        <v>93</v>
      </c>
      <c r="M270" s="62"/>
      <c r="N270" s="347" t="s">
        <v>826</v>
      </c>
      <c r="O270" s="347"/>
      <c r="P270" s="347"/>
      <c r="X270" s="31"/>
      <c r="Y270" s="31"/>
    </row>
    <row r="271" spans="2:25" ht="15" x14ac:dyDescent="0.25">
      <c r="B271" s="9"/>
      <c r="C271" s="232" t="s">
        <v>528</v>
      </c>
      <c r="D271" s="45" t="s">
        <v>757</v>
      </c>
      <c r="E271" s="70">
        <v>1</v>
      </c>
      <c r="F271" s="70" t="s">
        <v>41</v>
      </c>
      <c r="G271" s="58">
        <f t="shared" si="22"/>
        <v>0</v>
      </c>
      <c r="H271" s="59" t="str">
        <f t="shared" si="23"/>
        <v>[kg / kg NG]</v>
      </c>
      <c r="I271" s="286">
        <f>IF(D271="","",E271*G271*$D$5)</f>
        <v>0</v>
      </c>
      <c r="J271" s="64" t="s">
        <v>41</v>
      </c>
      <c r="K271" s="61"/>
      <c r="L271" s="57" t="s">
        <v>93</v>
      </c>
      <c r="M271" s="62"/>
      <c r="N271" s="347" t="s">
        <v>826</v>
      </c>
      <c r="O271" s="347"/>
      <c r="P271" s="347"/>
      <c r="X271" s="31"/>
      <c r="Y271" s="31"/>
    </row>
    <row r="272" spans="2:25" ht="15" x14ac:dyDescent="0.25">
      <c r="B272" s="9"/>
      <c r="C272" s="232" t="s">
        <v>529</v>
      </c>
      <c r="D272" s="45" t="s">
        <v>758</v>
      </c>
      <c r="E272" s="70">
        <v>1</v>
      </c>
      <c r="F272" s="70" t="s">
        <v>41</v>
      </c>
      <c r="G272" s="58">
        <f t="shared" si="22"/>
        <v>0</v>
      </c>
      <c r="H272" s="59" t="str">
        <f t="shared" si="23"/>
        <v>[kg / kg NG]</v>
      </c>
      <c r="I272" s="286">
        <f t="shared" si="21"/>
        <v>0</v>
      </c>
      <c r="J272" s="64" t="s">
        <v>41</v>
      </c>
      <c r="K272" s="61"/>
      <c r="L272" s="57" t="s">
        <v>93</v>
      </c>
      <c r="M272" s="62"/>
      <c r="N272" s="347" t="s">
        <v>826</v>
      </c>
      <c r="O272" s="347"/>
      <c r="P272" s="347"/>
      <c r="X272" s="31"/>
      <c r="Y272" s="31"/>
    </row>
    <row r="273" spans="2:25" ht="15" x14ac:dyDescent="0.25">
      <c r="B273" s="9"/>
      <c r="C273" s="232" t="s">
        <v>530</v>
      </c>
      <c r="D273" s="45" t="s">
        <v>759</v>
      </c>
      <c r="E273" s="70">
        <v>1</v>
      </c>
      <c r="F273" s="70" t="s">
        <v>41</v>
      </c>
      <c r="G273" s="58">
        <f t="shared" si="22"/>
        <v>0</v>
      </c>
      <c r="H273" s="59" t="str">
        <f t="shared" si="23"/>
        <v>[kg / kg NG]</v>
      </c>
      <c r="I273" s="286">
        <f t="shared" si="21"/>
        <v>0</v>
      </c>
      <c r="J273" s="64" t="s">
        <v>41</v>
      </c>
      <c r="K273" s="61"/>
      <c r="L273" s="57" t="s">
        <v>93</v>
      </c>
      <c r="M273" s="62"/>
      <c r="N273" s="347" t="s">
        <v>826</v>
      </c>
      <c r="O273" s="347"/>
      <c r="P273" s="347"/>
      <c r="X273" s="31"/>
      <c r="Y273" s="31"/>
    </row>
    <row r="274" spans="2:25" ht="15" x14ac:dyDescent="0.25">
      <c r="B274" s="9"/>
      <c r="C274" s="232" t="s">
        <v>531</v>
      </c>
      <c r="D274" s="45" t="s">
        <v>760</v>
      </c>
      <c r="E274" s="70">
        <v>1</v>
      </c>
      <c r="F274" s="70" t="s">
        <v>41</v>
      </c>
      <c r="G274" s="58">
        <f t="shared" si="22"/>
        <v>0</v>
      </c>
      <c r="H274" s="59" t="str">
        <f t="shared" si="23"/>
        <v>[kg / kg NG]</v>
      </c>
      <c r="I274" s="286">
        <f t="shared" si="21"/>
        <v>0</v>
      </c>
      <c r="J274" s="64" t="s">
        <v>41</v>
      </c>
      <c r="K274" s="61"/>
      <c r="L274" s="57" t="s">
        <v>93</v>
      </c>
      <c r="M274" s="62"/>
      <c r="N274" s="347" t="s">
        <v>826</v>
      </c>
      <c r="O274" s="347"/>
      <c r="P274" s="347"/>
      <c r="X274" s="31"/>
      <c r="Y274" s="31"/>
    </row>
    <row r="275" spans="2:25" ht="15" x14ac:dyDescent="0.25">
      <c r="B275" s="9"/>
      <c r="C275" s="232" t="s">
        <v>532</v>
      </c>
      <c r="D275" s="45" t="s">
        <v>761</v>
      </c>
      <c r="E275" s="70">
        <v>1</v>
      </c>
      <c r="F275" s="70" t="s">
        <v>41</v>
      </c>
      <c r="G275" s="58">
        <f t="shared" si="22"/>
        <v>0</v>
      </c>
      <c r="H275" s="59" t="str">
        <f t="shared" si="23"/>
        <v>[kg / kg NG]</v>
      </c>
      <c r="I275" s="286">
        <f t="shared" si="21"/>
        <v>0</v>
      </c>
      <c r="J275" s="64" t="s">
        <v>41</v>
      </c>
      <c r="K275" s="61"/>
      <c r="L275" s="57" t="s">
        <v>93</v>
      </c>
      <c r="M275" s="62"/>
      <c r="N275" s="347" t="s">
        <v>826</v>
      </c>
      <c r="O275" s="347"/>
      <c r="P275" s="347"/>
      <c r="X275" s="31"/>
      <c r="Y275" s="31"/>
    </row>
    <row r="276" spans="2:25" ht="15" x14ac:dyDescent="0.25">
      <c r="B276" s="9"/>
      <c r="C276" s="232" t="s">
        <v>533</v>
      </c>
      <c r="D276" s="45" t="s">
        <v>762</v>
      </c>
      <c r="E276" s="70">
        <v>1</v>
      </c>
      <c r="F276" s="70" t="s">
        <v>41</v>
      </c>
      <c r="G276" s="58">
        <f t="shared" si="22"/>
        <v>0</v>
      </c>
      <c r="H276" s="59" t="str">
        <f t="shared" si="23"/>
        <v>[kg / kg NG]</v>
      </c>
      <c r="I276" s="286">
        <f t="shared" si="21"/>
        <v>0</v>
      </c>
      <c r="J276" s="64" t="s">
        <v>41</v>
      </c>
      <c r="K276" s="61"/>
      <c r="L276" s="57" t="s">
        <v>93</v>
      </c>
      <c r="M276" s="62"/>
      <c r="N276" s="347" t="s">
        <v>826</v>
      </c>
      <c r="O276" s="347"/>
      <c r="P276" s="347"/>
      <c r="X276" s="31"/>
      <c r="Y276" s="31"/>
    </row>
    <row r="277" spans="2:25" ht="15" x14ac:dyDescent="0.25">
      <c r="B277" s="9"/>
      <c r="C277" s="232" t="s">
        <v>534</v>
      </c>
      <c r="D277" s="45" t="s">
        <v>763</v>
      </c>
      <c r="E277" s="70">
        <v>1</v>
      </c>
      <c r="F277" s="70" t="s">
        <v>41</v>
      </c>
      <c r="G277" s="58">
        <f t="shared" si="22"/>
        <v>0</v>
      </c>
      <c r="H277" s="59" t="str">
        <f t="shared" si="23"/>
        <v>[kg / kg NG]</v>
      </c>
      <c r="I277" s="286">
        <f t="shared" si="21"/>
        <v>0</v>
      </c>
      <c r="J277" s="64" t="s">
        <v>41</v>
      </c>
      <c r="K277" s="61"/>
      <c r="L277" s="57" t="s">
        <v>93</v>
      </c>
      <c r="M277" s="62"/>
      <c r="N277" s="347" t="s">
        <v>826</v>
      </c>
      <c r="O277" s="347"/>
      <c r="P277" s="347"/>
      <c r="X277" s="31"/>
      <c r="Y277" s="31"/>
    </row>
    <row r="278" spans="2:25" ht="15" x14ac:dyDescent="0.25">
      <c r="B278" s="9"/>
      <c r="C278" s="232" t="s">
        <v>535</v>
      </c>
      <c r="D278" s="45" t="s">
        <v>764</v>
      </c>
      <c r="E278" s="70">
        <v>1</v>
      </c>
      <c r="F278" s="70" t="s">
        <v>41</v>
      </c>
      <c r="G278" s="58">
        <f t="shared" si="22"/>
        <v>0</v>
      </c>
      <c r="H278" s="59" t="str">
        <f t="shared" si="23"/>
        <v>[kg / kg NG]</v>
      </c>
      <c r="I278" s="286">
        <f t="shared" si="21"/>
        <v>0</v>
      </c>
      <c r="J278" s="64" t="s">
        <v>41</v>
      </c>
      <c r="K278" s="61"/>
      <c r="L278" s="57" t="s">
        <v>93</v>
      </c>
      <c r="M278" s="62"/>
      <c r="N278" s="347" t="s">
        <v>826</v>
      </c>
      <c r="O278" s="347"/>
      <c r="P278" s="347"/>
      <c r="X278" s="31"/>
      <c r="Y278" s="31"/>
    </row>
    <row r="279" spans="2:25" ht="15" x14ac:dyDescent="0.25">
      <c r="B279" s="9"/>
      <c r="C279" s="232" t="s">
        <v>536</v>
      </c>
      <c r="D279" s="45" t="s">
        <v>765</v>
      </c>
      <c r="E279" s="70">
        <v>1</v>
      </c>
      <c r="F279" s="70" t="s">
        <v>41</v>
      </c>
      <c r="G279" s="58">
        <f t="shared" si="22"/>
        <v>0</v>
      </c>
      <c r="H279" s="59" t="str">
        <f t="shared" si="23"/>
        <v>[kg / kg NG]</v>
      </c>
      <c r="I279" s="286">
        <f t="shared" si="21"/>
        <v>0</v>
      </c>
      <c r="J279" s="64" t="s">
        <v>41</v>
      </c>
      <c r="K279" s="61"/>
      <c r="L279" s="57" t="s">
        <v>93</v>
      </c>
      <c r="M279" s="62"/>
      <c r="N279" s="347" t="s">
        <v>826</v>
      </c>
      <c r="O279" s="347"/>
      <c r="P279" s="347"/>
      <c r="X279" s="31"/>
      <c r="Y279" s="31"/>
    </row>
    <row r="280" spans="2:25" ht="15" x14ac:dyDescent="0.25">
      <c r="B280" s="9"/>
      <c r="C280" s="232" t="s">
        <v>537</v>
      </c>
      <c r="D280" s="45" t="s">
        <v>766</v>
      </c>
      <c r="E280" s="70">
        <v>1</v>
      </c>
      <c r="F280" s="70" t="s">
        <v>41</v>
      </c>
      <c r="G280" s="58">
        <f t="shared" si="22"/>
        <v>0</v>
      </c>
      <c r="H280" s="59" t="str">
        <f t="shared" si="23"/>
        <v>[kg / kg NG]</v>
      </c>
      <c r="I280" s="286">
        <f t="shared" si="21"/>
        <v>0</v>
      </c>
      <c r="J280" s="64" t="s">
        <v>41</v>
      </c>
      <c r="K280" s="61"/>
      <c r="L280" s="57" t="s">
        <v>93</v>
      </c>
      <c r="M280" s="62"/>
      <c r="N280" s="347" t="s">
        <v>826</v>
      </c>
      <c r="O280" s="347"/>
      <c r="P280" s="347"/>
      <c r="X280" s="31"/>
      <c r="Y280" s="31"/>
    </row>
    <row r="281" spans="2:25" ht="15" x14ac:dyDescent="0.25">
      <c r="B281" s="9"/>
      <c r="C281" s="233" t="s">
        <v>538</v>
      </c>
      <c r="D281" s="45" t="s">
        <v>767</v>
      </c>
      <c r="E281" s="70">
        <v>1</v>
      </c>
      <c r="F281" s="70" t="s">
        <v>41</v>
      </c>
      <c r="G281" s="58">
        <f t="shared" si="22"/>
        <v>0</v>
      </c>
      <c r="H281" s="59" t="str">
        <f t="shared" si="23"/>
        <v>[kg / kg NG]</v>
      </c>
      <c r="I281" s="286">
        <f t="shared" si="21"/>
        <v>0</v>
      </c>
      <c r="J281" s="64" t="s">
        <v>41</v>
      </c>
      <c r="K281" s="61"/>
      <c r="L281" s="57" t="s">
        <v>93</v>
      </c>
      <c r="M281" s="62"/>
      <c r="N281" s="347" t="s">
        <v>826</v>
      </c>
      <c r="O281" s="347"/>
      <c r="P281" s="347"/>
      <c r="X281" s="31"/>
      <c r="Y281" s="31"/>
    </row>
    <row r="282" spans="2:25" ht="15" x14ac:dyDescent="0.25">
      <c r="B282" s="9"/>
      <c r="C282" s="233" t="s">
        <v>539</v>
      </c>
      <c r="D282" s="45" t="s">
        <v>768</v>
      </c>
      <c r="E282" s="70">
        <v>1</v>
      </c>
      <c r="F282" s="70" t="s">
        <v>41</v>
      </c>
      <c r="G282" s="58">
        <f t="shared" si="22"/>
        <v>0</v>
      </c>
      <c r="H282" s="59" t="str">
        <f t="shared" si="23"/>
        <v>[kg / kg NG]</v>
      </c>
      <c r="I282" s="286">
        <f t="shared" si="21"/>
        <v>0</v>
      </c>
      <c r="J282" s="64" t="s">
        <v>41</v>
      </c>
      <c r="K282" s="61"/>
      <c r="L282" s="57" t="s">
        <v>93</v>
      </c>
      <c r="M282" s="62"/>
      <c r="N282" s="347" t="s">
        <v>826</v>
      </c>
      <c r="O282" s="347"/>
      <c r="P282" s="347"/>
      <c r="X282" s="31"/>
      <c r="Y282" s="31"/>
    </row>
    <row r="283" spans="2:25" ht="15" x14ac:dyDescent="0.25">
      <c r="B283" s="9"/>
      <c r="C283" s="233" t="s">
        <v>540</v>
      </c>
      <c r="D283" s="45" t="s">
        <v>769</v>
      </c>
      <c r="E283" s="70">
        <v>1</v>
      </c>
      <c r="F283" s="70" t="s">
        <v>41</v>
      </c>
      <c r="G283" s="58">
        <f t="shared" si="22"/>
        <v>0</v>
      </c>
      <c r="H283" s="59" t="str">
        <f t="shared" si="23"/>
        <v>[kg / kg NG]</v>
      </c>
      <c r="I283" s="286">
        <f t="shared" si="21"/>
        <v>0</v>
      </c>
      <c r="J283" s="64" t="s">
        <v>41</v>
      </c>
      <c r="K283" s="61"/>
      <c r="L283" s="57" t="s">
        <v>93</v>
      </c>
      <c r="M283" s="62"/>
      <c r="N283" s="347" t="s">
        <v>826</v>
      </c>
      <c r="O283" s="347"/>
      <c r="P283" s="347"/>
      <c r="X283" s="31"/>
      <c r="Y283" s="31"/>
    </row>
    <row r="284" spans="2:25" ht="15" x14ac:dyDescent="0.25">
      <c r="B284" s="9"/>
      <c r="C284" s="232" t="s">
        <v>541</v>
      </c>
      <c r="D284" s="45" t="s">
        <v>770</v>
      </c>
      <c r="E284" s="70">
        <v>1</v>
      </c>
      <c r="F284" s="70" t="s">
        <v>41</v>
      </c>
      <c r="G284" s="58">
        <f t="shared" ref="G284:G339" si="24">IF($C284="",1,VLOOKUP($C284,$C$22:$H$207,3,FALSE))</f>
        <v>2.9311211998311183E-8</v>
      </c>
      <c r="H284" s="59" t="str">
        <f t="shared" ref="H284:H339" si="25">IF($C284="","",VLOOKUP($C284,$C$22:$H$207,6,FALSE))</f>
        <v>[kg / kg NG]</v>
      </c>
      <c r="I284" s="286">
        <f t="shared" si="21"/>
        <v>2.9311211998311183E-8</v>
      </c>
      <c r="J284" s="64" t="s">
        <v>41</v>
      </c>
      <c r="K284" s="61"/>
      <c r="L284" s="57" t="s">
        <v>93</v>
      </c>
      <c r="M284" s="62"/>
      <c r="N284" s="282" t="s">
        <v>827</v>
      </c>
      <c r="O284" s="271"/>
      <c r="P284" s="271"/>
      <c r="X284" s="31"/>
      <c r="Y284" s="31"/>
    </row>
    <row r="285" spans="2:25" ht="15" x14ac:dyDescent="0.25">
      <c r="B285" s="9"/>
      <c r="C285" s="232" t="s">
        <v>542</v>
      </c>
      <c r="D285" s="45" t="s">
        <v>771</v>
      </c>
      <c r="E285" s="70">
        <v>1</v>
      </c>
      <c r="F285" s="70" t="s">
        <v>41</v>
      </c>
      <c r="G285" s="58">
        <f t="shared" si="24"/>
        <v>0</v>
      </c>
      <c r="H285" s="59" t="str">
        <f t="shared" si="25"/>
        <v>[kg / kg NG]</v>
      </c>
      <c r="I285" s="286">
        <f t="shared" si="21"/>
        <v>0</v>
      </c>
      <c r="J285" s="64" t="s">
        <v>41</v>
      </c>
      <c r="K285" s="61"/>
      <c r="L285" s="57" t="s">
        <v>93</v>
      </c>
      <c r="M285" s="62"/>
      <c r="N285" s="282" t="s">
        <v>827</v>
      </c>
      <c r="O285" s="282"/>
      <c r="P285" s="282"/>
      <c r="X285" s="31"/>
      <c r="Y285" s="31"/>
    </row>
    <row r="286" spans="2:25" ht="15" x14ac:dyDescent="0.25">
      <c r="B286" s="9"/>
      <c r="C286" s="232" t="s">
        <v>543</v>
      </c>
      <c r="D286" s="45" t="s">
        <v>772</v>
      </c>
      <c r="E286" s="70">
        <v>1</v>
      </c>
      <c r="F286" s="70" t="s">
        <v>41</v>
      </c>
      <c r="G286" s="58">
        <f t="shared" si="24"/>
        <v>0</v>
      </c>
      <c r="H286" s="59" t="str">
        <f t="shared" si="25"/>
        <v>[kg / kg NG]</v>
      </c>
      <c r="I286" s="286">
        <f t="shared" si="21"/>
        <v>0</v>
      </c>
      <c r="J286" s="64" t="s">
        <v>41</v>
      </c>
      <c r="K286" s="61"/>
      <c r="L286" s="57" t="s">
        <v>93</v>
      </c>
      <c r="M286" s="62"/>
      <c r="N286" s="282" t="s">
        <v>827</v>
      </c>
      <c r="O286" s="282"/>
      <c r="P286" s="282"/>
      <c r="X286" s="31"/>
      <c r="Y286" s="31"/>
    </row>
    <row r="287" spans="2:25" ht="15" x14ac:dyDescent="0.25">
      <c r="B287" s="9"/>
      <c r="C287" s="232" t="s">
        <v>544</v>
      </c>
      <c r="D287" s="45" t="s">
        <v>773</v>
      </c>
      <c r="E287" s="70">
        <v>1</v>
      </c>
      <c r="F287" s="70" t="s">
        <v>41</v>
      </c>
      <c r="G287" s="58">
        <f t="shared" si="24"/>
        <v>0</v>
      </c>
      <c r="H287" s="59" t="str">
        <f t="shared" si="25"/>
        <v>[kg / kg NG]</v>
      </c>
      <c r="I287" s="286">
        <f t="shared" si="21"/>
        <v>0</v>
      </c>
      <c r="J287" s="64" t="s">
        <v>41</v>
      </c>
      <c r="K287" s="61"/>
      <c r="L287" s="57" t="s">
        <v>93</v>
      </c>
      <c r="M287" s="62"/>
      <c r="N287" s="282" t="s">
        <v>827</v>
      </c>
      <c r="O287" s="282"/>
      <c r="P287" s="282"/>
      <c r="X287" s="31"/>
      <c r="Y287" s="31"/>
    </row>
    <row r="288" spans="2:25" ht="15" x14ac:dyDescent="0.25">
      <c r="B288" s="9"/>
      <c r="C288" s="232" t="s">
        <v>545</v>
      </c>
      <c r="D288" s="45" t="s">
        <v>774</v>
      </c>
      <c r="E288" s="70">
        <v>1</v>
      </c>
      <c r="F288" s="70" t="s">
        <v>41</v>
      </c>
      <c r="G288" s="58">
        <f t="shared" si="24"/>
        <v>0</v>
      </c>
      <c r="H288" s="59" t="str">
        <f t="shared" si="25"/>
        <v>[kg / kg NG]</v>
      </c>
      <c r="I288" s="286">
        <f t="shared" si="21"/>
        <v>0</v>
      </c>
      <c r="J288" s="64" t="s">
        <v>41</v>
      </c>
      <c r="K288" s="61"/>
      <c r="L288" s="57" t="s">
        <v>93</v>
      </c>
      <c r="M288" s="62"/>
      <c r="N288" s="282" t="s">
        <v>827</v>
      </c>
      <c r="O288" s="282"/>
      <c r="P288" s="282"/>
      <c r="X288" s="31"/>
      <c r="Y288" s="31"/>
    </row>
    <row r="289" spans="2:25" ht="15" x14ac:dyDescent="0.25">
      <c r="B289" s="9"/>
      <c r="C289" s="232" t="s">
        <v>546</v>
      </c>
      <c r="D289" s="45" t="s">
        <v>775</v>
      </c>
      <c r="E289" s="70">
        <v>1</v>
      </c>
      <c r="F289" s="70" t="s">
        <v>41</v>
      </c>
      <c r="G289" s="58">
        <f t="shared" si="24"/>
        <v>0</v>
      </c>
      <c r="H289" s="59" t="str">
        <f t="shared" si="25"/>
        <v>[kg / kg NG]</v>
      </c>
      <c r="I289" s="286">
        <f t="shared" si="21"/>
        <v>0</v>
      </c>
      <c r="J289" s="64" t="s">
        <v>41</v>
      </c>
      <c r="K289" s="61"/>
      <c r="L289" s="57" t="s">
        <v>93</v>
      </c>
      <c r="M289" s="62"/>
      <c r="N289" s="282" t="s">
        <v>827</v>
      </c>
      <c r="O289" s="282"/>
      <c r="P289" s="282"/>
      <c r="X289" s="31"/>
      <c r="Y289" s="31"/>
    </row>
    <row r="290" spans="2:25" ht="15" x14ac:dyDescent="0.25">
      <c r="B290" s="9"/>
      <c r="C290" s="232" t="s">
        <v>547</v>
      </c>
      <c r="D290" s="45" t="s">
        <v>776</v>
      </c>
      <c r="E290" s="70">
        <v>1</v>
      </c>
      <c r="F290" s="70" t="s">
        <v>41</v>
      </c>
      <c r="G290" s="58">
        <f t="shared" si="24"/>
        <v>0</v>
      </c>
      <c r="H290" s="59" t="str">
        <f t="shared" si="25"/>
        <v>[kg / kg NG]</v>
      </c>
      <c r="I290" s="286">
        <f t="shared" si="21"/>
        <v>0</v>
      </c>
      <c r="J290" s="64" t="s">
        <v>41</v>
      </c>
      <c r="K290" s="61"/>
      <c r="L290" s="57" t="s">
        <v>93</v>
      </c>
      <c r="M290" s="62"/>
      <c r="N290" s="282" t="s">
        <v>827</v>
      </c>
      <c r="O290" s="282"/>
      <c r="P290" s="282"/>
      <c r="X290" s="31"/>
      <c r="Y290" s="31"/>
    </row>
    <row r="291" spans="2:25" ht="15" x14ac:dyDescent="0.25">
      <c r="B291" s="9"/>
      <c r="C291" s="232" t="s">
        <v>548</v>
      </c>
      <c r="D291" s="45" t="s">
        <v>777</v>
      </c>
      <c r="E291" s="70">
        <v>1</v>
      </c>
      <c r="F291" s="70" t="s">
        <v>41</v>
      </c>
      <c r="G291" s="58">
        <f t="shared" si="24"/>
        <v>0</v>
      </c>
      <c r="H291" s="59" t="str">
        <f t="shared" si="25"/>
        <v>[kg / kg NG]</v>
      </c>
      <c r="I291" s="286">
        <f t="shared" si="21"/>
        <v>0</v>
      </c>
      <c r="J291" s="64" t="s">
        <v>41</v>
      </c>
      <c r="K291" s="61"/>
      <c r="L291" s="57" t="s">
        <v>93</v>
      </c>
      <c r="M291" s="62"/>
      <c r="N291" s="282" t="s">
        <v>827</v>
      </c>
      <c r="O291" s="282"/>
      <c r="P291" s="282"/>
      <c r="X291" s="31"/>
      <c r="Y291" s="31"/>
    </row>
    <row r="292" spans="2:25" ht="15" x14ac:dyDescent="0.25">
      <c r="B292" s="9"/>
      <c r="C292" s="232" t="s">
        <v>549</v>
      </c>
      <c r="D292" s="45" t="s">
        <v>778</v>
      </c>
      <c r="E292" s="70">
        <v>1</v>
      </c>
      <c r="F292" s="70" t="s">
        <v>41</v>
      </c>
      <c r="G292" s="58">
        <f t="shared" si="24"/>
        <v>0</v>
      </c>
      <c r="H292" s="59" t="str">
        <f t="shared" si="25"/>
        <v>[kg / kg NG]</v>
      </c>
      <c r="I292" s="286">
        <f t="shared" si="21"/>
        <v>0</v>
      </c>
      <c r="J292" s="64" t="s">
        <v>41</v>
      </c>
      <c r="K292" s="61"/>
      <c r="L292" s="57" t="s">
        <v>93</v>
      </c>
      <c r="M292" s="62"/>
      <c r="N292" s="282" t="s">
        <v>827</v>
      </c>
      <c r="O292" s="282"/>
      <c r="P292" s="282"/>
      <c r="X292" s="31"/>
      <c r="Y292" s="31"/>
    </row>
    <row r="293" spans="2:25" ht="15" x14ac:dyDescent="0.25">
      <c r="B293" s="9"/>
      <c r="C293" s="232" t="s">
        <v>550</v>
      </c>
      <c r="D293" s="45" t="s">
        <v>779</v>
      </c>
      <c r="E293" s="70">
        <v>1</v>
      </c>
      <c r="F293" s="70" t="s">
        <v>41</v>
      </c>
      <c r="G293" s="58">
        <f t="shared" si="24"/>
        <v>5.8199918122785762E-10</v>
      </c>
      <c r="H293" s="59" t="str">
        <f t="shared" si="25"/>
        <v>[kg / kg NG]</v>
      </c>
      <c r="I293" s="286">
        <f t="shared" si="21"/>
        <v>5.8199918122785762E-10</v>
      </c>
      <c r="J293" s="64" t="s">
        <v>41</v>
      </c>
      <c r="K293" s="61"/>
      <c r="L293" s="57" t="s">
        <v>93</v>
      </c>
      <c r="M293" s="62"/>
      <c r="N293" s="282" t="s">
        <v>827</v>
      </c>
      <c r="O293" s="282"/>
      <c r="P293" s="282"/>
      <c r="X293" s="31"/>
      <c r="Y293" s="31"/>
    </row>
    <row r="294" spans="2:25" ht="15" x14ac:dyDescent="0.25">
      <c r="B294" s="9"/>
      <c r="C294" s="232" t="s">
        <v>551</v>
      </c>
      <c r="D294" s="45" t="s">
        <v>780</v>
      </c>
      <c r="E294" s="70">
        <v>1</v>
      </c>
      <c r="F294" s="70" t="s">
        <v>41</v>
      </c>
      <c r="G294" s="58">
        <f t="shared" si="24"/>
        <v>0</v>
      </c>
      <c r="H294" s="59" t="str">
        <f t="shared" si="25"/>
        <v>[kg / kg NG]</v>
      </c>
      <c r="I294" s="286">
        <f t="shared" si="21"/>
        <v>0</v>
      </c>
      <c r="J294" s="64" t="s">
        <v>41</v>
      </c>
      <c r="K294" s="61"/>
      <c r="L294" s="57" t="s">
        <v>93</v>
      </c>
      <c r="M294" s="62"/>
      <c r="N294" s="282" t="s">
        <v>827</v>
      </c>
      <c r="O294" s="282"/>
      <c r="P294" s="282"/>
      <c r="X294" s="31"/>
      <c r="Y294" s="31"/>
    </row>
    <row r="295" spans="2:25" ht="15" x14ac:dyDescent="0.25">
      <c r="B295" s="9"/>
      <c r="C295" s="232" t="s">
        <v>552</v>
      </c>
      <c r="D295" s="45" t="s">
        <v>781</v>
      </c>
      <c r="E295" s="70">
        <v>1</v>
      </c>
      <c r="F295" s="70" t="s">
        <v>41</v>
      </c>
      <c r="G295" s="58">
        <f t="shared" si="24"/>
        <v>1.2585809672939855E-8</v>
      </c>
      <c r="H295" s="59" t="str">
        <f t="shared" si="25"/>
        <v>[kg / kg NG]</v>
      </c>
      <c r="I295" s="286">
        <f t="shared" si="21"/>
        <v>1.2585809672939855E-8</v>
      </c>
      <c r="J295" s="64" t="s">
        <v>41</v>
      </c>
      <c r="K295" s="61"/>
      <c r="L295" s="57" t="s">
        <v>93</v>
      </c>
      <c r="M295" s="62"/>
      <c r="N295" s="282" t="s">
        <v>827</v>
      </c>
      <c r="O295" s="282"/>
      <c r="P295" s="282"/>
      <c r="X295" s="31"/>
      <c r="Y295" s="31"/>
    </row>
    <row r="296" spans="2:25" ht="15" x14ac:dyDescent="0.25">
      <c r="B296" s="9"/>
      <c r="C296" s="232" t="s">
        <v>553</v>
      </c>
      <c r="D296" s="45" t="s">
        <v>782</v>
      </c>
      <c r="E296" s="70">
        <v>1</v>
      </c>
      <c r="F296" s="70" t="s">
        <v>41</v>
      </c>
      <c r="G296" s="58">
        <f t="shared" si="24"/>
        <v>0</v>
      </c>
      <c r="H296" s="59" t="str">
        <f t="shared" si="25"/>
        <v>[kg / kg NG]</v>
      </c>
      <c r="I296" s="286">
        <f t="shared" si="21"/>
        <v>0</v>
      </c>
      <c r="J296" s="64" t="s">
        <v>41</v>
      </c>
      <c r="K296" s="61"/>
      <c r="L296" s="57" t="s">
        <v>93</v>
      </c>
      <c r="M296" s="62"/>
      <c r="N296" s="282" t="s">
        <v>827</v>
      </c>
      <c r="O296" s="282"/>
      <c r="P296" s="282"/>
      <c r="X296" s="31"/>
      <c r="Y296" s="31"/>
    </row>
    <row r="297" spans="2:25" ht="15" x14ac:dyDescent="0.25">
      <c r="B297" s="9"/>
      <c r="C297" s="232" t="s">
        <v>554</v>
      </c>
      <c r="D297" s="45" t="s">
        <v>783</v>
      </c>
      <c r="E297" s="70">
        <v>1</v>
      </c>
      <c r="F297" s="70" t="s">
        <v>41</v>
      </c>
      <c r="G297" s="58">
        <f t="shared" si="24"/>
        <v>0</v>
      </c>
      <c r="H297" s="59" t="str">
        <f t="shared" si="25"/>
        <v>[kg / kg NG]</v>
      </c>
      <c r="I297" s="286">
        <f t="shared" si="21"/>
        <v>0</v>
      </c>
      <c r="J297" s="64" t="s">
        <v>41</v>
      </c>
      <c r="K297" s="61"/>
      <c r="L297" s="57" t="s">
        <v>93</v>
      </c>
      <c r="M297" s="62"/>
      <c r="N297" s="282" t="s">
        <v>827</v>
      </c>
      <c r="O297" s="282"/>
      <c r="P297" s="282"/>
      <c r="X297" s="31"/>
      <c r="Y297" s="31"/>
    </row>
    <row r="298" spans="2:25" ht="15" x14ac:dyDescent="0.25">
      <c r="B298" s="9"/>
      <c r="C298" s="232" t="s">
        <v>555</v>
      </c>
      <c r="D298" s="45" t="s">
        <v>784</v>
      </c>
      <c r="E298" s="70">
        <v>1</v>
      </c>
      <c r="F298" s="70" t="s">
        <v>41</v>
      </c>
      <c r="G298" s="58">
        <f t="shared" si="24"/>
        <v>0</v>
      </c>
      <c r="H298" s="59" t="str">
        <f t="shared" si="25"/>
        <v>[kg / kg NG]</v>
      </c>
      <c r="I298" s="286">
        <f t="shared" si="21"/>
        <v>0</v>
      </c>
      <c r="J298" s="64" t="s">
        <v>41</v>
      </c>
      <c r="K298" s="61"/>
      <c r="L298" s="57" t="s">
        <v>93</v>
      </c>
      <c r="M298" s="62"/>
      <c r="N298" s="282" t="s">
        <v>827</v>
      </c>
      <c r="O298" s="282"/>
      <c r="P298" s="282"/>
      <c r="X298" s="31"/>
      <c r="Y298" s="31"/>
    </row>
    <row r="299" spans="2:25" ht="15" x14ac:dyDescent="0.25">
      <c r="B299" s="9"/>
      <c r="C299" s="232" t="s">
        <v>556</v>
      </c>
      <c r="D299" s="45" t="s">
        <v>785</v>
      </c>
      <c r="E299" s="70">
        <v>1</v>
      </c>
      <c r="F299" s="70" t="s">
        <v>41</v>
      </c>
      <c r="G299" s="58">
        <f t="shared" si="24"/>
        <v>0</v>
      </c>
      <c r="H299" s="59" t="str">
        <f t="shared" si="25"/>
        <v>[kg / kg NG]</v>
      </c>
      <c r="I299" s="286">
        <f t="shared" si="21"/>
        <v>0</v>
      </c>
      <c r="J299" s="64" t="s">
        <v>41</v>
      </c>
      <c r="K299" s="61"/>
      <c r="L299" s="57" t="s">
        <v>93</v>
      </c>
      <c r="M299" s="62"/>
      <c r="N299" s="282" t="s">
        <v>827</v>
      </c>
      <c r="O299" s="282"/>
      <c r="P299" s="282"/>
      <c r="X299" s="31"/>
      <c r="Y299" s="31"/>
    </row>
    <row r="300" spans="2:25" ht="15" x14ac:dyDescent="0.25">
      <c r="B300" s="9"/>
      <c r="C300" s="232" t="s">
        <v>557</v>
      </c>
      <c r="D300" s="45" t="s">
        <v>786</v>
      </c>
      <c r="E300" s="70">
        <v>1</v>
      </c>
      <c r="F300" s="70" t="s">
        <v>41</v>
      </c>
      <c r="G300" s="58">
        <f t="shared" si="24"/>
        <v>0</v>
      </c>
      <c r="H300" s="59" t="str">
        <f t="shared" si="25"/>
        <v>[kg / kg NG]</v>
      </c>
      <c r="I300" s="286">
        <f t="shared" si="21"/>
        <v>0</v>
      </c>
      <c r="J300" s="64" t="s">
        <v>41</v>
      </c>
      <c r="K300" s="61"/>
      <c r="L300" s="57" t="s">
        <v>93</v>
      </c>
      <c r="M300" s="62"/>
      <c r="N300" s="282" t="s">
        <v>827</v>
      </c>
      <c r="O300" s="282"/>
      <c r="P300" s="282"/>
      <c r="X300" s="31"/>
      <c r="Y300" s="31"/>
    </row>
    <row r="301" spans="2:25" ht="15" x14ac:dyDescent="0.25">
      <c r="B301" s="9"/>
      <c r="C301" s="233" t="s">
        <v>558</v>
      </c>
      <c r="D301" s="45" t="s">
        <v>787</v>
      </c>
      <c r="E301" s="70">
        <v>1</v>
      </c>
      <c r="F301" s="70" t="s">
        <v>41</v>
      </c>
      <c r="G301" s="58">
        <f t="shared" si="24"/>
        <v>2.9006398786987749E-9</v>
      </c>
      <c r="H301" s="59" t="str">
        <f t="shared" si="25"/>
        <v>[kg / kg NG]</v>
      </c>
      <c r="I301" s="286">
        <f t="shared" si="21"/>
        <v>2.9006398786987749E-9</v>
      </c>
      <c r="J301" s="64" t="s">
        <v>41</v>
      </c>
      <c r="K301" s="61"/>
      <c r="L301" s="57" t="s">
        <v>93</v>
      </c>
      <c r="M301" s="62"/>
      <c r="N301" s="282" t="s">
        <v>827</v>
      </c>
      <c r="O301" s="282"/>
      <c r="P301" s="282"/>
      <c r="X301" s="31"/>
      <c r="Y301" s="31"/>
    </row>
    <row r="302" spans="2:25" ht="15" x14ac:dyDescent="0.25">
      <c r="B302" s="9"/>
      <c r="C302" s="232" t="s">
        <v>559</v>
      </c>
      <c r="D302" s="45" t="s">
        <v>788</v>
      </c>
      <c r="E302" s="70">
        <v>1</v>
      </c>
      <c r="F302" s="70" t="s">
        <v>41</v>
      </c>
      <c r="G302" s="58">
        <f t="shared" si="24"/>
        <v>0</v>
      </c>
      <c r="H302" s="59" t="str">
        <f t="shared" si="25"/>
        <v>[kg / kg NG]</v>
      </c>
      <c r="I302" s="286">
        <f t="shared" si="21"/>
        <v>0</v>
      </c>
      <c r="J302" s="64" t="s">
        <v>41</v>
      </c>
      <c r="K302" s="61"/>
      <c r="L302" s="57" t="s">
        <v>93</v>
      </c>
      <c r="M302" s="62"/>
      <c r="N302" s="282" t="s">
        <v>827</v>
      </c>
      <c r="O302" s="282"/>
      <c r="P302" s="282"/>
      <c r="X302" s="31"/>
      <c r="Y302" s="31"/>
    </row>
    <row r="303" spans="2:25" ht="15" x14ac:dyDescent="0.25">
      <c r="B303" s="9"/>
      <c r="C303" s="233" t="s">
        <v>560</v>
      </c>
      <c r="D303" s="45" t="s">
        <v>789</v>
      </c>
      <c r="E303" s="70">
        <v>1</v>
      </c>
      <c r="F303" s="70" t="s">
        <v>41</v>
      </c>
      <c r="G303" s="58">
        <f t="shared" si="24"/>
        <v>0</v>
      </c>
      <c r="H303" s="59" t="str">
        <f t="shared" si="25"/>
        <v>[kg / kg NG]</v>
      </c>
      <c r="I303" s="286">
        <f t="shared" si="21"/>
        <v>0</v>
      </c>
      <c r="J303" s="64" t="s">
        <v>41</v>
      </c>
      <c r="K303" s="61"/>
      <c r="L303" s="57" t="s">
        <v>93</v>
      </c>
      <c r="M303" s="62"/>
      <c r="N303" s="282" t="s">
        <v>827</v>
      </c>
      <c r="O303" s="282"/>
      <c r="P303" s="282"/>
      <c r="X303" s="31"/>
      <c r="Y303" s="31"/>
    </row>
    <row r="304" spans="2:25" ht="15" x14ac:dyDescent="0.25">
      <c r="B304" s="9"/>
      <c r="C304" s="232" t="s">
        <v>561</v>
      </c>
      <c r="D304" s="45" t="s">
        <v>790</v>
      </c>
      <c r="E304" s="70">
        <v>1</v>
      </c>
      <c r="F304" s="70" t="s">
        <v>41</v>
      </c>
      <c r="G304" s="58">
        <f t="shared" si="24"/>
        <v>3.6531346115173217E-10</v>
      </c>
      <c r="H304" s="59" t="str">
        <f t="shared" si="25"/>
        <v>[kg / kg NG]</v>
      </c>
      <c r="I304" s="286">
        <f t="shared" si="21"/>
        <v>3.6531346115173217E-10</v>
      </c>
      <c r="J304" s="64" t="s">
        <v>41</v>
      </c>
      <c r="K304" s="61"/>
      <c r="L304" s="57" t="s">
        <v>93</v>
      </c>
      <c r="M304" s="62"/>
      <c r="N304" s="282" t="s">
        <v>827</v>
      </c>
      <c r="O304" s="282"/>
      <c r="P304" s="282"/>
      <c r="X304" s="31"/>
      <c r="Y304" s="31"/>
    </row>
    <row r="305" spans="2:25" ht="15" x14ac:dyDescent="0.25">
      <c r="B305" s="9"/>
      <c r="C305" s="232" t="s">
        <v>562</v>
      </c>
      <c r="D305" s="45" t="s">
        <v>791</v>
      </c>
      <c r="E305" s="70">
        <v>1</v>
      </c>
      <c r="F305" s="70" t="s">
        <v>41</v>
      </c>
      <c r="G305" s="58">
        <f t="shared" si="24"/>
        <v>5.9857550423380325E-12</v>
      </c>
      <c r="H305" s="59" t="str">
        <f t="shared" si="25"/>
        <v>[kg / kg NG]</v>
      </c>
      <c r="I305" s="286">
        <f t="shared" si="21"/>
        <v>5.9857550423380325E-12</v>
      </c>
      <c r="J305" s="64" t="s">
        <v>41</v>
      </c>
      <c r="K305" s="61"/>
      <c r="L305" s="57" t="s">
        <v>93</v>
      </c>
      <c r="M305" s="62"/>
      <c r="N305" s="282" t="s">
        <v>827</v>
      </c>
      <c r="O305" s="282"/>
      <c r="P305" s="282"/>
      <c r="X305" s="31"/>
      <c r="Y305" s="31"/>
    </row>
    <row r="306" spans="2:25" ht="15" x14ac:dyDescent="0.25">
      <c r="B306" s="9"/>
      <c r="C306" s="232" t="s">
        <v>563</v>
      </c>
      <c r="D306" s="45" t="s">
        <v>792</v>
      </c>
      <c r="E306" s="70">
        <v>1</v>
      </c>
      <c r="F306" s="70" t="s">
        <v>41</v>
      </c>
      <c r="G306" s="58">
        <f t="shared" si="24"/>
        <v>9.5926693336861029E-11</v>
      </c>
      <c r="H306" s="59" t="str">
        <f t="shared" si="25"/>
        <v>[kg / kg NG]</v>
      </c>
      <c r="I306" s="286">
        <f t="shared" si="21"/>
        <v>9.5926693336861029E-11</v>
      </c>
      <c r="J306" s="64" t="s">
        <v>41</v>
      </c>
      <c r="K306" s="61"/>
      <c r="L306" s="57" t="s">
        <v>93</v>
      </c>
      <c r="M306" s="62"/>
      <c r="N306" s="282" t="s">
        <v>827</v>
      </c>
      <c r="O306" s="282"/>
      <c r="P306" s="282"/>
      <c r="X306" s="31"/>
      <c r="Y306" s="31"/>
    </row>
    <row r="307" spans="2:25" ht="15" x14ac:dyDescent="0.25">
      <c r="B307" s="9"/>
      <c r="C307" s="232" t="s">
        <v>564</v>
      </c>
      <c r="D307" s="45" t="s">
        <v>793</v>
      </c>
      <c r="E307" s="70">
        <v>1</v>
      </c>
      <c r="F307" s="70" t="s">
        <v>41</v>
      </c>
      <c r="G307" s="58">
        <f t="shared" si="24"/>
        <v>0</v>
      </c>
      <c r="H307" s="59" t="str">
        <f t="shared" si="25"/>
        <v>[kg / kg NG]</v>
      </c>
      <c r="I307" s="286">
        <f t="shared" si="21"/>
        <v>0</v>
      </c>
      <c r="J307" s="64" t="s">
        <v>41</v>
      </c>
      <c r="K307" s="61"/>
      <c r="L307" s="57" t="s">
        <v>93</v>
      </c>
      <c r="M307" s="62"/>
      <c r="N307" s="282" t="s">
        <v>827</v>
      </c>
      <c r="O307" s="282"/>
      <c r="P307" s="282"/>
      <c r="X307" s="31"/>
      <c r="Y307" s="31"/>
    </row>
    <row r="308" spans="2:25" ht="15" x14ac:dyDescent="0.25">
      <c r="B308" s="9"/>
      <c r="C308" s="232" t="s">
        <v>565</v>
      </c>
      <c r="D308" s="45" t="s">
        <v>794</v>
      </c>
      <c r="E308" s="70">
        <v>1</v>
      </c>
      <c r="F308" s="70" t="s">
        <v>41</v>
      </c>
      <c r="G308" s="58">
        <f t="shared" si="24"/>
        <v>0</v>
      </c>
      <c r="H308" s="59" t="str">
        <f t="shared" si="25"/>
        <v>[kg / kg NG]</v>
      </c>
      <c r="I308" s="286">
        <f t="shared" si="21"/>
        <v>0</v>
      </c>
      <c r="J308" s="64" t="s">
        <v>41</v>
      </c>
      <c r="K308" s="61"/>
      <c r="L308" s="57" t="s">
        <v>93</v>
      </c>
      <c r="M308" s="62"/>
      <c r="N308" s="282" t="s">
        <v>827</v>
      </c>
      <c r="O308" s="282"/>
      <c r="P308" s="282"/>
      <c r="X308" s="31"/>
      <c r="Y308" s="31"/>
    </row>
    <row r="309" spans="2:25" ht="15" x14ac:dyDescent="0.25">
      <c r="B309" s="9"/>
      <c r="C309" s="232" t="s">
        <v>566</v>
      </c>
      <c r="D309" s="45" t="s">
        <v>795</v>
      </c>
      <c r="E309" s="70">
        <v>1</v>
      </c>
      <c r="F309" s="70" t="s">
        <v>41</v>
      </c>
      <c r="G309" s="58">
        <f t="shared" si="24"/>
        <v>0</v>
      </c>
      <c r="H309" s="59" t="str">
        <f t="shared" si="25"/>
        <v>[kg / kg NG]</v>
      </c>
      <c r="I309" s="286">
        <f t="shared" si="21"/>
        <v>0</v>
      </c>
      <c r="J309" s="64" t="s">
        <v>41</v>
      </c>
      <c r="K309" s="61"/>
      <c r="L309" s="57" t="s">
        <v>93</v>
      </c>
      <c r="M309" s="62"/>
      <c r="N309" s="282" t="s">
        <v>827</v>
      </c>
      <c r="O309" s="282"/>
      <c r="P309" s="282"/>
      <c r="X309" s="31"/>
      <c r="Y309" s="31"/>
    </row>
    <row r="310" spans="2:25" ht="15" x14ac:dyDescent="0.25">
      <c r="B310" s="9"/>
      <c r="C310" s="232" t="s">
        <v>567</v>
      </c>
      <c r="D310" s="45" t="s">
        <v>796</v>
      </c>
      <c r="E310" s="70">
        <v>1</v>
      </c>
      <c r="F310" s="70" t="s">
        <v>41</v>
      </c>
      <c r="G310" s="58">
        <f t="shared" si="24"/>
        <v>0</v>
      </c>
      <c r="H310" s="59" t="str">
        <f t="shared" si="25"/>
        <v>[kg / kg NG]</v>
      </c>
      <c r="I310" s="286">
        <f t="shared" si="21"/>
        <v>0</v>
      </c>
      <c r="J310" s="64" t="s">
        <v>41</v>
      </c>
      <c r="K310" s="61"/>
      <c r="L310" s="57" t="s">
        <v>93</v>
      </c>
      <c r="M310" s="62"/>
      <c r="N310" s="282" t="s">
        <v>827</v>
      </c>
      <c r="O310" s="282"/>
      <c r="P310" s="282"/>
      <c r="X310" s="31"/>
      <c r="Y310" s="31"/>
    </row>
    <row r="311" spans="2:25" ht="15" x14ac:dyDescent="0.25">
      <c r="B311" s="9"/>
      <c r="C311" s="232" t="s">
        <v>568</v>
      </c>
      <c r="D311" s="45" t="s">
        <v>797</v>
      </c>
      <c r="E311" s="70">
        <v>1</v>
      </c>
      <c r="F311" s="70" t="s">
        <v>41</v>
      </c>
      <c r="G311" s="58">
        <f t="shared" si="24"/>
        <v>0</v>
      </c>
      <c r="H311" s="59" t="str">
        <f t="shared" si="25"/>
        <v>[kg / kg NG]</v>
      </c>
      <c r="I311" s="286">
        <f t="shared" si="21"/>
        <v>0</v>
      </c>
      <c r="J311" s="64" t="s">
        <v>41</v>
      </c>
      <c r="K311" s="61"/>
      <c r="L311" s="57" t="s">
        <v>93</v>
      </c>
      <c r="M311" s="62"/>
      <c r="N311" s="282" t="s">
        <v>827</v>
      </c>
      <c r="O311" s="282"/>
      <c r="P311" s="282"/>
      <c r="X311" s="31"/>
      <c r="Y311" s="31"/>
    </row>
    <row r="312" spans="2:25" ht="15" x14ac:dyDescent="0.25">
      <c r="B312" s="9"/>
      <c r="C312" s="232" t="s">
        <v>569</v>
      </c>
      <c r="D312" s="45" t="s">
        <v>798</v>
      </c>
      <c r="E312" s="70">
        <v>1</v>
      </c>
      <c r="F312" s="70" t="s">
        <v>41</v>
      </c>
      <c r="G312" s="58">
        <f t="shared" si="24"/>
        <v>0</v>
      </c>
      <c r="H312" s="59" t="str">
        <f t="shared" si="25"/>
        <v>[kg / kg NG]</v>
      </c>
      <c r="I312" s="286">
        <f t="shared" si="21"/>
        <v>0</v>
      </c>
      <c r="J312" s="64" t="s">
        <v>41</v>
      </c>
      <c r="K312" s="61"/>
      <c r="L312" s="57" t="s">
        <v>93</v>
      </c>
      <c r="M312" s="62"/>
      <c r="N312" s="282" t="s">
        <v>827</v>
      </c>
      <c r="O312" s="282"/>
      <c r="P312" s="282"/>
      <c r="X312" s="31"/>
      <c r="Y312" s="31"/>
    </row>
    <row r="313" spans="2:25" ht="15" x14ac:dyDescent="0.25">
      <c r="B313" s="9"/>
      <c r="C313" s="232" t="s">
        <v>570</v>
      </c>
      <c r="D313" s="45" t="s">
        <v>799</v>
      </c>
      <c r="E313" s="70">
        <v>1</v>
      </c>
      <c r="F313" s="70" t="s">
        <v>41</v>
      </c>
      <c r="G313" s="58">
        <f t="shared" si="24"/>
        <v>0</v>
      </c>
      <c r="H313" s="59" t="str">
        <f t="shared" si="25"/>
        <v>[kg / kg NG]</v>
      </c>
      <c r="I313" s="286">
        <f t="shared" si="21"/>
        <v>0</v>
      </c>
      <c r="J313" s="64" t="s">
        <v>41</v>
      </c>
      <c r="K313" s="61"/>
      <c r="L313" s="57" t="s">
        <v>93</v>
      </c>
      <c r="M313" s="62"/>
      <c r="N313" s="282" t="s">
        <v>827</v>
      </c>
      <c r="O313" s="282"/>
      <c r="P313" s="282"/>
      <c r="X313" s="31"/>
      <c r="Y313" s="31"/>
    </row>
    <row r="314" spans="2:25" ht="15" x14ac:dyDescent="0.25">
      <c r="B314" s="9"/>
      <c r="C314" s="232" t="s">
        <v>571</v>
      </c>
      <c r="D314" s="45" t="s">
        <v>800</v>
      </c>
      <c r="E314" s="70">
        <v>1</v>
      </c>
      <c r="F314" s="70" t="s">
        <v>41</v>
      </c>
      <c r="G314" s="58">
        <f t="shared" si="24"/>
        <v>9.5120348187492568E-9</v>
      </c>
      <c r="H314" s="59" t="str">
        <f t="shared" si="25"/>
        <v>[kg / kg NG]</v>
      </c>
      <c r="I314" s="286">
        <f t="shared" si="21"/>
        <v>9.5120348187492568E-9</v>
      </c>
      <c r="J314" s="64" t="s">
        <v>41</v>
      </c>
      <c r="K314" s="61"/>
      <c r="L314" s="57" t="s">
        <v>93</v>
      </c>
      <c r="M314" s="62"/>
      <c r="N314" s="282" t="s">
        <v>827</v>
      </c>
      <c r="O314" s="282"/>
      <c r="P314" s="282"/>
      <c r="X314" s="31"/>
      <c r="Y314" s="31"/>
    </row>
    <row r="315" spans="2:25" ht="15" x14ac:dyDescent="0.25">
      <c r="B315" s="9"/>
      <c r="C315" s="232" t="s">
        <v>572</v>
      </c>
      <c r="D315" s="45" t="s">
        <v>801</v>
      </c>
      <c r="E315" s="70">
        <v>1</v>
      </c>
      <c r="F315" s="70" t="s">
        <v>41</v>
      </c>
      <c r="G315" s="58">
        <f t="shared" si="24"/>
        <v>0</v>
      </c>
      <c r="H315" s="59" t="str">
        <f t="shared" si="25"/>
        <v>[kg / kg NG]</v>
      </c>
      <c r="I315" s="286">
        <f t="shared" si="21"/>
        <v>0</v>
      </c>
      <c r="J315" s="64" t="s">
        <v>41</v>
      </c>
      <c r="K315" s="61"/>
      <c r="L315" s="57" t="s">
        <v>93</v>
      </c>
      <c r="M315" s="62"/>
      <c r="N315" s="282" t="s">
        <v>827</v>
      </c>
      <c r="O315" s="282"/>
      <c r="P315" s="282"/>
      <c r="X315" s="31"/>
      <c r="Y315" s="31"/>
    </row>
    <row r="316" spans="2:25" ht="15" x14ac:dyDescent="0.25">
      <c r="B316" s="9"/>
      <c r="C316" s="232" t="s">
        <v>573</v>
      </c>
      <c r="D316" s="45" t="s">
        <v>802</v>
      </c>
      <c r="E316" s="70">
        <v>1</v>
      </c>
      <c r="F316" s="70" t="s">
        <v>41</v>
      </c>
      <c r="G316" s="58">
        <f t="shared" si="24"/>
        <v>0</v>
      </c>
      <c r="H316" s="59" t="str">
        <f t="shared" si="25"/>
        <v>[kg / kg NG]</v>
      </c>
      <c r="I316" s="286">
        <f t="shared" si="21"/>
        <v>0</v>
      </c>
      <c r="J316" s="64" t="s">
        <v>41</v>
      </c>
      <c r="K316" s="61"/>
      <c r="L316" s="57" t="s">
        <v>93</v>
      </c>
      <c r="M316" s="62"/>
      <c r="N316" s="282" t="s">
        <v>827</v>
      </c>
      <c r="O316" s="282"/>
      <c r="P316" s="282"/>
      <c r="X316" s="31"/>
      <c r="Y316" s="31"/>
    </row>
    <row r="317" spans="2:25" ht="15" x14ac:dyDescent="0.25">
      <c r="B317" s="9"/>
      <c r="C317" s="232" t="s">
        <v>574</v>
      </c>
      <c r="D317" s="45" t="s">
        <v>803</v>
      </c>
      <c r="E317" s="70">
        <v>1</v>
      </c>
      <c r="F317" s="70" t="s">
        <v>41</v>
      </c>
      <c r="G317" s="58">
        <f t="shared" si="24"/>
        <v>0</v>
      </c>
      <c r="H317" s="59" t="str">
        <f t="shared" si="25"/>
        <v>[kg / kg NG]</v>
      </c>
      <c r="I317" s="286">
        <f t="shared" si="21"/>
        <v>0</v>
      </c>
      <c r="J317" s="64" t="s">
        <v>41</v>
      </c>
      <c r="K317" s="61"/>
      <c r="L317" s="57" t="s">
        <v>93</v>
      </c>
      <c r="M317" s="62"/>
      <c r="N317" s="282" t="s">
        <v>827</v>
      </c>
      <c r="O317" s="282"/>
      <c r="P317" s="282"/>
      <c r="X317" s="31"/>
      <c r="Y317" s="31"/>
    </row>
    <row r="318" spans="2:25" ht="15" x14ac:dyDescent="0.25">
      <c r="B318" s="9"/>
      <c r="C318" s="232" t="s">
        <v>575</v>
      </c>
      <c r="D318" s="45" t="s">
        <v>804</v>
      </c>
      <c r="E318" s="70">
        <v>1</v>
      </c>
      <c r="F318" s="70" t="s">
        <v>41</v>
      </c>
      <c r="G318" s="58">
        <f t="shared" si="24"/>
        <v>0</v>
      </c>
      <c r="H318" s="59" t="str">
        <f t="shared" si="25"/>
        <v>[kg / kg NG]</v>
      </c>
      <c r="I318" s="286">
        <f t="shared" si="21"/>
        <v>0</v>
      </c>
      <c r="J318" s="64" t="s">
        <v>41</v>
      </c>
      <c r="K318" s="61"/>
      <c r="L318" s="57" t="s">
        <v>93</v>
      </c>
      <c r="M318" s="62"/>
      <c r="N318" s="282" t="s">
        <v>827</v>
      </c>
      <c r="O318" s="282"/>
      <c r="P318" s="282"/>
      <c r="X318" s="31"/>
      <c r="Y318" s="31"/>
    </row>
    <row r="319" spans="2:25" ht="15" x14ac:dyDescent="0.25">
      <c r="B319" s="9"/>
      <c r="C319" s="232" t="s">
        <v>576</v>
      </c>
      <c r="D319" s="45" t="s">
        <v>805</v>
      </c>
      <c r="E319" s="70">
        <v>1</v>
      </c>
      <c r="F319" s="70" t="s">
        <v>41</v>
      </c>
      <c r="G319" s="58">
        <f t="shared" si="24"/>
        <v>0</v>
      </c>
      <c r="H319" s="59" t="str">
        <f t="shared" si="25"/>
        <v>[kg / kg NG]</v>
      </c>
      <c r="I319" s="286">
        <f t="shared" si="21"/>
        <v>0</v>
      </c>
      <c r="J319" s="64" t="s">
        <v>41</v>
      </c>
      <c r="K319" s="61"/>
      <c r="L319" s="57" t="s">
        <v>93</v>
      </c>
      <c r="M319" s="62"/>
      <c r="N319" s="282" t="s">
        <v>827</v>
      </c>
      <c r="O319" s="282"/>
      <c r="P319" s="282"/>
      <c r="X319" s="31"/>
      <c r="Y319" s="31"/>
    </row>
    <row r="320" spans="2:25" ht="15" x14ac:dyDescent="0.25">
      <c r="B320" s="9"/>
      <c r="C320" s="232" t="s">
        <v>577</v>
      </c>
      <c r="D320" s="45" t="s">
        <v>806</v>
      </c>
      <c r="E320" s="70">
        <v>1</v>
      </c>
      <c r="F320" s="70" t="s">
        <v>41</v>
      </c>
      <c r="G320" s="58">
        <f t="shared" si="24"/>
        <v>1.8943333276620532E-9</v>
      </c>
      <c r="H320" s="59" t="str">
        <f t="shared" si="25"/>
        <v>[kg / kg NG]</v>
      </c>
      <c r="I320" s="286">
        <f t="shared" si="21"/>
        <v>1.8943333276620532E-9</v>
      </c>
      <c r="J320" s="64" t="s">
        <v>41</v>
      </c>
      <c r="K320" s="61"/>
      <c r="L320" s="57" t="s">
        <v>93</v>
      </c>
      <c r="M320" s="62"/>
      <c r="N320" s="282" t="s">
        <v>827</v>
      </c>
      <c r="O320" s="282"/>
      <c r="P320" s="282"/>
      <c r="X320" s="31"/>
      <c r="Y320" s="31"/>
    </row>
    <row r="321" spans="2:25" ht="15" x14ac:dyDescent="0.25">
      <c r="B321" s="9"/>
      <c r="C321" s="232" t="s">
        <v>578</v>
      </c>
      <c r="D321" s="45" t="s">
        <v>807</v>
      </c>
      <c r="E321" s="70">
        <v>1</v>
      </c>
      <c r="F321" s="70" t="s">
        <v>41</v>
      </c>
      <c r="G321" s="58">
        <f t="shared" si="24"/>
        <v>0</v>
      </c>
      <c r="H321" s="59" t="str">
        <f t="shared" si="25"/>
        <v>[kg / kg NG]</v>
      </c>
      <c r="I321" s="286">
        <f t="shared" si="21"/>
        <v>0</v>
      </c>
      <c r="J321" s="64" t="s">
        <v>41</v>
      </c>
      <c r="K321" s="61"/>
      <c r="L321" s="57" t="s">
        <v>93</v>
      </c>
      <c r="M321" s="62"/>
      <c r="N321" s="282" t="s">
        <v>827</v>
      </c>
      <c r="O321" s="282"/>
      <c r="P321" s="282"/>
      <c r="X321" s="31"/>
      <c r="Y321" s="31"/>
    </row>
    <row r="322" spans="2:25" ht="15" x14ac:dyDescent="0.25">
      <c r="B322" s="9"/>
      <c r="C322" s="232" t="s">
        <v>579</v>
      </c>
      <c r="D322" s="45" t="s">
        <v>808</v>
      </c>
      <c r="E322" s="70">
        <v>1</v>
      </c>
      <c r="F322" s="70" t="s">
        <v>41</v>
      </c>
      <c r="G322" s="58">
        <f t="shared" si="24"/>
        <v>0</v>
      </c>
      <c r="H322" s="59" t="str">
        <f t="shared" si="25"/>
        <v>[kg / kg NG]</v>
      </c>
      <c r="I322" s="286">
        <f t="shared" si="21"/>
        <v>0</v>
      </c>
      <c r="J322" s="64" t="s">
        <v>41</v>
      </c>
      <c r="K322" s="61"/>
      <c r="L322" s="57" t="s">
        <v>93</v>
      </c>
      <c r="M322" s="62"/>
      <c r="N322" s="282" t="s">
        <v>827</v>
      </c>
      <c r="O322" s="282"/>
      <c r="P322" s="282"/>
      <c r="X322" s="31"/>
      <c r="Y322" s="31"/>
    </row>
    <row r="323" spans="2:25" ht="15" x14ac:dyDescent="0.25">
      <c r="B323" s="9"/>
      <c r="C323" s="233" t="s">
        <v>580</v>
      </c>
      <c r="D323" s="45" t="s">
        <v>809</v>
      </c>
      <c r="E323" s="70">
        <v>1</v>
      </c>
      <c r="F323" s="70" t="s">
        <v>41</v>
      </c>
      <c r="G323" s="58">
        <f t="shared" si="24"/>
        <v>0</v>
      </c>
      <c r="H323" s="59" t="str">
        <f t="shared" si="25"/>
        <v>[kg / kg NG]</v>
      </c>
      <c r="I323" s="286">
        <f t="shared" si="21"/>
        <v>0</v>
      </c>
      <c r="J323" s="64" t="s">
        <v>41</v>
      </c>
      <c r="K323" s="61"/>
      <c r="L323" s="57" t="s">
        <v>93</v>
      </c>
      <c r="M323" s="62"/>
      <c r="N323" s="282" t="s">
        <v>827</v>
      </c>
      <c r="O323" s="282"/>
      <c r="P323" s="282"/>
      <c r="X323" s="31"/>
      <c r="Y323" s="31"/>
    </row>
    <row r="324" spans="2:25" ht="15" x14ac:dyDescent="0.25">
      <c r="B324" s="9"/>
      <c r="C324" s="232" t="s">
        <v>581</v>
      </c>
      <c r="D324" s="45" t="s">
        <v>810</v>
      </c>
      <c r="E324" s="70">
        <v>1</v>
      </c>
      <c r="F324" s="70" t="s">
        <v>41</v>
      </c>
      <c r="G324" s="58">
        <f t="shared" si="24"/>
        <v>0</v>
      </c>
      <c r="H324" s="59" t="str">
        <f t="shared" si="25"/>
        <v>[kg / kg NG]</v>
      </c>
      <c r="I324" s="286">
        <f t="shared" si="21"/>
        <v>0</v>
      </c>
      <c r="J324" s="64" t="s">
        <v>41</v>
      </c>
      <c r="K324" s="61"/>
      <c r="L324" s="57" t="s">
        <v>93</v>
      </c>
      <c r="M324" s="62"/>
      <c r="N324" s="282" t="s">
        <v>827</v>
      </c>
      <c r="O324" s="282"/>
      <c r="P324" s="282"/>
      <c r="X324" s="31"/>
      <c r="Y324" s="31"/>
    </row>
    <row r="325" spans="2:25" ht="15" x14ac:dyDescent="0.25">
      <c r="B325" s="9"/>
      <c r="C325" s="232" t="s">
        <v>582</v>
      </c>
      <c r="D325" s="45" t="s">
        <v>811</v>
      </c>
      <c r="E325" s="70">
        <v>1</v>
      </c>
      <c r="F325" s="70" t="s">
        <v>41</v>
      </c>
      <c r="G325" s="58">
        <f t="shared" si="24"/>
        <v>0</v>
      </c>
      <c r="H325" s="59" t="str">
        <f t="shared" si="25"/>
        <v>[kg / kg NG]</v>
      </c>
      <c r="I325" s="286">
        <f t="shared" si="21"/>
        <v>0</v>
      </c>
      <c r="J325" s="64" t="s">
        <v>41</v>
      </c>
      <c r="K325" s="61"/>
      <c r="L325" s="57" t="s">
        <v>93</v>
      </c>
      <c r="M325" s="62"/>
      <c r="N325" s="282" t="s">
        <v>827</v>
      </c>
      <c r="O325" s="282"/>
      <c r="P325" s="282"/>
      <c r="X325" s="31"/>
      <c r="Y325" s="31"/>
    </row>
    <row r="326" spans="2:25" ht="15" x14ac:dyDescent="0.25">
      <c r="B326" s="9"/>
      <c r="C326" s="232" t="s">
        <v>583</v>
      </c>
      <c r="D326" s="45" t="s">
        <v>812</v>
      </c>
      <c r="E326" s="70">
        <v>1</v>
      </c>
      <c r="F326" s="70" t="s">
        <v>41</v>
      </c>
      <c r="G326" s="58">
        <f t="shared" si="24"/>
        <v>0</v>
      </c>
      <c r="H326" s="59" t="str">
        <f t="shared" si="25"/>
        <v>[kg / kg NG]</v>
      </c>
      <c r="I326" s="286">
        <f t="shared" si="21"/>
        <v>0</v>
      </c>
      <c r="J326" s="64" t="s">
        <v>41</v>
      </c>
      <c r="K326" s="61"/>
      <c r="L326" s="57" t="s">
        <v>93</v>
      </c>
      <c r="M326" s="62"/>
      <c r="N326" s="282" t="s">
        <v>827</v>
      </c>
      <c r="O326" s="282"/>
      <c r="P326" s="282"/>
      <c r="X326" s="31"/>
      <c r="Y326" s="31"/>
    </row>
    <row r="327" spans="2:25" ht="15" x14ac:dyDescent="0.25">
      <c r="B327" s="9"/>
      <c r="C327" s="232" t="s">
        <v>584</v>
      </c>
      <c r="D327" s="45" t="s">
        <v>813</v>
      </c>
      <c r="E327" s="70">
        <v>1</v>
      </c>
      <c r="F327" s="70" t="s">
        <v>41</v>
      </c>
      <c r="G327" s="58">
        <f t="shared" si="24"/>
        <v>0</v>
      </c>
      <c r="H327" s="59" t="str">
        <f t="shared" si="25"/>
        <v>[kg / kg NG]</v>
      </c>
      <c r="I327" s="286">
        <f t="shared" si="21"/>
        <v>0</v>
      </c>
      <c r="J327" s="64" t="s">
        <v>41</v>
      </c>
      <c r="K327" s="61"/>
      <c r="L327" s="57" t="s">
        <v>93</v>
      </c>
      <c r="M327" s="62"/>
      <c r="N327" s="282" t="s">
        <v>827</v>
      </c>
      <c r="O327" s="282"/>
      <c r="P327" s="282"/>
      <c r="X327" s="31"/>
      <c r="Y327" s="31"/>
    </row>
    <row r="328" spans="2:25" ht="15" x14ac:dyDescent="0.25">
      <c r="B328" s="9"/>
      <c r="C328" s="232" t="s">
        <v>585</v>
      </c>
      <c r="D328" s="45" t="s">
        <v>814</v>
      </c>
      <c r="E328" s="70">
        <v>1</v>
      </c>
      <c r="F328" s="70" t="s">
        <v>41</v>
      </c>
      <c r="G328" s="58">
        <f t="shared" si="24"/>
        <v>0</v>
      </c>
      <c r="H328" s="59" t="str">
        <f t="shared" si="25"/>
        <v>[kg / kg NG]</v>
      </c>
      <c r="I328" s="286">
        <f t="shared" si="21"/>
        <v>0</v>
      </c>
      <c r="J328" s="64" t="s">
        <v>41</v>
      </c>
      <c r="K328" s="61"/>
      <c r="L328" s="57" t="s">
        <v>93</v>
      </c>
      <c r="M328" s="62"/>
      <c r="N328" s="282" t="s">
        <v>827</v>
      </c>
      <c r="O328" s="282"/>
      <c r="P328" s="282"/>
      <c r="X328" s="31"/>
      <c r="Y328" s="31"/>
    </row>
    <row r="329" spans="2:25" ht="15" x14ac:dyDescent="0.25">
      <c r="B329" s="9"/>
      <c r="C329" s="232" t="s">
        <v>586</v>
      </c>
      <c r="D329" s="45" t="s">
        <v>815</v>
      </c>
      <c r="E329" s="70">
        <v>1</v>
      </c>
      <c r="F329" s="70" t="s">
        <v>41</v>
      </c>
      <c r="G329" s="58">
        <f t="shared" si="24"/>
        <v>0</v>
      </c>
      <c r="H329" s="59" t="str">
        <f t="shared" si="25"/>
        <v>[kg / kg NG]</v>
      </c>
      <c r="I329" s="286">
        <f t="shared" si="21"/>
        <v>0</v>
      </c>
      <c r="J329" s="64" t="s">
        <v>41</v>
      </c>
      <c r="K329" s="61"/>
      <c r="L329" s="57" t="s">
        <v>93</v>
      </c>
      <c r="M329" s="62"/>
      <c r="N329" s="282" t="s">
        <v>827</v>
      </c>
      <c r="O329" s="282"/>
      <c r="P329" s="282"/>
      <c r="X329" s="31"/>
      <c r="Y329" s="31"/>
    </row>
    <row r="330" spans="2:25" ht="15" x14ac:dyDescent="0.25">
      <c r="B330" s="9"/>
      <c r="C330" s="232" t="s">
        <v>587</v>
      </c>
      <c r="D330" s="45" t="s">
        <v>816</v>
      </c>
      <c r="E330" s="70">
        <v>1</v>
      </c>
      <c r="F330" s="70" t="s">
        <v>41</v>
      </c>
      <c r="G330" s="58">
        <f t="shared" si="24"/>
        <v>0</v>
      </c>
      <c r="H330" s="59" t="str">
        <f t="shared" si="25"/>
        <v>[kg / kg NG]</v>
      </c>
      <c r="I330" s="286">
        <f t="shared" si="21"/>
        <v>0</v>
      </c>
      <c r="J330" s="64" t="s">
        <v>41</v>
      </c>
      <c r="K330" s="61"/>
      <c r="L330" s="57" t="s">
        <v>93</v>
      </c>
      <c r="M330" s="62"/>
      <c r="N330" s="282" t="s">
        <v>827</v>
      </c>
      <c r="O330" s="282"/>
      <c r="P330" s="282"/>
      <c r="X330" s="31"/>
      <c r="Y330" s="31"/>
    </row>
    <row r="331" spans="2:25" ht="15" x14ac:dyDescent="0.25">
      <c r="B331" s="9"/>
      <c r="C331" s="232" t="s">
        <v>588</v>
      </c>
      <c r="D331" s="45" t="s">
        <v>817</v>
      </c>
      <c r="E331" s="70">
        <v>1</v>
      </c>
      <c r="F331" s="70" t="s">
        <v>41</v>
      </c>
      <c r="G331" s="58">
        <f t="shared" si="24"/>
        <v>0</v>
      </c>
      <c r="H331" s="59" t="str">
        <f t="shared" si="25"/>
        <v>[kg / kg NG]</v>
      </c>
      <c r="I331" s="286">
        <f t="shared" si="21"/>
        <v>0</v>
      </c>
      <c r="J331" s="64" t="s">
        <v>41</v>
      </c>
      <c r="K331" s="61"/>
      <c r="L331" s="57" t="s">
        <v>93</v>
      </c>
      <c r="M331" s="62"/>
      <c r="N331" s="282" t="s">
        <v>827</v>
      </c>
      <c r="O331" s="282"/>
      <c r="P331" s="282"/>
      <c r="X331" s="31"/>
      <c r="Y331" s="31"/>
    </row>
    <row r="332" spans="2:25" ht="15" x14ac:dyDescent="0.25">
      <c r="B332" s="9"/>
      <c r="C332" s="232" t="s">
        <v>589</v>
      </c>
      <c r="D332" s="45" t="s">
        <v>818</v>
      </c>
      <c r="E332" s="70">
        <v>1</v>
      </c>
      <c r="F332" s="70" t="s">
        <v>41</v>
      </c>
      <c r="G332" s="58">
        <f t="shared" si="24"/>
        <v>0</v>
      </c>
      <c r="H332" s="59" t="str">
        <f t="shared" si="25"/>
        <v>[kg / kg NG]</v>
      </c>
      <c r="I332" s="286">
        <f t="shared" si="21"/>
        <v>0</v>
      </c>
      <c r="J332" s="64" t="s">
        <v>41</v>
      </c>
      <c r="K332" s="61"/>
      <c r="L332" s="57" t="s">
        <v>93</v>
      </c>
      <c r="M332" s="62"/>
      <c r="N332" s="282" t="s">
        <v>827</v>
      </c>
      <c r="O332" s="282"/>
      <c r="P332" s="282"/>
      <c r="X332" s="31"/>
      <c r="Y332" s="31"/>
    </row>
    <row r="333" spans="2:25" ht="15" x14ac:dyDescent="0.25">
      <c r="B333" s="9"/>
      <c r="C333" s="232" t="s">
        <v>590</v>
      </c>
      <c r="D333" s="45" t="s">
        <v>819</v>
      </c>
      <c r="E333" s="70">
        <v>1</v>
      </c>
      <c r="F333" s="70" t="s">
        <v>41</v>
      </c>
      <c r="G333" s="58">
        <f t="shared" si="24"/>
        <v>0</v>
      </c>
      <c r="H333" s="59" t="str">
        <f t="shared" si="25"/>
        <v>[kg / kg NG]</v>
      </c>
      <c r="I333" s="286">
        <f t="shared" si="21"/>
        <v>0</v>
      </c>
      <c r="J333" s="64" t="s">
        <v>41</v>
      </c>
      <c r="K333" s="61"/>
      <c r="L333" s="57" t="s">
        <v>93</v>
      </c>
      <c r="M333" s="62"/>
      <c r="N333" s="282" t="s">
        <v>827</v>
      </c>
      <c r="O333" s="282"/>
      <c r="P333" s="282"/>
      <c r="X333" s="31"/>
      <c r="Y333" s="31"/>
    </row>
    <row r="334" spans="2:25" ht="15" x14ac:dyDescent="0.25">
      <c r="B334" s="9"/>
      <c r="C334" s="232" t="s">
        <v>591</v>
      </c>
      <c r="D334" s="45" t="s">
        <v>820</v>
      </c>
      <c r="E334" s="70">
        <v>1</v>
      </c>
      <c r="F334" s="70" t="s">
        <v>41</v>
      </c>
      <c r="G334" s="58">
        <f t="shared" si="24"/>
        <v>0</v>
      </c>
      <c r="H334" s="59" t="str">
        <f t="shared" si="25"/>
        <v>[kg / kg NG]</v>
      </c>
      <c r="I334" s="286">
        <f t="shared" si="21"/>
        <v>0</v>
      </c>
      <c r="J334" s="64" t="s">
        <v>41</v>
      </c>
      <c r="K334" s="61"/>
      <c r="L334" s="57" t="s">
        <v>93</v>
      </c>
      <c r="M334" s="62"/>
      <c r="N334" s="282" t="s">
        <v>827</v>
      </c>
      <c r="O334" s="282"/>
      <c r="P334" s="282"/>
      <c r="X334" s="31"/>
      <c r="Y334" s="31"/>
    </row>
    <row r="335" spans="2:25" ht="15" x14ac:dyDescent="0.25">
      <c r="B335" s="9"/>
      <c r="C335" s="232" t="s">
        <v>592</v>
      </c>
      <c r="D335" s="45" t="s">
        <v>821</v>
      </c>
      <c r="E335" s="70">
        <v>1</v>
      </c>
      <c r="F335" s="70" t="s">
        <v>41</v>
      </c>
      <c r="G335" s="58">
        <f t="shared" si="24"/>
        <v>0</v>
      </c>
      <c r="H335" s="59" t="str">
        <f t="shared" si="25"/>
        <v>[kg / kg NG]</v>
      </c>
      <c r="I335" s="286">
        <f t="shared" si="21"/>
        <v>0</v>
      </c>
      <c r="J335" s="64" t="s">
        <v>41</v>
      </c>
      <c r="K335" s="61"/>
      <c r="L335" s="57" t="s">
        <v>93</v>
      </c>
      <c r="M335" s="62"/>
      <c r="N335" s="282" t="s">
        <v>827</v>
      </c>
      <c r="O335" s="282"/>
      <c r="P335" s="282"/>
      <c r="X335" s="31"/>
      <c r="Y335" s="31"/>
    </row>
    <row r="336" spans="2:25" ht="15" x14ac:dyDescent="0.25">
      <c r="B336" s="9"/>
      <c r="C336" s="232" t="s">
        <v>593</v>
      </c>
      <c r="D336" s="45" t="s">
        <v>822</v>
      </c>
      <c r="E336" s="70">
        <v>1</v>
      </c>
      <c r="F336" s="70" t="s">
        <v>41</v>
      </c>
      <c r="G336" s="58">
        <f t="shared" si="24"/>
        <v>0</v>
      </c>
      <c r="H336" s="59" t="str">
        <f t="shared" si="25"/>
        <v>[kg / kg NG]</v>
      </c>
      <c r="I336" s="286">
        <f t="shared" si="21"/>
        <v>0</v>
      </c>
      <c r="J336" s="64" t="s">
        <v>41</v>
      </c>
      <c r="K336" s="61"/>
      <c r="L336" s="57" t="s">
        <v>93</v>
      </c>
      <c r="M336" s="62"/>
      <c r="N336" s="282" t="s">
        <v>827</v>
      </c>
      <c r="O336" s="283"/>
      <c r="P336" s="283"/>
      <c r="X336" s="31"/>
      <c r="Y336" s="31"/>
    </row>
    <row r="337" spans="2:25" ht="15" x14ac:dyDescent="0.25">
      <c r="B337" s="9"/>
      <c r="C337" s="233" t="s">
        <v>594</v>
      </c>
      <c r="D337" s="45" t="s">
        <v>823</v>
      </c>
      <c r="E337" s="70">
        <v>1</v>
      </c>
      <c r="F337" s="70" t="s">
        <v>41</v>
      </c>
      <c r="G337" s="58">
        <f t="shared" si="24"/>
        <v>0</v>
      </c>
      <c r="H337" s="59" t="str">
        <f t="shared" si="25"/>
        <v>[kg / kg NG]</v>
      </c>
      <c r="I337" s="286">
        <f t="shared" si="21"/>
        <v>0</v>
      </c>
      <c r="J337" s="64" t="s">
        <v>41</v>
      </c>
      <c r="K337" s="61"/>
      <c r="L337" s="57" t="s">
        <v>93</v>
      </c>
      <c r="M337" s="62"/>
      <c r="N337" s="282" t="s">
        <v>827</v>
      </c>
      <c r="O337" s="284"/>
      <c r="P337" s="285"/>
      <c r="X337" s="31"/>
      <c r="Y337" s="31"/>
    </row>
    <row r="338" spans="2:25" ht="15" x14ac:dyDescent="0.25">
      <c r="B338" s="9"/>
      <c r="C338" s="233" t="s">
        <v>595</v>
      </c>
      <c r="D338" s="45" t="s">
        <v>824</v>
      </c>
      <c r="E338" s="70">
        <v>1</v>
      </c>
      <c r="F338" s="70" t="s">
        <v>41</v>
      </c>
      <c r="G338" s="58">
        <f t="shared" si="24"/>
        <v>0</v>
      </c>
      <c r="H338" s="59" t="str">
        <f t="shared" si="25"/>
        <v>[kg / kg NG]</v>
      </c>
      <c r="I338" s="286">
        <f t="shared" si="21"/>
        <v>0</v>
      </c>
      <c r="J338" s="64" t="s">
        <v>41</v>
      </c>
      <c r="K338" s="61"/>
      <c r="L338" s="57" t="s">
        <v>93</v>
      </c>
      <c r="M338" s="62"/>
      <c r="N338" s="282" t="s">
        <v>827</v>
      </c>
      <c r="O338" s="283"/>
      <c r="P338" s="283"/>
      <c r="X338" s="31"/>
      <c r="Y338" s="31"/>
    </row>
    <row r="339" spans="2:25" ht="15" x14ac:dyDescent="0.25">
      <c r="B339" s="9"/>
      <c r="C339" s="233" t="s">
        <v>596</v>
      </c>
      <c r="D339" s="45" t="s">
        <v>825</v>
      </c>
      <c r="E339" s="70">
        <v>1</v>
      </c>
      <c r="F339" s="70" t="s">
        <v>41</v>
      </c>
      <c r="G339" s="58">
        <f t="shared" si="24"/>
        <v>0</v>
      </c>
      <c r="H339" s="59" t="str">
        <f t="shared" si="25"/>
        <v>[kg / kg NG]</v>
      </c>
      <c r="I339" s="286">
        <f t="shared" si="21"/>
        <v>0</v>
      </c>
      <c r="J339" s="64" t="s">
        <v>41</v>
      </c>
      <c r="K339" s="61"/>
      <c r="L339" s="57" t="s">
        <v>93</v>
      </c>
      <c r="M339" s="62"/>
      <c r="N339" s="282" t="s">
        <v>827</v>
      </c>
      <c r="O339" s="282"/>
      <c r="P339" s="282"/>
      <c r="X339" s="31"/>
      <c r="Y339" s="31"/>
    </row>
    <row r="340" spans="2:25" ht="15" x14ac:dyDescent="0.25">
      <c r="B340" s="9"/>
      <c r="C340" s="281"/>
      <c r="D340" s="243"/>
      <c r="E340" s="70"/>
      <c r="F340" s="70"/>
      <c r="G340" s="58"/>
      <c r="H340" s="59"/>
      <c r="I340" s="244"/>
      <c r="J340" s="64"/>
      <c r="K340" s="61"/>
      <c r="L340" s="57"/>
      <c r="M340" s="62"/>
      <c r="N340" s="271"/>
      <c r="O340" s="271"/>
      <c r="P340" s="271"/>
      <c r="X340" s="31"/>
      <c r="Y340" s="31"/>
    </row>
    <row r="341" spans="2:25" x14ac:dyDescent="0.2">
      <c r="B341" s="9"/>
      <c r="C341" s="64"/>
      <c r="D341" s="72"/>
      <c r="E341" s="70"/>
      <c r="F341" s="70"/>
      <c r="G341" s="58">
        <f>IF($C341="",1,VLOOKUP($C341,$C$22:$H$207,3,FALSE))</f>
        <v>1</v>
      </c>
      <c r="H341" s="59" t="str">
        <f>IF($C341="","",VLOOKUP($C341,$C$22:$H$207,6,FALSE))</f>
        <v/>
      </c>
      <c r="I341" s="60" t="str">
        <f t="shared" si="21"/>
        <v/>
      </c>
      <c r="J341" s="64"/>
      <c r="K341" s="61"/>
      <c r="L341" s="57"/>
      <c r="M341" s="62"/>
      <c r="N341" s="347"/>
      <c r="O341" s="347"/>
      <c r="P341" s="347"/>
      <c r="X341" s="31"/>
      <c r="Y341" s="31"/>
    </row>
    <row r="342" spans="2:25" x14ac:dyDescent="0.2">
      <c r="B342" s="9"/>
      <c r="C342" s="66" t="s">
        <v>65</v>
      </c>
      <c r="D342" s="73" t="s">
        <v>66</v>
      </c>
      <c r="E342" s="67" t="s">
        <v>76</v>
      </c>
      <c r="F342" s="49"/>
      <c r="G342" s="74"/>
      <c r="H342" s="75"/>
      <c r="I342" s="75"/>
      <c r="J342" s="49"/>
      <c r="K342" s="67"/>
      <c r="L342" s="49" t="s">
        <v>78</v>
      </c>
      <c r="M342" s="68"/>
      <c r="N342" s="348"/>
      <c r="O342" s="348"/>
      <c r="P342" s="348"/>
      <c r="X342" s="31"/>
      <c r="Y342" s="31"/>
    </row>
    <row r="343" spans="2:25" x14ac:dyDescent="0.2">
      <c r="B343" s="9"/>
      <c r="C343" s="2"/>
      <c r="D343" s="2"/>
      <c r="E343" s="2"/>
      <c r="F343" s="2"/>
      <c r="G343" s="2"/>
      <c r="H343" s="2"/>
      <c r="J343" s="2"/>
      <c r="K343" s="2"/>
      <c r="L343" s="2"/>
      <c r="M343" s="2"/>
      <c r="N343" s="2"/>
      <c r="O343" s="2"/>
      <c r="P343" s="2"/>
      <c r="X343" s="31"/>
      <c r="Y343" s="31"/>
    </row>
    <row r="344" spans="2:25" x14ac:dyDescent="0.2">
      <c r="B344" s="9"/>
      <c r="C344" s="2"/>
      <c r="D344" s="2"/>
      <c r="E344" s="2"/>
      <c r="F344" s="2"/>
      <c r="G344" s="2"/>
      <c r="H344" s="2"/>
      <c r="J344" s="2"/>
      <c r="K344" s="2"/>
      <c r="L344" s="2"/>
      <c r="M344" s="2"/>
      <c r="N344" s="2"/>
      <c r="O344" s="2"/>
      <c r="P344" s="2"/>
    </row>
    <row r="345" spans="2:25" x14ac:dyDescent="0.2">
      <c r="B345" s="9"/>
      <c r="C345" s="2"/>
      <c r="D345" s="2"/>
      <c r="E345" s="2"/>
      <c r="F345" s="2"/>
      <c r="G345" s="2"/>
      <c r="H345" s="2"/>
      <c r="J345" s="2"/>
      <c r="K345" s="2"/>
      <c r="L345" s="2"/>
      <c r="M345" s="2"/>
      <c r="N345" s="2"/>
      <c r="O345" s="2"/>
      <c r="P345" s="2"/>
    </row>
    <row r="346" spans="2:25" x14ac:dyDescent="0.2">
      <c r="B346" s="9"/>
      <c r="C346" s="2"/>
      <c r="D346" s="2"/>
      <c r="E346" s="2"/>
      <c r="F346" s="2"/>
      <c r="G346" s="2"/>
      <c r="H346" s="2"/>
      <c r="J346" s="2"/>
      <c r="K346" s="2"/>
      <c r="L346" s="2"/>
      <c r="M346" s="2"/>
      <c r="N346" s="2"/>
      <c r="O346" s="2"/>
      <c r="P346" s="2"/>
    </row>
    <row r="347" spans="2:25" x14ac:dyDescent="0.2">
      <c r="B347" s="9"/>
      <c r="C347" s="2"/>
      <c r="D347" s="2"/>
      <c r="E347" s="2"/>
      <c r="F347" s="2"/>
      <c r="G347" s="2"/>
      <c r="H347" s="2"/>
      <c r="J347" s="2"/>
      <c r="K347" s="2"/>
      <c r="L347" s="2"/>
      <c r="M347" s="2"/>
      <c r="N347" s="2"/>
      <c r="O347" s="2"/>
      <c r="P347" s="2"/>
    </row>
    <row r="348" spans="2:25" x14ac:dyDescent="0.2">
      <c r="B348" s="9"/>
      <c r="C348" s="2"/>
      <c r="D348" s="2"/>
      <c r="E348" s="2"/>
      <c r="F348" s="2"/>
      <c r="G348" s="2"/>
      <c r="H348" s="2"/>
      <c r="J348" s="2"/>
      <c r="K348" s="2"/>
      <c r="L348" s="2"/>
      <c r="M348" s="2"/>
      <c r="N348" s="2"/>
      <c r="O348" s="2"/>
      <c r="P348" s="2"/>
    </row>
    <row r="349" spans="2:25" x14ac:dyDescent="0.2">
      <c r="B349" s="9"/>
      <c r="C349" s="2"/>
      <c r="D349" s="2"/>
      <c r="E349" s="2"/>
      <c r="F349" s="2"/>
      <c r="G349" s="2"/>
      <c r="H349" s="2"/>
      <c r="J349" s="2"/>
      <c r="K349" s="2"/>
      <c r="L349" s="2"/>
      <c r="M349" s="2"/>
      <c r="N349" s="2"/>
      <c r="O349" s="2"/>
      <c r="P349" s="2"/>
    </row>
    <row r="350" spans="2:25" x14ac:dyDescent="0.2">
      <c r="B350" s="9"/>
      <c r="C350" s="2"/>
      <c r="D350" s="2"/>
      <c r="E350" s="2"/>
      <c r="F350" s="2"/>
      <c r="G350" s="2"/>
      <c r="H350" s="2"/>
      <c r="J350" s="2"/>
      <c r="K350" s="2"/>
      <c r="L350" s="2"/>
      <c r="M350" s="2"/>
      <c r="N350" s="2"/>
      <c r="O350" s="2"/>
      <c r="P350" s="2"/>
    </row>
    <row r="351" spans="2:25" s="2" customFormat="1" x14ac:dyDescent="0.2">
      <c r="B351" s="9"/>
    </row>
    <row r="352" spans="2:25" s="2" customFormat="1" x14ac:dyDescent="0.2">
      <c r="B352" s="9"/>
    </row>
    <row r="353" spans="2:2" s="2" customFormat="1" x14ac:dyDescent="0.2">
      <c r="B353" s="9"/>
    </row>
    <row r="354" spans="2:2" s="2" customFormat="1" x14ac:dyDescent="0.2">
      <c r="B354" s="9"/>
    </row>
    <row r="355" spans="2:2" s="2" customFormat="1" x14ac:dyDescent="0.2">
      <c r="B355" s="9"/>
    </row>
    <row r="356" spans="2:2" s="2" customFormat="1" x14ac:dyDescent="0.2">
      <c r="B356" s="9"/>
    </row>
    <row r="357" spans="2:2" s="2" customFormat="1" x14ac:dyDescent="0.2">
      <c r="B357" s="9"/>
    </row>
    <row r="358" spans="2:2" s="2" customFormat="1" x14ac:dyDescent="0.2">
      <c r="B358" s="9"/>
    </row>
    <row r="359" spans="2:2" s="2" customFormat="1" x14ac:dyDescent="0.2">
      <c r="B359" s="9"/>
    </row>
    <row r="360" spans="2:2" s="2" customFormat="1" x14ac:dyDescent="0.2">
      <c r="B360" s="9"/>
    </row>
    <row r="361" spans="2:2" s="2" customFormat="1" x14ac:dyDescent="0.2">
      <c r="B361" s="9"/>
    </row>
    <row r="362" spans="2:2" s="2" customFormat="1" x14ac:dyDescent="0.2">
      <c r="B362" s="9"/>
    </row>
    <row r="363" spans="2:2" s="2" customFormat="1" x14ac:dyDescent="0.2">
      <c r="B363" s="9"/>
    </row>
    <row r="364" spans="2:2" s="2" customFormat="1" x14ac:dyDescent="0.2">
      <c r="B364" s="9"/>
    </row>
    <row r="365" spans="2:2" s="2" customFormat="1" x14ac:dyDescent="0.2">
      <c r="B365" s="9"/>
    </row>
    <row r="366" spans="2:2" s="2" customFormat="1" x14ac:dyDescent="0.2">
      <c r="B366" s="9"/>
    </row>
    <row r="367" spans="2:2" s="2" customFormat="1" x14ac:dyDescent="0.2">
      <c r="B367" s="9"/>
    </row>
    <row r="368" spans="2:2" s="2" customFormat="1" x14ac:dyDescent="0.2">
      <c r="B368" s="9"/>
    </row>
    <row r="369" spans="2:2" s="2" customFormat="1" x14ac:dyDescent="0.2">
      <c r="B369" s="9"/>
    </row>
    <row r="370" spans="2:2" s="2" customFormat="1" x14ac:dyDescent="0.2">
      <c r="B370" s="9"/>
    </row>
    <row r="371" spans="2:2" s="2" customFormat="1" x14ac:dyDescent="0.2">
      <c r="B371" s="9"/>
    </row>
    <row r="372" spans="2:2" s="2" customFormat="1" x14ac:dyDescent="0.2">
      <c r="B372" s="9"/>
    </row>
    <row r="373" spans="2:2" s="2" customFormat="1" x14ac:dyDescent="0.2">
      <c r="B373" s="9"/>
    </row>
    <row r="374" spans="2:2" s="2" customFormat="1" x14ac:dyDescent="0.2">
      <c r="B374" s="9"/>
    </row>
    <row r="375" spans="2:2" s="2" customFormat="1" x14ac:dyDescent="0.2">
      <c r="B375" s="9"/>
    </row>
    <row r="376" spans="2:2" s="2" customFormat="1" x14ac:dyDescent="0.2">
      <c r="B376" s="9"/>
    </row>
    <row r="377" spans="2:2" s="2" customFormat="1" x14ac:dyDescent="0.2">
      <c r="B377" s="9"/>
    </row>
    <row r="378" spans="2:2" s="2" customFormat="1" x14ac:dyDescent="0.2">
      <c r="B378" s="9"/>
    </row>
    <row r="379" spans="2:2" s="2" customFormat="1" x14ac:dyDescent="0.2">
      <c r="B379" s="9"/>
    </row>
    <row r="380" spans="2:2" s="2" customFormat="1" x14ac:dyDescent="0.2">
      <c r="B380" s="9"/>
    </row>
    <row r="381" spans="2:2" s="2" customFormat="1" x14ac:dyDescent="0.2">
      <c r="B381" s="9"/>
    </row>
    <row r="382" spans="2:2" s="2" customFormat="1" x14ac:dyDescent="0.2">
      <c r="B382" s="9"/>
    </row>
    <row r="383" spans="2:2" s="2" customFormat="1" x14ac:dyDescent="0.2">
      <c r="B383" s="9"/>
    </row>
    <row r="384" spans="2:2" s="2" customFormat="1" x14ac:dyDescent="0.2">
      <c r="B384" s="9"/>
    </row>
    <row r="385" spans="1:25" s="2" customFormat="1" x14ac:dyDescent="0.2">
      <c r="B385" s="9"/>
    </row>
    <row r="386" spans="1:25" s="2" customFormat="1" x14ac:dyDescent="0.2">
      <c r="B386" s="9"/>
    </row>
    <row r="387" spans="1:25" s="2" customFormat="1" x14ac:dyDescent="0.2">
      <c r="B387" s="9"/>
    </row>
    <row r="388" spans="1:25" s="2" customFormat="1" x14ac:dyDescent="0.2">
      <c r="B388" s="9"/>
    </row>
    <row r="389" spans="1:25" s="2" customFormat="1" x14ac:dyDescent="0.2">
      <c r="B389" s="9"/>
    </row>
    <row r="390" spans="1:25" s="2" customFormat="1" x14ac:dyDescent="0.2">
      <c r="B390" s="9"/>
    </row>
    <row r="391" spans="1:25" s="2" customFormat="1" x14ac:dyDescent="0.2">
      <c r="B391" s="9"/>
    </row>
    <row r="392" spans="1:25" s="2" customFormat="1" x14ac:dyDescent="0.2">
      <c r="B392" s="9"/>
    </row>
    <row r="393" spans="1:25" s="2" customFormat="1" x14ac:dyDescent="0.2">
      <c r="B393" s="9"/>
    </row>
    <row r="394" spans="1:25" s="2" customFormat="1" x14ac:dyDescent="0.2">
      <c r="B394" s="9"/>
    </row>
    <row r="395" spans="1:25" s="2" customFormat="1" x14ac:dyDescent="0.2">
      <c r="B395" s="9"/>
    </row>
    <row r="396" spans="1:25" s="2" customFormat="1" x14ac:dyDescent="0.2">
      <c r="B396" s="9"/>
    </row>
    <row r="397" spans="1:25" s="2" customFormat="1" x14ac:dyDescent="0.2">
      <c r="B397" s="9"/>
    </row>
    <row r="398" spans="1:25" s="2" customFormat="1" x14ac:dyDescent="0.2">
      <c r="B398" s="76" t="s">
        <v>81</v>
      </c>
    </row>
    <row r="399" spans="1:25" s="77" customFormat="1" x14ac:dyDescent="0.2">
      <c r="A399" s="9"/>
      <c r="B399" s="9"/>
      <c r="C399" s="9" t="s">
        <v>82</v>
      </c>
      <c r="D399" s="9" t="s">
        <v>83</v>
      </c>
      <c r="E399" s="9" t="s">
        <v>84</v>
      </c>
      <c r="F399" s="9"/>
      <c r="G399" s="9"/>
      <c r="H399" s="9" t="s">
        <v>75</v>
      </c>
      <c r="I399" s="9"/>
      <c r="J399" s="9" t="s">
        <v>74</v>
      </c>
      <c r="K399" s="9"/>
      <c r="L399" s="9"/>
      <c r="M399" s="9"/>
      <c r="N399" s="9"/>
      <c r="O399" s="9"/>
      <c r="P399" s="9"/>
      <c r="Q399" s="9"/>
      <c r="R399" s="9"/>
      <c r="S399" s="9"/>
      <c r="T399" s="9"/>
      <c r="U399" s="9"/>
      <c r="V399" s="9"/>
      <c r="W399" s="9"/>
      <c r="X399" s="9"/>
      <c r="Y399" s="9"/>
    </row>
    <row r="400" spans="1:25" x14ac:dyDescent="0.2">
      <c r="B400" s="9"/>
      <c r="C400" s="78" t="s">
        <v>78</v>
      </c>
      <c r="D400" s="78" t="s">
        <v>78</v>
      </c>
      <c r="E400" s="78" t="s">
        <v>78</v>
      </c>
      <c r="F400" s="2"/>
      <c r="G400" s="2"/>
      <c r="H400" s="78" t="s">
        <v>78</v>
      </c>
      <c r="J400" s="2"/>
      <c r="K400" s="2"/>
      <c r="L400" s="2"/>
      <c r="M400" s="2"/>
      <c r="N400" s="2"/>
      <c r="O400" s="2"/>
      <c r="P400" s="2"/>
    </row>
    <row r="401" spans="2:16" x14ac:dyDescent="0.2">
      <c r="B401" s="9"/>
      <c r="C401" s="17" t="s">
        <v>85</v>
      </c>
      <c r="D401" s="2" t="s">
        <v>86</v>
      </c>
      <c r="E401" s="2" t="s">
        <v>87</v>
      </c>
      <c r="F401" s="2"/>
      <c r="G401" s="2"/>
      <c r="H401" s="2" t="s">
        <v>88</v>
      </c>
      <c r="J401" s="2" t="s">
        <v>89</v>
      </c>
      <c r="K401" s="2"/>
      <c r="L401" s="2"/>
      <c r="M401" s="2"/>
      <c r="N401" s="2"/>
      <c r="O401" s="2"/>
      <c r="P401" s="2"/>
    </row>
    <row r="402" spans="2:16" x14ac:dyDescent="0.2">
      <c r="B402" s="9"/>
      <c r="C402" s="2" t="s">
        <v>90</v>
      </c>
      <c r="D402" s="2" t="s">
        <v>91</v>
      </c>
      <c r="E402" s="2" t="s">
        <v>92</v>
      </c>
      <c r="F402" s="2"/>
      <c r="G402" s="2"/>
      <c r="H402" s="2" t="s">
        <v>93</v>
      </c>
      <c r="J402" s="2" t="s">
        <v>94</v>
      </c>
      <c r="K402" s="2"/>
      <c r="L402" s="2"/>
      <c r="M402" s="2"/>
      <c r="N402" s="2"/>
      <c r="O402" s="2"/>
      <c r="P402" s="2"/>
    </row>
    <row r="403" spans="2:16" x14ac:dyDescent="0.2">
      <c r="B403" s="9"/>
      <c r="C403" s="2" t="s">
        <v>95</v>
      </c>
      <c r="D403" s="2" t="s">
        <v>96</v>
      </c>
      <c r="E403" s="2" t="s">
        <v>97</v>
      </c>
      <c r="F403" s="2"/>
      <c r="G403" s="2"/>
      <c r="H403" s="2" t="s">
        <v>98</v>
      </c>
      <c r="J403" s="2"/>
      <c r="K403" s="2"/>
      <c r="L403" s="2"/>
      <c r="M403" s="2"/>
      <c r="N403" s="2"/>
      <c r="O403" s="2"/>
      <c r="P403" s="2"/>
    </row>
    <row r="404" spans="2:16" x14ac:dyDescent="0.2">
      <c r="B404" s="9"/>
      <c r="C404" s="2" t="s">
        <v>99</v>
      </c>
      <c r="D404" s="2" t="s">
        <v>100</v>
      </c>
      <c r="E404" s="2" t="s">
        <v>101</v>
      </c>
      <c r="F404" s="2"/>
      <c r="G404" s="2"/>
      <c r="H404" s="2" t="s">
        <v>102</v>
      </c>
      <c r="J404" s="2"/>
      <c r="K404" s="2"/>
      <c r="L404" s="2"/>
      <c r="M404" s="2"/>
      <c r="N404" s="2"/>
      <c r="O404" s="2"/>
      <c r="P404" s="2"/>
    </row>
    <row r="405" spans="2:16" x14ac:dyDescent="0.2">
      <c r="B405" s="9"/>
      <c r="C405" s="2" t="s">
        <v>103</v>
      </c>
      <c r="D405" s="2"/>
      <c r="E405" s="2" t="s">
        <v>104</v>
      </c>
      <c r="F405" s="2"/>
      <c r="G405" s="2"/>
      <c r="H405" s="2" t="s">
        <v>104</v>
      </c>
      <c r="J405" s="2"/>
      <c r="K405" s="2"/>
      <c r="L405" s="2"/>
      <c r="M405" s="2"/>
      <c r="N405" s="2"/>
      <c r="O405" s="2"/>
      <c r="P405" s="2"/>
    </row>
    <row r="406" spans="2:16" x14ac:dyDescent="0.2">
      <c r="B406" s="9"/>
      <c r="C406" s="2" t="s">
        <v>105</v>
      </c>
      <c r="D406" s="2"/>
      <c r="E406" s="2"/>
      <c r="F406" s="2"/>
      <c r="G406" s="2"/>
      <c r="H406" s="2"/>
      <c r="J406" s="2"/>
      <c r="K406" s="2"/>
      <c r="L406" s="2"/>
      <c r="M406" s="2"/>
      <c r="N406" s="2"/>
      <c r="O406" s="2"/>
      <c r="P406" s="2"/>
    </row>
    <row r="407" spans="2:16" x14ac:dyDescent="0.2">
      <c r="B407" s="9"/>
      <c r="C407" s="2" t="s">
        <v>106</v>
      </c>
      <c r="D407" s="2"/>
      <c r="E407" s="2"/>
      <c r="F407" s="2"/>
      <c r="G407" s="2"/>
      <c r="H407" s="2"/>
      <c r="J407" s="2"/>
      <c r="K407" s="2"/>
      <c r="L407" s="2"/>
      <c r="M407" s="2"/>
      <c r="N407" s="2"/>
      <c r="O407" s="2"/>
      <c r="P407" s="2"/>
    </row>
    <row r="408" spans="2:16" x14ac:dyDescent="0.2">
      <c r="B408" s="9"/>
      <c r="C408" s="2" t="s">
        <v>107</v>
      </c>
      <c r="D408" s="2"/>
      <c r="E408" s="2"/>
      <c r="F408" s="2"/>
      <c r="G408" s="2"/>
      <c r="H408" s="2"/>
      <c r="J408" s="2"/>
      <c r="K408" s="2"/>
      <c r="L408" s="2"/>
      <c r="M408" s="2"/>
      <c r="N408" s="2"/>
      <c r="O408" s="2"/>
      <c r="P408" s="2"/>
    </row>
    <row r="409" spans="2:16" x14ac:dyDescent="0.2">
      <c r="B409" s="9"/>
      <c r="C409" s="17" t="s">
        <v>108</v>
      </c>
      <c r="D409" s="2"/>
      <c r="E409" s="2"/>
      <c r="F409" s="2"/>
      <c r="G409" s="2"/>
      <c r="H409" s="2"/>
      <c r="J409" s="2"/>
      <c r="K409" s="2"/>
      <c r="L409" s="2"/>
      <c r="M409" s="2"/>
      <c r="N409" s="2"/>
      <c r="O409" s="2"/>
      <c r="P409" s="2"/>
    </row>
    <row r="410" spans="2:16" x14ac:dyDescent="0.2">
      <c r="B410" s="9"/>
    </row>
    <row r="411" spans="2:16" x14ac:dyDescent="0.2">
      <c r="B411" s="9"/>
    </row>
    <row r="412" spans="2:16" x14ac:dyDescent="0.2">
      <c r="B412" s="9"/>
    </row>
    <row r="413" spans="2:16" x14ac:dyDescent="0.2">
      <c r="B413" s="9"/>
    </row>
    <row r="414" spans="2:16" x14ac:dyDescent="0.2">
      <c r="B414" s="9"/>
    </row>
    <row r="415" spans="2:16" x14ac:dyDescent="0.2">
      <c r="B415" s="9"/>
    </row>
    <row r="416" spans="2:16" x14ac:dyDescent="0.2">
      <c r="B416" s="9"/>
    </row>
    <row r="417" spans="2:2" x14ac:dyDescent="0.2">
      <c r="B417" s="9"/>
    </row>
    <row r="418" spans="2:2" x14ac:dyDescent="0.2">
      <c r="B418" s="9"/>
    </row>
    <row r="419" spans="2:2" x14ac:dyDescent="0.2">
      <c r="B419" s="9"/>
    </row>
    <row r="420" spans="2:2" x14ac:dyDescent="0.2">
      <c r="B420" s="9"/>
    </row>
    <row r="421" spans="2:2" x14ac:dyDescent="0.2">
      <c r="B421" s="9"/>
    </row>
    <row r="422" spans="2:2" x14ac:dyDescent="0.2">
      <c r="B422" s="9"/>
    </row>
    <row r="423" spans="2:2" x14ac:dyDescent="0.2">
      <c r="B423" s="9"/>
    </row>
    <row r="424" spans="2:2" x14ac:dyDescent="0.2">
      <c r="B424" s="9"/>
    </row>
    <row r="425" spans="2:2" x14ac:dyDescent="0.2">
      <c r="B425" s="9"/>
    </row>
    <row r="426" spans="2:2" x14ac:dyDescent="0.2">
      <c r="B426" s="9"/>
    </row>
    <row r="427" spans="2:2" x14ac:dyDescent="0.2">
      <c r="B427" s="9"/>
    </row>
    <row r="428" spans="2:2" x14ac:dyDescent="0.2">
      <c r="B428" s="9"/>
    </row>
    <row r="429" spans="2:2" x14ac:dyDescent="0.2">
      <c r="B429" s="9"/>
    </row>
    <row r="430" spans="2:2" x14ac:dyDescent="0.2">
      <c r="B430" s="9"/>
    </row>
    <row r="431" spans="2:2" x14ac:dyDescent="0.2">
      <c r="B431" s="9"/>
    </row>
    <row r="432" spans="2:2" x14ac:dyDescent="0.2">
      <c r="B432" s="9"/>
    </row>
    <row r="433" spans="2:2" x14ac:dyDescent="0.2">
      <c r="B433" s="9"/>
    </row>
    <row r="434" spans="2:2" x14ac:dyDescent="0.2">
      <c r="B434" s="9"/>
    </row>
    <row r="435" spans="2:2" x14ac:dyDescent="0.2">
      <c r="B435" s="9"/>
    </row>
    <row r="436" spans="2:2" x14ac:dyDescent="0.2">
      <c r="B436" s="9"/>
    </row>
    <row r="437" spans="2:2" x14ac:dyDescent="0.2">
      <c r="B437" s="9"/>
    </row>
    <row r="438" spans="2:2" x14ac:dyDescent="0.2">
      <c r="B438" s="9"/>
    </row>
    <row r="439" spans="2:2" x14ac:dyDescent="0.2">
      <c r="B439" s="9"/>
    </row>
    <row r="440" spans="2:2" x14ac:dyDescent="0.2">
      <c r="B440" s="9"/>
    </row>
    <row r="441" spans="2:2" x14ac:dyDescent="0.2">
      <c r="B441" s="9"/>
    </row>
    <row r="442" spans="2:2" x14ac:dyDescent="0.2">
      <c r="B442" s="9"/>
    </row>
    <row r="443" spans="2:2" x14ac:dyDescent="0.2">
      <c r="B443" s="9"/>
    </row>
    <row r="444" spans="2:2" x14ac:dyDescent="0.2">
      <c r="B444" s="9"/>
    </row>
    <row r="445" spans="2:2" x14ac:dyDescent="0.2">
      <c r="B445" s="9"/>
    </row>
    <row r="446" spans="2:2" x14ac:dyDescent="0.2">
      <c r="B446" s="9"/>
    </row>
    <row r="447" spans="2:2" x14ac:dyDescent="0.2">
      <c r="B447" s="9"/>
    </row>
    <row r="448" spans="2:2" x14ac:dyDescent="0.2">
      <c r="B448" s="9"/>
    </row>
    <row r="449" spans="2:2" x14ac:dyDescent="0.2">
      <c r="B449" s="9"/>
    </row>
    <row r="450" spans="2:2" x14ac:dyDescent="0.2">
      <c r="B450" s="9"/>
    </row>
    <row r="451" spans="2:2" x14ac:dyDescent="0.2">
      <c r="B451" s="9"/>
    </row>
    <row r="452" spans="2:2" x14ac:dyDescent="0.2">
      <c r="B452" s="9"/>
    </row>
    <row r="453" spans="2:2" x14ac:dyDescent="0.2">
      <c r="B453" s="9"/>
    </row>
    <row r="454" spans="2:2" x14ac:dyDescent="0.2">
      <c r="B454" s="9"/>
    </row>
    <row r="455" spans="2:2" x14ac:dyDescent="0.2">
      <c r="B455" s="9"/>
    </row>
    <row r="456" spans="2:2" x14ac:dyDescent="0.2">
      <c r="B456" s="9"/>
    </row>
    <row r="457" spans="2:2" x14ac:dyDescent="0.2">
      <c r="B457" s="9"/>
    </row>
    <row r="458" spans="2:2" x14ac:dyDescent="0.2">
      <c r="B458" s="9"/>
    </row>
    <row r="459" spans="2:2" x14ac:dyDescent="0.2">
      <c r="B459" s="9"/>
    </row>
    <row r="460" spans="2:2" x14ac:dyDescent="0.2">
      <c r="B460" s="9"/>
    </row>
    <row r="461" spans="2:2" x14ac:dyDescent="0.2">
      <c r="B461" s="9"/>
    </row>
    <row r="462" spans="2:2" x14ac:dyDescent="0.2">
      <c r="B462" s="9"/>
    </row>
    <row r="463" spans="2:2" x14ac:dyDescent="0.2">
      <c r="B463" s="9"/>
    </row>
    <row r="464" spans="2:2" x14ac:dyDescent="0.2">
      <c r="B464" s="9"/>
    </row>
    <row r="465" spans="2:2" x14ac:dyDescent="0.2">
      <c r="B465" s="9"/>
    </row>
    <row r="466" spans="2:2" x14ac:dyDescent="0.2">
      <c r="B466" s="9"/>
    </row>
    <row r="467" spans="2:2" x14ac:dyDescent="0.2">
      <c r="B467" s="9"/>
    </row>
    <row r="468" spans="2:2" x14ac:dyDescent="0.2">
      <c r="B468" s="9"/>
    </row>
    <row r="469" spans="2:2" x14ac:dyDescent="0.2">
      <c r="B469" s="9"/>
    </row>
    <row r="470" spans="2:2" x14ac:dyDescent="0.2">
      <c r="B470" s="9"/>
    </row>
    <row r="471" spans="2:2" x14ac:dyDescent="0.2">
      <c r="B471" s="9"/>
    </row>
    <row r="472" spans="2:2" x14ac:dyDescent="0.2">
      <c r="B472" s="9"/>
    </row>
    <row r="473" spans="2:2" x14ac:dyDescent="0.2">
      <c r="B473" s="9"/>
    </row>
    <row r="474" spans="2:2" x14ac:dyDescent="0.2">
      <c r="B474" s="9"/>
    </row>
    <row r="475" spans="2:2" x14ac:dyDescent="0.2">
      <c r="B475" s="9"/>
    </row>
    <row r="476" spans="2:2" x14ac:dyDescent="0.2">
      <c r="B476" s="9"/>
    </row>
    <row r="477" spans="2:2" x14ac:dyDescent="0.2">
      <c r="B477" s="9"/>
    </row>
    <row r="478" spans="2:2" x14ac:dyDescent="0.2">
      <c r="B478" s="9"/>
    </row>
    <row r="479" spans="2:2" x14ac:dyDescent="0.2">
      <c r="B479" s="9"/>
    </row>
    <row r="480" spans="2:2" x14ac:dyDescent="0.2">
      <c r="B480" s="9"/>
    </row>
    <row r="481" spans="2:2" x14ac:dyDescent="0.2">
      <c r="B481" s="9"/>
    </row>
    <row r="482" spans="2:2" x14ac:dyDescent="0.2">
      <c r="B482" s="9"/>
    </row>
    <row r="483" spans="2:2" x14ac:dyDescent="0.2">
      <c r="B483" s="9"/>
    </row>
    <row r="484" spans="2:2" x14ac:dyDescent="0.2">
      <c r="B484" s="9"/>
    </row>
    <row r="485" spans="2:2" x14ac:dyDescent="0.2">
      <c r="B485" s="9"/>
    </row>
    <row r="486" spans="2:2" x14ac:dyDescent="0.2">
      <c r="B486" s="9"/>
    </row>
    <row r="487" spans="2:2" x14ac:dyDescent="0.2">
      <c r="B487" s="9"/>
    </row>
    <row r="488" spans="2:2" x14ac:dyDescent="0.2">
      <c r="B488" s="9"/>
    </row>
    <row r="489" spans="2:2" x14ac:dyDescent="0.2">
      <c r="B489" s="9"/>
    </row>
    <row r="490" spans="2:2" x14ac:dyDescent="0.2">
      <c r="B490" s="9"/>
    </row>
    <row r="491" spans="2:2" x14ac:dyDescent="0.2">
      <c r="B491" s="9"/>
    </row>
    <row r="492" spans="2:2" x14ac:dyDescent="0.2">
      <c r="B492" s="9"/>
    </row>
    <row r="493" spans="2:2" x14ac:dyDescent="0.2">
      <c r="B493" s="9"/>
    </row>
    <row r="494" spans="2:2" x14ac:dyDescent="0.2">
      <c r="B494" s="9"/>
    </row>
    <row r="495" spans="2:2" x14ac:dyDescent="0.2">
      <c r="B495" s="9"/>
    </row>
    <row r="496" spans="2:2" x14ac:dyDescent="0.2">
      <c r="B496" s="9"/>
    </row>
    <row r="497" spans="2:2" x14ac:dyDescent="0.2">
      <c r="B497" s="9"/>
    </row>
    <row r="498" spans="2:2" x14ac:dyDescent="0.2">
      <c r="B498" s="9"/>
    </row>
    <row r="499" spans="2:2" x14ac:dyDescent="0.2">
      <c r="B499" s="9"/>
    </row>
    <row r="500" spans="2:2" x14ac:dyDescent="0.2">
      <c r="B500" s="9"/>
    </row>
    <row r="501" spans="2:2" x14ac:dyDescent="0.2">
      <c r="B501" s="9"/>
    </row>
    <row r="502" spans="2:2" x14ac:dyDescent="0.2">
      <c r="B502" s="9"/>
    </row>
    <row r="503" spans="2:2" x14ac:dyDescent="0.2">
      <c r="B503" s="9"/>
    </row>
    <row r="504" spans="2:2" x14ac:dyDescent="0.2">
      <c r="B504" s="9"/>
    </row>
    <row r="505" spans="2:2" x14ac:dyDescent="0.2">
      <c r="B505" s="9"/>
    </row>
    <row r="506" spans="2:2" x14ac:dyDescent="0.2">
      <c r="B506" s="9"/>
    </row>
    <row r="507" spans="2:2" x14ac:dyDescent="0.2">
      <c r="B507" s="9"/>
    </row>
    <row r="508" spans="2:2" x14ac:dyDescent="0.2">
      <c r="B508" s="9"/>
    </row>
    <row r="509" spans="2:2" x14ac:dyDescent="0.2">
      <c r="B509" s="9"/>
    </row>
    <row r="510" spans="2:2" x14ac:dyDescent="0.2">
      <c r="B510" s="9"/>
    </row>
    <row r="511" spans="2:2" x14ac:dyDescent="0.2">
      <c r="B511" s="9"/>
    </row>
    <row r="512" spans="2:2" x14ac:dyDescent="0.2">
      <c r="B512" s="9"/>
    </row>
    <row r="513" spans="2:2" x14ac:dyDescent="0.2">
      <c r="B513" s="9"/>
    </row>
    <row r="514" spans="2:2" x14ac:dyDescent="0.2">
      <c r="B514" s="9"/>
    </row>
    <row r="515" spans="2:2" x14ac:dyDescent="0.2">
      <c r="B515" s="9"/>
    </row>
    <row r="516" spans="2:2" x14ac:dyDescent="0.2">
      <c r="B516" s="9"/>
    </row>
    <row r="517" spans="2:2" x14ac:dyDescent="0.2">
      <c r="B517" s="9"/>
    </row>
    <row r="518" spans="2:2" x14ac:dyDescent="0.2">
      <c r="B518" s="9"/>
    </row>
    <row r="519" spans="2:2" x14ac:dyDescent="0.2">
      <c r="B519" s="9"/>
    </row>
    <row r="520" spans="2:2" x14ac:dyDescent="0.2">
      <c r="B520" s="9"/>
    </row>
    <row r="521" spans="2:2" x14ac:dyDescent="0.2">
      <c r="B521" s="9"/>
    </row>
    <row r="522" spans="2:2" x14ac:dyDescent="0.2">
      <c r="B522" s="9"/>
    </row>
    <row r="523" spans="2:2" x14ac:dyDescent="0.2">
      <c r="B523" s="9"/>
    </row>
    <row r="524" spans="2:2" x14ac:dyDescent="0.2">
      <c r="B524" s="9"/>
    </row>
    <row r="525" spans="2:2" x14ac:dyDescent="0.2">
      <c r="B525" s="9"/>
    </row>
    <row r="526" spans="2:2" x14ac:dyDescent="0.2">
      <c r="B526" s="9"/>
    </row>
    <row r="527" spans="2:2" x14ac:dyDescent="0.2">
      <c r="B527" s="9"/>
    </row>
    <row r="528" spans="2:2" x14ac:dyDescent="0.2">
      <c r="B528" s="9"/>
    </row>
    <row r="529" spans="2:2" x14ac:dyDescent="0.2">
      <c r="B529" s="9"/>
    </row>
    <row r="530" spans="2:2" x14ac:dyDescent="0.2">
      <c r="B530" s="9"/>
    </row>
    <row r="531" spans="2:2" x14ac:dyDescent="0.2">
      <c r="B531" s="9"/>
    </row>
    <row r="532" spans="2:2" x14ac:dyDescent="0.2">
      <c r="B532" s="9"/>
    </row>
    <row r="533" spans="2:2" x14ac:dyDescent="0.2">
      <c r="B533" s="9"/>
    </row>
    <row r="534" spans="2:2" x14ac:dyDescent="0.2">
      <c r="B534" s="9"/>
    </row>
    <row r="535" spans="2:2" x14ac:dyDescent="0.2">
      <c r="B535" s="9"/>
    </row>
    <row r="536" spans="2:2" x14ac:dyDescent="0.2">
      <c r="B536" s="9"/>
    </row>
    <row r="537" spans="2:2" x14ac:dyDescent="0.2">
      <c r="B537" s="9"/>
    </row>
    <row r="538" spans="2:2" x14ac:dyDescent="0.2">
      <c r="B538" s="9"/>
    </row>
    <row r="539" spans="2:2" x14ac:dyDescent="0.2">
      <c r="B539" s="9"/>
    </row>
    <row r="540" spans="2:2" x14ac:dyDescent="0.2">
      <c r="B540" s="9"/>
    </row>
    <row r="541" spans="2:2" x14ac:dyDescent="0.2">
      <c r="B541" s="9"/>
    </row>
    <row r="542" spans="2:2" x14ac:dyDescent="0.2">
      <c r="B542" s="9"/>
    </row>
    <row r="543" spans="2:2" x14ac:dyDescent="0.2">
      <c r="B543" s="9"/>
    </row>
    <row r="544" spans="2:2" x14ac:dyDescent="0.2">
      <c r="B544" s="9"/>
    </row>
    <row r="545" spans="2:2" x14ac:dyDescent="0.2">
      <c r="B545" s="9"/>
    </row>
    <row r="546" spans="2:2" x14ac:dyDescent="0.2">
      <c r="B546" s="9"/>
    </row>
    <row r="547" spans="2:2" x14ac:dyDescent="0.2">
      <c r="B547" s="9"/>
    </row>
    <row r="548" spans="2:2" x14ac:dyDescent="0.2">
      <c r="B548" s="9"/>
    </row>
    <row r="549" spans="2:2" x14ac:dyDescent="0.2">
      <c r="B549" s="9"/>
    </row>
    <row r="550" spans="2:2" x14ac:dyDescent="0.2">
      <c r="B550" s="9"/>
    </row>
    <row r="551" spans="2:2" x14ac:dyDescent="0.2">
      <c r="B551" s="9"/>
    </row>
    <row r="552" spans="2:2" x14ac:dyDescent="0.2">
      <c r="B552" s="9"/>
    </row>
    <row r="553" spans="2:2" x14ac:dyDescent="0.2">
      <c r="B553" s="9"/>
    </row>
    <row r="554" spans="2:2" x14ac:dyDescent="0.2">
      <c r="B554" s="9"/>
    </row>
    <row r="555" spans="2:2" x14ac:dyDescent="0.2">
      <c r="B555" s="9"/>
    </row>
    <row r="556" spans="2:2" x14ac:dyDescent="0.2">
      <c r="B556" s="9"/>
    </row>
    <row r="557" spans="2:2" x14ac:dyDescent="0.2">
      <c r="B557" s="9"/>
    </row>
    <row r="558" spans="2:2" x14ac:dyDescent="0.2">
      <c r="B558" s="9"/>
    </row>
    <row r="559" spans="2:2" x14ac:dyDescent="0.2">
      <c r="B559" s="9"/>
    </row>
    <row r="560" spans="2:2" x14ac:dyDescent="0.2">
      <c r="B560" s="9"/>
    </row>
    <row r="561" spans="2:2" x14ac:dyDescent="0.2">
      <c r="B561" s="9"/>
    </row>
    <row r="562" spans="2:2" x14ac:dyDescent="0.2">
      <c r="B562" s="9"/>
    </row>
    <row r="563" spans="2:2" x14ac:dyDescent="0.2">
      <c r="B563" s="9"/>
    </row>
    <row r="564" spans="2:2" x14ac:dyDescent="0.2">
      <c r="B564" s="9"/>
    </row>
    <row r="565" spans="2:2" x14ac:dyDescent="0.2">
      <c r="B565" s="9"/>
    </row>
    <row r="566" spans="2:2" x14ac:dyDescent="0.2">
      <c r="B566" s="9"/>
    </row>
    <row r="567" spans="2:2" x14ac:dyDescent="0.2">
      <c r="B567" s="9"/>
    </row>
    <row r="568" spans="2:2" x14ac:dyDescent="0.2">
      <c r="B568" s="9"/>
    </row>
    <row r="569" spans="2:2" x14ac:dyDescent="0.2">
      <c r="B569" s="9"/>
    </row>
    <row r="570" spans="2:2" x14ac:dyDescent="0.2">
      <c r="B570" s="9"/>
    </row>
    <row r="571" spans="2:2" x14ac:dyDescent="0.2">
      <c r="B571" s="9"/>
    </row>
    <row r="572" spans="2:2" x14ac:dyDescent="0.2">
      <c r="B572" s="9"/>
    </row>
    <row r="573" spans="2:2" x14ac:dyDescent="0.2">
      <c r="B573" s="9"/>
    </row>
    <row r="574" spans="2:2" x14ac:dyDescent="0.2">
      <c r="B574" s="9"/>
    </row>
    <row r="575" spans="2:2" x14ac:dyDescent="0.2">
      <c r="B575" s="9"/>
    </row>
    <row r="576" spans="2:2" x14ac:dyDescent="0.2">
      <c r="B576" s="9"/>
    </row>
    <row r="577" spans="2:2" x14ac:dyDescent="0.2">
      <c r="B577" s="9"/>
    </row>
    <row r="578" spans="2:2" x14ac:dyDescent="0.2">
      <c r="B578" s="9"/>
    </row>
    <row r="579" spans="2:2" x14ac:dyDescent="0.2">
      <c r="B579" s="9"/>
    </row>
    <row r="580" spans="2:2" x14ac:dyDescent="0.2">
      <c r="B580" s="9"/>
    </row>
    <row r="581" spans="2:2" x14ac:dyDescent="0.2">
      <c r="B581" s="9"/>
    </row>
    <row r="582" spans="2:2" x14ac:dyDescent="0.2">
      <c r="B582" s="9"/>
    </row>
    <row r="583" spans="2:2" x14ac:dyDescent="0.2">
      <c r="B583" s="9"/>
    </row>
    <row r="584" spans="2:2" x14ac:dyDescent="0.2">
      <c r="B584" s="9"/>
    </row>
    <row r="585" spans="2:2" x14ac:dyDescent="0.2">
      <c r="B585" s="9"/>
    </row>
    <row r="586" spans="2:2" x14ac:dyDescent="0.2">
      <c r="B586" s="9"/>
    </row>
    <row r="587" spans="2:2" x14ac:dyDescent="0.2">
      <c r="B587" s="9"/>
    </row>
    <row r="588" spans="2:2" x14ac:dyDescent="0.2">
      <c r="B588" s="9"/>
    </row>
    <row r="589" spans="2:2" x14ac:dyDescent="0.2">
      <c r="B589" s="9"/>
    </row>
    <row r="590" spans="2:2" x14ac:dyDescent="0.2">
      <c r="B590" s="9"/>
    </row>
    <row r="591" spans="2:2" x14ac:dyDescent="0.2">
      <c r="B591" s="9"/>
    </row>
    <row r="592" spans="2:2" x14ac:dyDescent="0.2">
      <c r="B592" s="9"/>
    </row>
    <row r="593" spans="2:2" x14ac:dyDescent="0.2">
      <c r="B593" s="9"/>
    </row>
    <row r="594" spans="2:2" x14ac:dyDescent="0.2">
      <c r="B594" s="9"/>
    </row>
    <row r="595" spans="2:2" x14ac:dyDescent="0.2">
      <c r="B595" s="9"/>
    </row>
    <row r="596" spans="2:2" x14ac:dyDescent="0.2">
      <c r="B596" s="9"/>
    </row>
    <row r="597" spans="2:2" x14ac:dyDescent="0.2">
      <c r="B597" s="9"/>
    </row>
    <row r="598" spans="2:2" x14ac:dyDescent="0.2">
      <c r="B598" s="9"/>
    </row>
    <row r="599" spans="2:2" x14ac:dyDescent="0.2">
      <c r="B599" s="9"/>
    </row>
    <row r="600" spans="2:2" x14ac:dyDescent="0.2">
      <c r="B600" s="9"/>
    </row>
    <row r="601" spans="2:2" x14ac:dyDescent="0.2">
      <c r="B601" s="9"/>
    </row>
    <row r="602" spans="2:2" x14ac:dyDescent="0.2">
      <c r="B602" s="9"/>
    </row>
    <row r="603" spans="2:2" x14ac:dyDescent="0.2">
      <c r="B603" s="9"/>
    </row>
    <row r="604" spans="2:2" x14ac:dyDescent="0.2">
      <c r="B604" s="9"/>
    </row>
    <row r="605" spans="2:2" x14ac:dyDescent="0.2">
      <c r="B605" s="9"/>
    </row>
    <row r="606" spans="2:2" x14ac:dyDescent="0.2">
      <c r="B606" s="9"/>
    </row>
    <row r="607" spans="2:2" x14ac:dyDescent="0.2">
      <c r="B607" s="9"/>
    </row>
    <row r="608" spans="2:2" x14ac:dyDescent="0.2">
      <c r="B608" s="9"/>
    </row>
    <row r="609" spans="2:2" x14ac:dyDescent="0.2">
      <c r="B609" s="9"/>
    </row>
    <row r="610" spans="2:2" x14ac:dyDescent="0.2">
      <c r="B610" s="9"/>
    </row>
    <row r="611" spans="2:2" x14ac:dyDescent="0.2">
      <c r="B611" s="9"/>
    </row>
    <row r="612" spans="2:2" x14ac:dyDescent="0.2">
      <c r="B612" s="9"/>
    </row>
    <row r="613" spans="2:2" x14ac:dyDescent="0.2">
      <c r="B613" s="9"/>
    </row>
    <row r="614" spans="2:2" x14ac:dyDescent="0.2">
      <c r="B614" s="9"/>
    </row>
    <row r="615" spans="2:2" x14ac:dyDescent="0.2">
      <c r="B615" s="9"/>
    </row>
    <row r="616" spans="2:2" x14ac:dyDescent="0.2">
      <c r="B616" s="9"/>
    </row>
    <row r="617" spans="2:2" x14ac:dyDescent="0.2">
      <c r="B617" s="9"/>
    </row>
    <row r="618" spans="2:2" x14ac:dyDescent="0.2">
      <c r="B618" s="9"/>
    </row>
    <row r="619" spans="2:2" x14ac:dyDescent="0.2">
      <c r="B619" s="9"/>
    </row>
    <row r="620" spans="2:2" x14ac:dyDescent="0.2">
      <c r="B620" s="9"/>
    </row>
    <row r="621" spans="2:2" x14ac:dyDescent="0.2">
      <c r="B621" s="9"/>
    </row>
    <row r="622" spans="2:2" x14ac:dyDescent="0.2">
      <c r="B622" s="9"/>
    </row>
    <row r="623" spans="2:2" x14ac:dyDescent="0.2">
      <c r="B623" s="9"/>
    </row>
    <row r="624" spans="2:2" x14ac:dyDescent="0.2">
      <c r="B624" s="9"/>
    </row>
    <row r="625" spans="2:2" x14ac:dyDescent="0.2">
      <c r="B625" s="9"/>
    </row>
    <row r="626" spans="2:2" x14ac:dyDescent="0.2">
      <c r="B626" s="9"/>
    </row>
    <row r="627" spans="2:2" x14ac:dyDescent="0.2">
      <c r="B627" s="9"/>
    </row>
    <row r="628" spans="2:2" x14ac:dyDescent="0.2">
      <c r="B628" s="9"/>
    </row>
    <row r="629" spans="2:2" x14ac:dyDescent="0.2">
      <c r="B629" s="9"/>
    </row>
    <row r="630" spans="2:2" x14ac:dyDescent="0.2">
      <c r="B630" s="9"/>
    </row>
    <row r="631" spans="2:2" x14ac:dyDescent="0.2">
      <c r="B631" s="9"/>
    </row>
    <row r="632" spans="2:2" x14ac:dyDescent="0.2">
      <c r="B632" s="9"/>
    </row>
    <row r="633" spans="2:2" x14ac:dyDescent="0.2">
      <c r="B633" s="9"/>
    </row>
    <row r="634" spans="2:2" x14ac:dyDescent="0.2">
      <c r="B634" s="9"/>
    </row>
    <row r="635" spans="2:2" x14ac:dyDescent="0.2">
      <c r="B635" s="9"/>
    </row>
    <row r="636" spans="2:2" x14ac:dyDescent="0.2">
      <c r="B636" s="9"/>
    </row>
    <row r="637" spans="2:2" x14ac:dyDescent="0.2">
      <c r="B637" s="9"/>
    </row>
    <row r="638" spans="2:2" x14ac:dyDescent="0.2">
      <c r="B638" s="9"/>
    </row>
    <row r="639" spans="2:2" x14ac:dyDescent="0.2">
      <c r="B639" s="9"/>
    </row>
    <row r="640" spans="2:2" x14ac:dyDescent="0.2">
      <c r="B640" s="9"/>
    </row>
    <row r="641" spans="2:2" x14ac:dyDescent="0.2">
      <c r="B641" s="9"/>
    </row>
    <row r="642" spans="2:2" x14ac:dyDescent="0.2">
      <c r="B642" s="9"/>
    </row>
    <row r="643" spans="2:2" x14ac:dyDescent="0.2">
      <c r="B643" s="9"/>
    </row>
    <row r="644" spans="2:2" x14ac:dyDescent="0.2">
      <c r="B644" s="9"/>
    </row>
    <row r="645" spans="2:2" x14ac:dyDescent="0.2">
      <c r="B645" s="9"/>
    </row>
    <row r="646" spans="2:2" x14ac:dyDescent="0.2">
      <c r="B646" s="9"/>
    </row>
    <row r="647" spans="2:2" x14ac:dyDescent="0.2">
      <c r="B647" s="9"/>
    </row>
    <row r="648" spans="2:2" x14ac:dyDescent="0.2">
      <c r="B648" s="9"/>
    </row>
  </sheetData>
  <sheetProtection formatCells="0" formatRows="0" insertRows="0" insertHyperlinks="0" deleteRows="0" selectLockedCells="1"/>
  <mergeCells count="109">
    <mergeCell ref="B12:C12"/>
    <mergeCell ref="D12:E12"/>
    <mergeCell ref="B1:Q1"/>
    <mergeCell ref="B2:Q2"/>
    <mergeCell ref="B4:C4"/>
    <mergeCell ref="B5:C5"/>
    <mergeCell ref="G5:J5"/>
    <mergeCell ref="B6:C6"/>
    <mergeCell ref="D6:O6"/>
    <mergeCell ref="B8:P8"/>
    <mergeCell ref="B10:C10"/>
    <mergeCell ref="D10:E10"/>
    <mergeCell ref="B11:C11"/>
    <mergeCell ref="D11:E11"/>
    <mergeCell ref="B209:P209"/>
    <mergeCell ref="N211:P211"/>
    <mergeCell ref="B17:C17"/>
    <mergeCell ref="D17:E17"/>
    <mergeCell ref="B20:P20"/>
    <mergeCell ref="J22:P22"/>
    <mergeCell ref="J23:P23"/>
    <mergeCell ref="B13:C13"/>
    <mergeCell ref="D13:E13"/>
    <mergeCell ref="G13:O16"/>
    <mergeCell ref="B14:C14"/>
    <mergeCell ref="D14:E14"/>
    <mergeCell ref="B15:C15"/>
    <mergeCell ref="D15:E15"/>
    <mergeCell ref="B16:C16"/>
    <mergeCell ref="D16:E16"/>
    <mergeCell ref="J24:P24"/>
    <mergeCell ref="J25:P25"/>
    <mergeCell ref="J26:P26"/>
    <mergeCell ref="J80:P80"/>
    <mergeCell ref="J86:P86"/>
    <mergeCell ref="J81:P81"/>
    <mergeCell ref="J82:P82"/>
    <mergeCell ref="N225:P225"/>
    <mergeCell ref="N212:P212"/>
    <mergeCell ref="N213:P213"/>
    <mergeCell ref="N214:P214"/>
    <mergeCell ref="N215:P215"/>
    <mergeCell ref="N216:P216"/>
    <mergeCell ref="N217:P217"/>
    <mergeCell ref="N218:P218"/>
    <mergeCell ref="N219:P219"/>
    <mergeCell ref="N220:P220"/>
    <mergeCell ref="N221:P221"/>
    <mergeCell ref="B223:P223"/>
    <mergeCell ref="N269:P269"/>
    <mergeCell ref="N270:P270"/>
    <mergeCell ref="N234:P234"/>
    <mergeCell ref="N235:P235"/>
    <mergeCell ref="N236:P236"/>
    <mergeCell ref="N237:P237"/>
    <mergeCell ref="N238:P238"/>
    <mergeCell ref="N239:P239"/>
    <mergeCell ref="N240:P240"/>
    <mergeCell ref="N241:P241"/>
    <mergeCell ref="N242:P242"/>
    <mergeCell ref="N253:P253"/>
    <mergeCell ref="N254:P254"/>
    <mergeCell ref="N255:P255"/>
    <mergeCell ref="N256:P256"/>
    <mergeCell ref="N257:P257"/>
    <mergeCell ref="N248:P248"/>
    <mergeCell ref="N342:P342"/>
    <mergeCell ref="N232:P232"/>
    <mergeCell ref="N233:P233"/>
    <mergeCell ref="N341:P341"/>
    <mergeCell ref="N280:P280"/>
    <mergeCell ref="N281:P281"/>
    <mergeCell ref="N282:P282"/>
    <mergeCell ref="N283:P283"/>
    <mergeCell ref="N274:P274"/>
    <mergeCell ref="N275:P275"/>
    <mergeCell ref="N276:P276"/>
    <mergeCell ref="N277:P277"/>
    <mergeCell ref="N278:P278"/>
    <mergeCell ref="N279:P279"/>
    <mergeCell ref="N273:P273"/>
    <mergeCell ref="N271:P271"/>
    <mergeCell ref="N272:P272"/>
    <mergeCell ref="N243:P243"/>
    <mergeCell ref="N244:P244"/>
    <mergeCell ref="N245:P245"/>
    <mergeCell ref="N246:P246"/>
    <mergeCell ref="N247:P247"/>
    <mergeCell ref="N267:P267"/>
    <mergeCell ref="N268:P268"/>
    <mergeCell ref="N226:P226"/>
    <mergeCell ref="N249:P249"/>
    <mergeCell ref="N250:P250"/>
    <mergeCell ref="N251:P251"/>
    <mergeCell ref="N252:P252"/>
    <mergeCell ref="N263:P263"/>
    <mergeCell ref="N264:P264"/>
    <mergeCell ref="N265:P265"/>
    <mergeCell ref="N266:P266"/>
    <mergeCell ref="N258:P258"/>
    <mergeCell ref="N259:P259"/>
    <mergeCell ref="N260:P260"/>
    <mergeCell ref="N261:P261"/>
    <mergeCell ref="N262:P262"/>
    <mergeCell ref="N227:P227"/>
    <mergeCell ref="N228:P228"/>
    <mergeCell ref="N229:P229"/>
    <mergeCell ref="N230:P230"/>
    <mergeCell ref="N231:P231"/>
  </mergeCells>
  <conditionalFormatting sqref="H212:H220 H227:H342">
    <cfRule type="cellIs" dxfId="6" priority="4" stopIfTrue="1" operator="equal">
      <formula>0</formula>
    </cfRule>
  </conditionalFormatting>
  <conditionalFormatting sqref="G212:G220 G227:G342">
    <cfRule type="cellIs" dxfId="5" priority="3" stopIfTrue="1" operator="equal">
      <formula>1</formula>
    </cfRule>
  </conditionalFormatting>
  <conditionalFormatting sqref="H226">
    <cfRule type="cellIs" dxfId="4" priority="2" stopIfTrue="1" operator="equal">
      <formula>0</formula>
    </cfRule>
  </conditionalFormatting>
  <conditionalFormatting sqref="G226">
    <cfRule type="cellIs" dxfId="3" priority="1" stopIfTrue="1" operator="equal">
      <formula>1</formula>
    </cfRule>
  </conditionalFormatting>
  <dataValidations count="7">
    <dataValidation type="list" allowBlank="1" showInputMessage="1" showErrorMessage="1" sqref="WVT983328:WVT983335 L226:L341 TD227:TD341 ACZ227:ACZ341 AMV227:AMV341 AWR227:AWR341 BGN227:BGN341 BQJ227:BQJ341 CAF227:CAF341 CKB227:CKB341 CTX227:CTX341 DDT227:DDT341 DNP227:DNP341 DXL227:DXL341 EHH227:EHH341 ERD227:ERD341 FAZ227:FAZ341 FKV227:FKV341 FUR227:FUR341 GEN227:GEN341 GOJ227:GOJ341 GYF227:GYF341 HIB227:HIB341 HRX227:HRX341 IBT227:IBT341 ILP227:ILP341 IVL227:IVL341 JFH227:JFH341 JPD227:JPD341 JYZ227:JYZ341 KIV227:KIV341 KSR227:KSR341 LCN227:LCN341 LMJ227:LMJ341 LWF227:LWF341 MGB227:MGB341 MPX227:MPX341 MZT227:MZT341 NJP227:NJP341 NTL227:NTL341 ODH227:ODH341 OND227:OND341 OWZ227:OWZ341 PGV227:PGV341 PQR227:PQR341 QAN227:QAN341 QKJ227:QKJ341 QUF227:QUF341 REB227:REB341 RNX227:RNX341 RXT227:RXT341 SHP227:SHP341 SRL227:SRL341 TBH227:TBH341 TLD227:TLD341 TUZ227:TUZ341 UEV227:UEV341 UOR227:UOR341 UYN227:UYN341 VIJ227:VIJ341 VSF227:VSF341 WCB227:WCB341 WLX227:WLX341 WVT227:WVT341 L65838:L65876 JH65838:JH65876 TD65838:TD65876 ACZ65838:ACZ65876 AMV65838:AMV65876 AWR65838:AWR65876 BGN65838:BGN65876 BQJ65838:BQJ65876 CAF65838:CAF65876 CKB65838:CKB65876 CTX65838:CTX65876 DDT65838:DDT65876 DNP65838:DNP65876 DXL65838:DXL65876 EHH65838:EHH65876 ERD65838:ERD65876 FAZ65838:FAZ65876 FKV65838:FKV65876 FUR65838:FUR65876 GEN65838:GEN65876 GOJ65838:GOJ65876 GYF65838:GYF65876 HIB65838:HIB65876 HRX65838:HRX65876 IBT65838:IBT65876 ILP65838:ILP65876 IVL65838:IVL65876 JFH65838:JFH65876 JPD65838:JPD65876 JYZ65838:JYZ65876 KIV65838:KIV65876 KSR65838:KSR65876 LCN65838:LCN65876 LMJ65838:LMJ65876 LWF65838:LWF65876 MGB65838:MGB65876 MPX65838:MPX65876 MZT65838:MZT65876 NJP65838:NJP65876 NTL65838:NTL65876 ODH65838:ODH65876 OND65838:OND65876 OWZ65838:OWZ65876 PGV65838:PGV65876 PQR65838:PQR65876 QAN65838:QAN65876 QKJ65838:QKJ65876 QUF65838:QUF65876 REB65838:REB65876 RNX65838:RNX65876 RXT65838:RXT65876 SHP65838:SHP65876 SRL65838:SRL65876 TBH65838:TBH65876 TLD65838:TLD65876 TUZ65838:TUZ65876 UEV65838:UEV65876 UOR65838:UOR65876 UYN65838:UYN65876 VIJ65838:VIJ65876 VSF65838:VSF65876 WCB65838:WCB65876 WLX65838:WLX65876 WVT65838:WVT65876 L131374:L131412 JH131374:JH131412 TD131374:TD131412 ACZ131374:ACZ131412 AMV131374:AMV131412 AWR131374:AWR131412 BGN131374:BGN131412 BQJ131374:BQJ131412 CAF131374:CAF131412 CKB131374:CKB131412 CTX131374:CTX131412 DDT131374:DDT131412 DNP131374:DNP131412 DXL131374:DXL131412 EHH131374:EHH131412 ERD131374:ERD131412 FAZ131374:FAZ131412 FKV131374:FKV131412 FUR131374:FUR131412 GEN131374:GEN131412 GOJ131374:GOJ131412 GYF131374:GYF131412 HIB131374:HIB131412 HRX131374:HRX131412 IBT131374:IBT131412 ILP131374:ILP131412 IVL131374:IVL131412 JFH131374:JFH131412 JPD131374:JPD131412 JYZ131374:JYZ131412 KIV131374:KIV131412 KSR131374:KSR131412 LCN131374:LCN131412 LMJ131374:LMJ131412 LWF131374:LWF131412 MGB131374:MGB131412 MPX131374:MPX131412 MZT131374:MZT131412 NJP131374:NJP131412 NTL131374:NTL131412 ODH131374:ODH131412 OND131374:OND131412 OWZ131374:OWZ131412 PGV131374:PGV131412 PQR131374:PQR131412 QAN131374:QAN131412 QKJ131374:QKJ131412 QUF131374:QUF131412 REB131374:REB131412 RNX131374:RNX131412 RXT131374:RXT131412 SHP131374:SHP131412 SRL131374:SRL131412 TBH131374:TBH131412 TLD131374:TLD131412 TUZ131374:TUZ131412 UEV131374:UEV131412 UOR131374:UOR131412 UYN131374:UYN131412 VIJ131374:VIJ131412 VSF131374:VSF131412 WCB131374:WCB131412 WLX131374:WLX131412 WVT131374:WVT131412 L196910:L196948 JH196910:JH196948 TD196910:TD196948 ACZ196910:ACZ196948 AMV196910:AMV196948 AWR196910:AWR196948 BGN196910:BGN196948 BQJ196910:BQJ196948 CAF196910:CAF196948 CKB196910:CKB196948 CTX196910:CTX196948 DDT196910:DDT196948 DNP196910:DNP196948 DXL196910:DXL196948 EHH196910:EHH196948 ERD196910:ERD196948 FAZ196910:FAZ196948 FKV196910:FKV196948 FUR196910:FUR196948 GEN196910:GEN196948 GOJ196910:GOJ196948 GYF196910:GYF196948 HIB196910:HIB196948 HRX196910:HRX196948 IBT196910:IBT196948 ILP196910:ILP196948 IVL196910:IVL196948 JFH196910:JFH196948 JPD196910:JPD196948 JYZ196910:JYZ196948 KIV196910:KIV196948 KSR196910:KSR196948 LCN196910:LCN196948 LMJ196910:LMJ196948 LWF196910:LWF196948 MGB196910:MGB196948 MPX196910:MPX196948 MZT196910:MZT196948 NJP196910:NJP196948 NTL196910:NTL196948 ODH196910:ODH196948 OND196910:OND196948 OWZ196910:OWZ196948 PGV196910:PGV196948 PQR196910:PQR196948 QAN196910:QAN196948 QKJ196910:QKJ196948 QUF196910:QUF196948 REB196910:REB196948 RNX196910:RNX196948 RXT196910:RXT196948 SHP196910:SHP196948 SRL196910:SRL196948 TBH196910:TBH196948 TLD196910:TLD196948 TUZ196910:TUZ196948 UEV196910:UEV196948 UOR196910:UOR196948 UYN196910:UYN196948 VIJ196910:VIJ196948 VSF196910:VSF196948 WCB196910:WCB196948 WLX196910:WLX196948 WVT196910:WVT196948 L262446:L262484 JH262446:JH262484 TD262446:TD262484 ACZ262446:ACZ262484 AMV262446:AMV262484 AWR262446:AWR262484 BGN262446:BGN262484 BQJ262446:BQJ262484 CAF262446:CAF262484 CKB262446:CKB262484 CTX262446:CTX262484 DDT262446:DDT262484 DNP262446:DNP262484 DXL262446:DXL262484 EHH262446:EHH262484 ERD262446:ERD262484 FAZ262446:FAZ262484 FKV262446:FKV262484 FUR262446:FUR262484 GEN262446:GEN262484 GOJ262446:GOJ262484 GYF262446:GYF262484 HIB262446:HIB262484 HRX262446:HRX262484 IBT262446:IBT262484 ILP262446:ILP262484 IVL262446:IVL262484 JFH262446:JFH262484 JPD262446:JPD262484 JYZ262446:JYZ262484 KIV262446:KIV262484 KSR262446:KSR262484 LCN262446:LCN262484 LMJ262446:LMJ262484 LWF262446:LWF262484 MGB262446:MGB262484 MPX262446:MPX262484 MZT262446:MZT262484 NJP262446:NJP262484 NTL262446:NTL262484 ODH262446:ODH262484 OND262446:OND262484 OWZ262446:OWZ262484 PGV262446:PGV262484 PQR262446:PQR262484 QAN262446:QAN262484 QKJ262446:QKJ262484 QUF262446:QUF262484 REB262446:REB262484 RNX262446:RNX262484 RXT262446:RXT262484 SHP262446:SHP262484 SRL262446:SRL262484 TBH262446:TBH262484 TLD262446:TLD262484 TUZ262446:TUZ262484 UEV262446:UEV262484 UOR262446:UOR262484 UYN262446:UYN262484 VIJ262446:VIJ262484 VSF262446:VSF262484 WCB262446:WCB262484 WLX262446:WLX262484 WVT262446:WVT262484 L327982:L328020 JH327982:JH328020 TD327982:TD328020 ACZ327982:ACZ328020 AMV327982:AMV328020 AWR327982:AWR328020 BGN327982:BGN328020 BQJ327982:BQJ328020 CAF327982:CAF328020 CKB327982:CKB328020 CTX327982:CTX328020 DDT327982:DDT328020 DNP327982:DNP328020 DXL327982:DXL328020 EHH327982:EHH328020 ERD327982:ERD328020 FAZ327982:FAZ328020 FKV327982:FKV328020 FUR327982:FUR328020 GEN327982:GEN328020 GOJ327982:GOJ328020 GYF327982:GYF328020 HIB327982:HIB328020 HRX327982:HRX328020 IBT327982:IBT328020 ILP327982:ILP328020 IVL327982:IVL328020 JFH327982:JFH328020 JPD327982:JPD328020 JYZ327982:JYZ328020 KIV327982:KIV328020 KSR327982:KSR328020 LCN327982:LCN328020 LMJ327982:LMJ328020 LWF327982:LWF328020 MGB327982:MGB328020 MPX327982:MPX328020 MZT327982:MZT328020 NJP327982:NJP328020 NTL327982:NTL328020 ODH327982:ODH328020 OND327982:OND328020 OWZ327982:OWZ328020 PGV327982:PGV328020 PQR327982:PQR328020 QAN327982:QAN328020 QKJ327982:QKJ328020 QUF327982:QUF328020 REB327982:REB328020 RNX327982:RNX328020 RXT327982:RXT328020 SHP327982:SHP328020 SRL327982:SRL328020 TBH327982:TBH328020 TLD327982:TLD328020 TUZ327982:TUZ328020 UEV327982:UEV328020 UOR327982:UOR328020 UYN327982:UYN328020 VIJ327982:VIJ328020 VSF327982:VSF328020 WCB327982:WCB328020 WLX327982:WLX328020 WVT327982:WVT328020 L393518:L393556 JH393518:JH393556 TD393518:TD393556 ACZ393518:ACZ393556 AMV393518:AMV393556 AWR393518:AWR393556 BGN393518:BGN393556 BQJ393518:BQJ393556 CAF393518:CAF393556 CKB393518:CKB393556 CTX393518:CTX393556 DDT393518:DDT393556 DNP393518:DNP393556 DXL393518:DXL393556 EHH393518:EHH393556 ERD393518:ERD393556 FAZ393518:FAZ393556 FKV393518:FKV393556 FUR393518:FUR393556 GEN393518:GEN393556 GOJ393518:GOJ393556 GYF393518:GYF393556 HIB393518:HIB393556 HRX393518:HRX393556 IBT393518:IBT393556 ILP393518:ILP393556 IVL393518:IVL393556 JFH393518:JFH393556 JPD393518:JPD393556 JYZ393518:JYZ393556 KIV393518:KIV393556 KSR393518:KSR393556 LCN393518:LCN393556 LMJ393518:LMJ393556 LWF393518:LWF393556 MGB393518:MGB393556 MPX393518:MPX393556 MZT393518:MZT393556 NJP393518:NJP393556 NTL393518:NTL393556 ODH393518:ODH393556 OND393518:OND393556 OWZ393518:OWZ393556 PGV393518:PGV393556 PQR393518:PQR393556 QAN393518:QAN393556 QKJ393518:QKJ393556 QUF393518:QUF393556 REB393518:REB393556 RNX393518:RNX393556 RXT393518:RXT393556 SHP393518:SHP393556 SRL393518:SRL393556 TBH393518:TBH393556 TLD393518:TLD393556 TUZ393518:TUZ393556 UEV393518:UEV393556 UOR393518:UOR393556 UYN393518:UYN393556 VIJ393518:VIJ393556 VSF393518:VSF393556 WCB393518:WCB393556 WLX393518:WLX393556 WVT393518:WVT393556 L459054:L459092 JH459054:JH459092 TD459054:TD459092 ACZ459054:ACZ459092 AMV459054:AMV459092 AWR459054:AWR459092 BGN459054:BGN459092 BQJ459054:BQJ459092 CAF459054:CAF459092 CKB459054:CKB459092 CTX459054:CTX459092 DDT459054:DDT459092 DNP459054:DNP459092 DXL459054:DXL459092 EHH459054:EHH459092 ERD459054:ERD459092 FAZ459054:FAZ459092 FKV459054:FKV459092 FUR459054:FUR459092 GEN459054:GEN459092 GOJ459054:GOJ459092 GYF459054:GYF459092 HIB459054:HIB459092 HRX459054:HRX459092 IBT459054:IBT459092 ILP459054:ILP459092 IVL459054:IVL459092 JFH459054:JFH459092 JPD459054:JPD459092 JYZ459054:JYZ459092 KIV459054:KIV459092 KSR459054:KSR459092 LCN459054:LCN459092 LMJ459054:LMJ459092 LWF459054:LWF459092 MGB459054:MGB459092 MPX459054:MPX459092 MZT459054:MZT459092 NJP459054:NJP459092 NTL459054:NTL459092 ODH459054:ODH459092 OND459054:OND459092 OWZ459054:OWZ459092 PGV459054:PGV459092 PQR459054:PQR459092 QAN459054:QAN459092 QKJ459054:QKJ459092 QUF459054:QUF459092 REB459054:REB459092 RNX459054:RNX459092 RXT459054:RXT459092 SHP459054:SHP459092 SRL459054:SRL459092 TBH459054:TBH459092 TLD459054:TLD459092 TUZ459054:TUZ459092 UEV459054:UEV459092 UOR459054:UOR459092 UYN459054:UYN459092 VIJ459054:VIJ459092 VSF459054:VSF459092 WCB459054:WCB459092 WLX459054:WLX459092 WVT459054:WVT459092 L524590:L524628 JH524590:JH524628 TD524590:TD524628 ACZ524590:ACZ524628 AMV524590:AMV524628 AWR524590:AWR524628 BGN524590:BGN524628 BQJ524590:BQJ524628 CAF524590:CAF524628 CKB524590:CKB524628 CTX524590:CTX524628 DDT524590:DDT524628 DNP524590:DNP524628 DXL524590:DXL524628 EHH524590:EHH524628 ERD524590:ERD524628 FAZ524590:FAZ524628 FKV524590:FKV524628 FUR524590:FUR524628 GEN524590:GEN524628 GOJ524590:GOJ524628 GYF524590:GYF524628 HIB524590:HIB524628 HRX524590:HRX524628 IBT524590:IBT524628 ILP524590:ILP524628 IVL524590:IVL524628 JFH524590:JFH524628 JPD524590:JPD524628 JYZ524590:JYZ524628 KIV524590:KIV524628 KSR524590:KSR524628 LCN524590:LCN524628 LMJ524590:LMJ524628 LWF524590:LWF524628 MGB524590:MGB524628 MPX524590:MPX524628 MZT524590:MZT524628 NJP524590:NJP524628 NTL524590:NTL524628 ODH524590:ODH524628 OND524590:OND524628 OWZ524590:OWZ524628 PGV524590:PGV524628 PQR524590:PQR524628 QAN524590:QAN524628 QKJ524590:QKJ524628 QUF524590:QUF524628 REB524590:REB524628 RNX524590:RNX524628 RXT524590:RXT524628 SHP524590:SHP524628 SRL524590:SRL524628 TBH524590:TBH524628 TLD524590:TLD524628 TUZ524590:TUZ524628 UEV524590:UEV524628 UOR524590:UOR524628 UYN524590:UYN524628 VIJ524590:VIJ524628 VSF524590:VSF524628 WCB524590:WCB524628 WLX524590:WLX524628 WVT524590:WVT524628 L590126:L590164 JH590126:JH590164 TD590126:TD590164 ACZ590126:ACZ590164 AMV590126:AMV590164 AWR590126:AWR590164 BGN590126:BGN590164 BQJ590126:BQJ590164 CAF590126:CAF590164 CKB590126:CKB590164 CTX590126:CTX590164 DDT590126:DDT590164 DNP590126:DNP590164 DXL590126:DXL590164 EHH590126:EHH590164 ERD590126:ERD590164 FAZ590126:FAZ590164 FKV590126:FKV590164 FUR590126:FUR590164 GEN590126:GEN590164 GOJ590126:GOJ590164 GYF590126:GYF590164 HIB590126:HIB590164 HRX590126:HRX590164 IBT590126:IBT590164 ILP590126:ILP590164 IVL590126:IVL590164 JFH590126:JFH590164 JPD590126:JPD590164 JYZ590126:JYZ590164 KIV590126:KIV590164 KSR590126:KSR590164 LCN590126:LCN590164 LMJ590126:LMJ590164 LWF590126:LWF590164 MGB590126:MGB590164 MPX590126:MPX590164 MZT590126:MZT590164 NJP590126:NJP590164 NTL590126:NTL590164 ODH590126:ODH590164 OND590126:OND590164 OWZ590126:OWZ590164 PGV590126:PGV590164 PQR590126:PQR590164 QAN590126:QAN590164 QKJ590126:QKJ590164 QUF590126:QUF590164 REB590126:REB590164 RNX590126:RNX590164 RXT590126:RXT590164 SHP590126:SHP590164 SRL590126:SRL590164 TBH590126:TBH590164 TLD590126:TLD590164 TUZ590126:TUZ590164 UEV590126:UEV590164 UOR590126:UOR590164 UYN590126:UYN590164 VIJ590126:VIJ590164 VSF590126:VSF590164 WCB590126:WCB590164 WLX590126:WLX590164 WVT590126:WVT590164 L655662:L655700 JH655662:JH655700 TD655662:TD655700 ACZ655662:ACZ655700 AMV655662:AMV655700 AWR655662:AWR655700 BGN655662:BGN655700 BQJ655662:BQJ655700 CAF655662:CAF655700 CKB655662:CKB655700 CTX655662:CTX655700 DDT655662:DDT655700 DNP655662:DNP655700 DXL655662:DXL655700 EHH655662:EHH655700 ERD655662:ERD655700 FAZ655662:FAZ655700 FKV655662:FKV655700 FUR655662:FUR655700 GEN655662:GEN655700 GOJ655662:GOJ655700 GYF655662:GYF655700 HIB655662:HIB655700 HRX655662:HRX655700 IBT655662:IBT655700 ILP655662:ILP655700 IVL655662:IVL655700 JFH655662:JFH655700 JPD655662:JPD655700 JYZ655662:JYZ655700 KIV655662:KIV655700 KSR655662:KSR655700 LCN655662:LCN655700 LMJ655662:LMJ655700 LWF655662:LWF655700 MGB655662:MGB655700 MPX655662:MPX655700 MZT655662:MZT655700 NJP655662:NJP655700 NTL655662:NTL655700 ODH655662:ODH655700 OND655662:OND655700 OWZ655662:OWZ655700 PGV655662:PGV655700 PQR655662:PQR655700 QAN655662:QAN655700 QKJ655662:QKJ655700 QUF655662:QUF655700 REB655662:REB655700 RNX655662:RNX655700 RXT655662:RXT655700 SHP655662:SHP655700 SRL655662:SRL655700 TBH655662:TBH655700 TLD655662:TLD655700 TUZ655662:TUZ655700 UEV655662:UEV655700 UOR655662:UOR655700 UYN655662:UYN655700 VIJ655662:VIJ655700 VSF655662:VSF655700 WCB655662:WCB655700 WLX655662:WLX655700 WVT655662:WVT655700 L721198:L721236 JH721198:JH721236 TD721198:TD721236 ACZ721198:ACZ721236 AMV721198:AMV721236 AWR721198:AWR721236 BGN721198:BGN721236 BQJ721198:BQJ721236 CAF721198:CAF721236 CKB721198:CKB721236 CTX721198:CTX721236 DDT721198:DDT721236 DNP721198:DNP721236 DXL721198:DXL721236 EHH721198:EHH721236 ERD721198:ERD721236 FAZ721198:FAZ721236 FKV721198:FKV721236 FUR721198:FUR721236 GEN721198:GEN721236 GOJ721198:GOJ721236 GYF721198:GYF721236 HIB721198:HIB721236 HRX721198:HRX721236 IBT721198:IBT721236 ILP721198:ILP721236 IVL721198:IVL721236 JFH721198:JFH721236 JPD721198:JPD721236 JYZ721198:JYZ721236 KIV721198:KIV721236 KSR721198:KSR721236 LCN721198:LCN721236 LMJ721198:LMJ721236 LWF721198:LWF721236 MGB721198:MGB721236 MPX721198:MPX721236 MZT721198:MZT721236 NJP721198:NJP721236 NTL721198:NTL721236 ODH721198:ODH721236 OND721198:OND721236 OWZ721198:OWZ721236 PGV721198:PGV721236 PQR721198:PQR721236 QAN721198:QAN721236 QKJ721198:QKJ721236 QUF721198:QUF721236 REB721198:REB721236 RNX721198:RNX721236 RXT721198:RXT721236 SHP721198:SHP721236 SRL721198:SRL721236 TBH721198:TBH721236 TLD721198:TLD721236 TUZ721198:TUZ721236 UEV721198:UEV721236 UOR721198:UOR721236 UYN721198:UYN721236 VIJ721198:VIJ721236 VSF721198:VSF721236 WCB721198:WCB721236 WLX721198:WLX721236 WVT721198:WVT721236 L786734:L786772 JH786734:JH786772 TD786734:TD786772 ACZ786734:ACZ786772 AMV786734:AMV786772 AWR786734:AWR786772 BGN786734:BGN786772 BQJ786734:BQJ786772 CAF786734:CAF786772 CKB786734:CKB786772 CTX786734:CTX786772 DDT786734:DDT786772 DNP786734:DNP786772 DXL786734:DXL786772 EHH786734:EHH786772 ERD786734:ERD786772 FAZ786734:FAZ786772 FKV786734:FKV786772 FUR786734:FUR786772 GEN786734:GEN786772 GOJ786734:GOJ786772 GYF786734:GYF786772 HIB786734:HIB786772 HRX786734:HRX786772 IBT786734:IBT786772 ILP786734:ILP786772 IVL786734:IVL786772 JFH786734:JFH786772 JPD786734:JPD786772 JYZ786734:JYZ786772 KIV786734:KIV786772 KSR786734:KSR786772 LCN786734:LCN786772 LMJ786734:LMJ786772 LWF786734:LWF786772 MGB786734:MGB786772 MPX786734:MPX786772 MZT786734:MZT786772 NJP786734:NJP786772 NTL786734:NTL786772 ODH786734:ODH786772 OND786734:OND786772 OWZ786734:OWZ786772 PGV786734:PGV786772 PQR786734:PQR786772 QAN786734:QAN786772 QKJ786734:QKJ786772 QUF786734:QUF786772 REB786734:REB786772 RNX786734:RNX786772 RXT786734:RXT786772 SHP786734:SHP786772 SRL786734:SRL786772 TBH786734:TBH786772 TLD786734:TLD786772 TUZ786734:TUZ786772 UEV786734:UEV786772 UOR786734:UOR786772 UYN786734:UYN786772 VIJ786734:VIJ786772 VSF786734:VSF786772 WCB786734:WCB786772 WLX786734:WLX786772 WVT786734:WVT786772 L852270:L852308 JH852270:JH852308 TD852270:TD852308 ACZ852270:ACZ852308 AMV852270:AMV852308 AWR852270:AWR852308 BGN852270:BGN852308 BQJ852270:BQJ852308 CAF852270:CAF852308 CKB852270:CKB852308 CTX852270:CTX852308 DDT852270:DDT852308 DNP852270:DNP852308 DXL852270:DXL852308 EHH852270:EHH852308 ERD852270:ERD852308 FAZ852270:FAZ852308 FKV852270:FKV852308 FUR852270:FUR852308 GEN852270:GEN852308 GOJ852270:GOJ852308 GYF852270:GYF852308 HIB852270:HIB852308 HRX852270:HRX852308 IBT852270:IBT852308 ILP852270:ILP852308 IVL852270:IVL852308 JFH852270:JFH852308 JPD852270:JPD852308 JYZ852270:JYZ852308 KIV852270:KIV852308 KSR852270:KSR852308 LCN852270:LCN852308 LMJ852270:LMJ852308 LWF852270:LWF852308 MGB852270:MGB852308 MPX852270:MPX852308 MZT852270:MZT852308 NJP852270:NJP852308 NTL852270:NTL852308 ODH852270:ODH852308 OND852270:OND852308 OWZ852270:OWZ852308 PGV852270:PGV852308 PQR852270:PQR852308 QAN852270:QAN852308 QKJ852270:QKJ852308 QUF852270:QUF852308 REB852270:REB852308 RNX852270:RNX852308 RXT852270:RXT852308 SHP852270:SHP852308 SRL852270:SRL852308 TBH852270:TBH852308 TLD852270:TLD852308 TUZ852270:TUZ852308 UEV852270:UEV852308 UOR852270:UOR852308 UYN852270:UYN852308 VIJ852270:VIJ852308 VSF852270:VSF852308 WCB852270:WCB852308 WLX852270:WLX852308 WVT852270:WVT852308 L917806:L917844 JH917806:JH917844 TD917806:TD917844 ACZ917806:ACZ917844 AMV917806:AMV917844 AWR917806:AWR917844 BGN917806:BGN917844 BQJ917806:BQJ917844 CAF917806:CAF917844 CKB917806:CKB917844 CTX917806:CTX917844 DDT917806:DDT917844 DNP917806:DNP917844 DXL917806:DXL917844 EHH917806:EHH917844 ERD917806:ERD917844 FAZ917806:FAZ917844 FKV917806:FKV917844 FUR917806:FUR917844 GEN917806:GEN917844 GOJ917806:GOJ917844 GYF917806:GYF917844 HIB917806:HIB917844 HRX917806:HRX917844 IBT917806:IBT917844 ILP917806:ILP917844 IVL917806:IVL917844 JFH917806:JFH917844 JPD917806:JPD917844 JYZ917806:JYZ917844 KIV917806:KIV917844 KSR917806:KSR917844 LCN917806:LCN917844 LMJ917806:LMJ917844 LWF917806:LWF917844 MGB917806:MGB917844 MPX917806:MPX917844 MZT917806:MZT917844 NJP917806:NJP917844 NTL917806:NTL917844 ODH917806:ODH917844 OND917806:OND917844 OWZ917806:OWZ917844 PGV917806:PGV917844 PQR917806:PQR917844 QAN917806:QAN917844 QKJ917806:QKJ917844 QUF917806:QUF917844 REB917806:REB917844 RNX917806:RNX917844 RXT917806:RXT917844 SHP917806:SHP917844 SRL917806:SRL917844 TBH917806:TBH917844 TLD917806:TLD917844 TUZ917806:TUZ917844 UEV917806:UEV917844 UOR917806:UOR917844 UYN917806:UYN917844 VIJ917806:VIJ917844 VSF917806:VSF917844 WCB917806:WCB917844 WLX917806:WLX917844 WVT917806:WVT917844 L983342:L983380 JH983342:JH983380 TD983342:TD983380 ACZ983342:ACZ983380 AMV983342:AMV983380 AWR983342:AWR983380 BGN983342:BGN983380 BQJ983342:BQJ983380 CAF983342:CAF983380 CKB983342:CKB983380 CTX983342:CTX983380 DDT983342:DDT983380 DNP983342:DNP983380 DXL983342:DXL983380 EHH983342:EHH983380 ERD983342:ERD983380 FAZ983342:FAZ983380 FKV983342:FKV983380 FUR983342:FUR983380 GEN983342:GEN983380 GOJ983342:GOJ983380 GYF983342:GYF983380 HIB983342:HIB983380 HRX983342:HRX983380 IBT983342:IBT983380 ILP983342:ILP983380 IVL983342:IVL983380 JFH983342:JFH983380 JPD983342:JPD983380 JYZ983342:JYZ983380 KIV983342:KIV983380 KSR983342:KSR983380 LCN983342:LCN983380 LMJ983342:LMJ983380 LWF983342:LWF983380 MGB983342:MGB983380 MPX983342:MPX983380 MZT983342:MZT983380 NJP983342:NJP983380 NTL983342:NTL983380 ODH983342:ODH983380 OND983342:OND983380 OWZ983342:OWZ983380 PGV983342:PGV983380 PQR983342:PQR983380 QAN983342:QAN983380 QKJ983342:QKJ983380 QUF983342:QUF983380 REB983342:REB983380 RNX983342:RNX983380 RXT983342:RXT983380 SHP983342:SHP983380 SRL983342:SRL983380 TBH983342:TBH983380 TLD983342:TLD983380 TUZ983342:TUZ983380 UEV983342:UEV983380 UOR983342:UOR983380 UYN983342:UYN983380 VIJ983342:VIJ983380 VSF983342:VSF983380 WCB983342:WCB983380 WLX983342:WLX983380 WVT983342:WVT983380 L212:L220 JH212:JH219 TD212:TD219 ACZ212:ACZ219 AMV212:AMV219 AWR212:AWR219 BGN212:BGN219 BQJ212:BQJ219 CAF212:CAF219 CKB212:CKB219 CTX212:CTX219 DDT212:DDT219 DNP212:DNP219 DXL212:DXL219 EHH212:EHH219 ERD212:ERD219 FAZ212:FAZ219 FKV212:FKV219 FUR212:FUR219 GEN212:GEN219 GOJ212:GOJ219 GYF212:GYF219 HIB212:HIB219 HRX212:HRX219 IBT212:IBT219 ILP212:ILP219 IVL212:IVL219 JFH212:JFH219 JPD212:JPD219 JYZ212:JYZ219 KIV212:KIV219 KSR212:KSR219 LCN212:LCN219 LMJ212:LMJ219 LWF212:LWF219 MGB212:MGB219 MPX212:MPX219 MZT212:MZT219 NJP212:NJP219 NTL212:NTL219 ODH212:ODH219 OND212:OND219 OWZ212:OWZ219 PGV212:PGV219 PQR212:PQR219 QAN212:QAN219 QKJ212:QKJ219 QUF212:QUF219 REB212:REB219 RNX212:RNX219 RXT212:RXT219 SHP212:SHP219 SRL212:SRL219 TBH212:TBH219 TLD212:TLD219 TUZ212:TUZ219 UEV212:UEV219 UOR212:UOR219 UYN212:UYN219 VIJ212:VIJ219 VSF212:VSF219 WCB212:WCB219 WLX212:WLX219 WVT212:WVT219 L65824:L65831 JH65824:JH65831 TD65824:TD65831 ACZ65824:ACZ65831 AMV65824:AMV65831 AWR65824:AWR65831 BGN65824:BGN65831 BQJ65824:BQJ65831 CAF65824:CAF65831 CKB65824:CKB65831 CTX65824:CTX65831 DDT65824:DDT65831 DNP65824:DNP65831 DXL65824:DXL65831 EHH65824:EHH65831 ERD65824:ERD65831 FAZ65824:FAZ65831 FKV65824:FKV65831 FUR65824:FUR65831 GEN65824:GEN65831 GOJ65824:GOJ65831 GYF65824:GYF65831 HIB65824:HIB65831 HRX65824:HRX65831 IBT65824:IBT65831 ILP65824:ILP65831 IVL65824:IVL65831 JFH65824:JFH65831 JPD65824:JPD65831 JYZ65824:JYZ65831 KIV65824:KIV65831 KSR65824:KSR65831 LCN65824:LCN65831 LMJ65824:LMJ65831 LWF65824:LWF65831 MGB65824:MGB65831 MPX65824:MPX65831 MZT65824:MZT65831 NJP65824:NJP65831 NTL65824:NTL65831 ODH65824:ODH65831 OND65824:OND65831 OWZ65824:OWZ65831 PGV65824:PGV65831 PQR65824:PQR65831 QAN65824:QAN65831 QKJ65824:QKJ65831 QUF65824:QUF65831 REB65824:REB65831 RNX65824:RNX65831 RXT65824:RXT65831 SHP65824:SHP65831 SRL65824:SRL65831 TBH65824:TBH65831 TLD65824:TLD65831 TUZ65824:TUZ65831 UEV65824:UEV65831 UOR65824:UOR65831 UYN65824:UYN65831 VIJ65824:VIJ65831 VSF65824:VSF65831 WCB65824:WCB65831 WLX65824:WLX65831 WVT65824:WVT65831 L131360:L131367 JH131360:JH131367 TD131360:TD131367 ACZ131360:ACZ131367 AMV131360:AMV131367 AWR131360:AWR131367 BGN131360:BGN131367 BQJ131360:BQJ131367 CAF131360:CAF131367 CKB131360:CKB131367 CTX131360:CTX131367 DDT131360:DDT131367 DNP131360:DNP131367 DXL131360:DXL131367 EHH131360:EHH131367 ERD131360:ERD131367 FAZ131360:FAZ131367 FKV131360:FKV131367 FUR131360:FUR131367 GEN131360:GEN131367 GOJ131360:GOJ131367 GYF131360:GYF131367 HIB131360:HIB131367 HRX131360:HRX131367 IBT131360:IBT131367 ILP131360:ILP131367 IVL131360:IVL131367 JFH131360:JFH131367 JPD131360:JPD131367 JYZ131360:JYZ131367 KIV131360:KIV131367 KSR131360:KSR131367 LCN131360:LCN131367 LMJ131360:LMJ131367 LWF131360:LWF131367 MGB131360:MGB131367 MPX131360:MPX131367 MZT131360:MZT131367 NJP131360:NJP131367 NTL131360:NTL131367 ODH131360:ODH131367 OND131360:OND131367 OWZ131360:OWZ131367 PGV131360:PGV131367 PQR131360:PQR131367 QAN131360:QAN131367 QKJ131360:QKJ131367 QUF131360:QUF131367 REB131360:REB131367 RNX131360:RNX131367 RXT131360:RXT131367 SHP131360:SHP131367 SRL131360:SRL131367 TBH131360:TBH131367 TLD131360:TLD131367 TUZ131360:TUZ131367 UEV131360:UEV131367 UOR131360:UOR131367 UYN131360:UYN131367 VIJ131360:VIJ131367 VSF131360:VSF131367 WCB131360:WCB131367 WLX131360:WLX131367 WVT131360:WVT131367 L196896:L196903 JH196896:JH196903 TD196896:TD196903 ACZ196896:ACZ196903 AMV196896:AMV196903 AWR196896:AWR196903 BGN196896:BGN196903 BQJ196896:BQJ196903 CAF196896:CAF196903 CKB196896:CKB196903 CTX196896:CTX196903 DDT196896:DDT196903 DNP196896:DNP196903 DXL196896:DXL196903 EHH196896:EHH196903 ERD196896:ERD196903 FAZ196896:FAZ196903 FKV196896:FKV196903 FUR196896:FUR196903 GEN196896:GEN196903 GOJ196896:GOJ196903 GYF196896:GYF196903 HIB196896:HIB196903 HRX196896:HRX196903 IBT196896:IBT196903 ILP196896:ILP196903 IVL196896:IVL196903 JFH196896:JFH196903 JPD196896:JPD196903 JYZ196896:JYZ196903 KIV196896:KIV196903 KSR196896:KSR196903 LCN196896:LCN196903 LMJ196896:LMJ196903 LWF196896:LWF196903 MGB196896:MGB196903 MPX196896:MPX196903 MZT196896:MZT196903 NJP196896:NJP196903 NTL196896:NTL196903 ODH196896:ODH196903 OND196896:OND196903 OWZ196896:OWZ196903 PGV196896:PGV196903 PQR196896:PQR196903 QAN196896:QAN196903 QKJ196896:QKJ196903 QUF196896:QUF196903 REB196896:REB196903 RNX196896:RNX196903 RXT196896:RXT196903 SHP196896:SHP196903 SRL196896:SRL196903 TBH196896:TBH196903 TLD196896:TLD196903 TUZ196896:TUZ196903 UEV196896:UEV196903 UOR196896:UOR196903 UYN196896:UYN196903 VIJ196896:VIJ196903 VSF196896:VSF196903 WCB196896:WCB196903 WLX196896:WLX196903 WVT196896:WVT196903 L262432:L262439 JH262432:JH262439 TD262432:TD262439 ACZ262432:ACZ262439 AMV262432:AMV262439 AWR262432:AWR262439 BGN262432:BGN262439 BQJ262432:BQJ262439 CAF262432:CAF262439 CKB262432:CKB262439 CTX262432:CTX262439 DDT262432:DDT262439 DNP262432:DNP262439 DXL262432:DXL262439 EHH262432:EHH262439 ERD262432:ERD262439 FAZ262432:FAZ262439 FKV262432:FKV262439 FUR262432:FUR262439 GEN262432:GEN262439 GOJ262432:GOJ262439 GYF262432:GYF262439 HIB262432:HIB262439 HRX262432:HRX262439 IBT262432:IBT262439 ILP262432:ILP262439 IVL262432:IVL262439 JFH262432:JFH262439 JPD262432:JPD262439 JYZ262432:JYZ262439 KIV262432:KIV262439 KSR262432:KSR262439 LCN262432:LCN262439 LMJ262432:LMJ262439 LWF262432:LWF262439 MGB262432:MGB262439 MPX262432:MPX262439 MZT262432:MZT262439 NJP262432:NJP262439 NTL262432:NTL262439 ODH262432:ODH262439 OND262432:OND262439 OWZ262432:OWZ262439 PGV262432:PGV262439 PQR262432:PQR262439 QAN262432:QAN262439 QKJ262432:QKJ262439 QUF262432:QUF262439 REB262432:REB262439 RNX262432:RNX262439 RXT262432:RXT262439 SHP262432:SHP262439 SRL262432:SRL262439 TBH262432:TBH262439 TLD262432:TLD262439 TUZ262432:TUZ262439 UEV262432:UEV262439 UOR262432:UOR262439 UYN262432:UYN262439 VIJ262432:VIJ262439 VSF262432:VSF262439 WCB262432:WCB262439 WLX262432:WLX262439 WVT262432:WVT262439 L327968:L327975 JH327968:JH327975 TD327968:TD327975 ACZ327968:ACZ327975 AMV327968:AMV327975 AWR327968:AWR327975 BGN327968:BGN327975 BQJ327968:BQJ327975 CAF327968:CAF327975 CKB327968:CKB327975 CTX327968:CTX327975 DDT327968:DDT327975 DNP327968:DNP327975 DXL327968:DXL327975 EHH327968:EHH327975 ERD327968:ERD327975 FAZ327968:FAZ327975 FKV327968:FKV327975 FUR327968:FUR327975 GEN327968:GEN327975 GOJ327968:GOJ327975 GYF327968:GYF327975 HIB327968:HIB327975 HRX327968:HRX327975 IBT327968:IBT327975 ILP327968:ILP327975 IVL327968:IVL327975 JFH327968:JFH327975 JPD327968:JPD327975 JYZ327968:JYZ327975 KIV327968:KIV327975 KSR327968:KSR327975 LCN327968:LCN327975 LMJ327968:LMJ327975 LWF327968:LWF327975 MGB327968:MGB327975 MPX327968:MPX327975 MZT327968:MZT327975 NJP327968:NJP327975 NTL327968:NTL327975 ODH327968:ODH327975 OND327968:OND327975 OWZ327968:OWZ327975 PGV327968:PGV327975 PQR327968:PQR327975 QAN327968:QAN327975 QKJ327968:QKJ327975 QUF327968:QUF327975 REB327968:REB327975 RNX327968:RNX327975 RXT327968:RXT327975 SHP327968:SHP327975 SRL327968:SRL327975 TBH327968:TBH327975 TLD327968:TLD327975 TUZ327968:TUZ327975 UEV327968:UEV327975 UOR327968:UOR327975 UYN327968:UYN327975 VIJ327968:VIJ327975 VSF327968:VSF327975 WCB327968:WCB327975 WLX327968:WLX327975 WVT327968:WVT327975 L393504:L393511 JH393504:JH393511 TD393504:TD393511 ACZ393504:ACZ393511 AMV393504:AMV393511 AWR393504:AWR393511 BGN393504:BGN393511 BQJ393504:BQJ393511 CAF393504:CAF393511 CKB393504:CKB393511 CTX393504:CTX393511 DDT393504:DDT393511 DNP393504:DNP393511 DXL393504:DXL393511 EHH393504:EHH393511 ERD393504:ERD393511 FAZ393504:FAZ393511 FKV393504:FKV393511 FUR393504:FUR393511 GEN393504:GEN393511 GOJ393504:GOJ393511 GYF393504:GYF393511 HIB393504:HIB393511 HRX393504:HRX393511 IBT393504:IBT393511 ILP393504:ILP393511 IVL393504:IVL393511 JFH393504:JFH393511 JPD393504:JPD393511 JYZ393504:JYZ393511 KIV393504:KIV393511 KSR393504:KSR393511 LCN393504:LCN393511 LMJ393504:LMJ393511 LWF393504:LWF393511 MGB393504:MGB393511 MPX393504:MPX393511 MZT393504:MZT393511 NJP393504:NJP393511 NTL393504:NTL393511 ODH393504:ODH393511 OND393504:OND393511 OWZ393504:OWZ393511 PGV393504:PGV393511 PQR393504:PQR393511 QAN393504:QAN393511 QKJ393504:QKJ393511 QUF393504:QUF393511 REB393504:REB393511 RNX393504:RNX393511 RXT393504:RXT393511 SHP393504:SHP393511 SRL393504:SRL393511 TBH393504:TBH393511 TLD393504:TLD393511 TUZ393504:TUZ393511 UEV393504:UEV393511 UOR393504:UOR393511 UYN393504:UYN393511 VIJ393504:VIJ393511 VSF393504:VSF393511 WCB393504:WCB393511 WLX393504:WLX393511 WVT393504:WVT393511 L459040:L459047 JH459040:JH459047 TD459040:TD459047 ACZ459040:ACZ459047 AMV459040:AMV459047 AWR459040:AWR459047 BGN459040:BGN459047 BQJ459040:BQJ459047 CAF459040:CAF459047 CKB459040:CKB459047 CTX459040:CTX459047 DDT459040:DDT459047 DNP459040:DNP459047 DXL459040:DXL459047 EHH459040:EHH459047 ERD459040:ERD459047 FAZ459040:FAZ459047 FKV459040:FKV459047 FUR459040:FUR459047 GEN459040:GEN459047 GOJ459040:GOJ459047 GYF459040:GYF459047 HIB459040:HIB459047 HRX459040:HRX459047 IBT459040:IBT459047 ILP459040:ILP459047 IVL459040:IVL459047 JFH459040:JFH459047 JPD459040:JPD459047 JYZ459040:JYZ459047 KIV459040:KIV459047 KSR459040:KSR459047 LCN459040:LCN459047 LMJ459040:LMJ459047 LWF459040:LWF459047 MGB459040:MGB459047 MPX459040:MPX459047 MZT459040:MZT459047 NJP459040:NJP459047 NTL459040:NTL459047 ODH459040:ODH459047 OND459040:OND459047 OWZ459040:OWZ459047 PGV459040:PGV459047 PQR459040:PQR459047 QAN459040:QAN459047 QKJ459040:QKJ459047 QUF459040:QUF459047 REB459040:REB459047 RNX459040:RNX459047 RXT459040:RXT459047 SHP459040:SHP459047 SRL459040:SRL459047 TBH459040:TBH459047 TLD459040:TLD459047 TUZ459040:TUZ459047 UEV459040:UEV459047 UOR459040:UOR459047 UYN459040:UYN459047 VIJ459040:VIJ459047 VSF459040:VSF459047 WCB459040:WCB459047 WLX459040:WLX459047 WVT459040:WVT459047 L524576:L524583 JH524576:JH524583 TD524576:TD524583 ACZ524576:ACZ524583 AMV524576:AMV524583 AWR524576:AWR524583 BGN524576:BGN524583 BQJ524576:BQJ524583 CAF524576:CAF524583 CKB524576:CKB524583 CTX524576:CTX524583 DDT524576:DDT524583 DNP524576:DNP524583 DXL524576:DXL524583 EHH524576:EHH524583 ERD524576:ERD524583 FAZ524576:FAZ524583 FKV524576:FKV524583 FUR524576:FUR524583 GEN524576:GEN524583 GOJ524576:GOJ524583 GYF524576:GYF524583 HIB524576:HIB524583 HRX524576:HRX524583 IBT524576:IBT524583 ILP524576:ILP524583 IVL524576:IVL524583 JFH524576:JFH524583 JPD524576:JPD524583 JYZ524576:JYZ524583 KIV524576:KIV524583 KSR524576:KSR524583 LCN524576:LCN524583 LMJ524576:LMJ524583 LWF524576:LWF524583 MGB524576:MGB524583 MPX524576:MPX524583 MZT524576:MZT524583 NJP524576:NJP524583 NTL524576:NTL524583 ODH524576:ODH524583 OND524576:OND524583 OWZ524576:OWZ524583 PGV524576:PGV524583 PQR524576:PQR524583 QAN524576:QAN524583 QKJ524576:QKJ524583 QUF524576:QUF524583 REB524576:REB524583 RNX524576:RNX524583 RXT524576:RXT524583 SHP524576:SHP524583 SRL524576:SRL524583 TBH524576:TBH524583 TLD524576:TLD524583 TUZ524576:TUZ524583 UEV524576:UEV524583 UOR524576:UOR524583 UYN524576:UYN524583 VIJ524576:VIJ524583 VSF524576:VSF524583 WCB524576:WCB524583 WLX524576:WLX524583 WVT524576:WVT524583 L590112:L590119 JH590112:JH590119 TD590112:TD590119 ACZ590112:ACZ590119 AMV590112:AMV590119 AWR590112:AWR590119 BGN590112:BGN590119 BQJ590112:BQJ590119 CAF590112:CAF590119 CKB590112:CKB590119 CTX590112:CTX590119 DDT590112:DDT590119 DNP590112:DNP590119 DXL590112:DXL590119 EHH590112:EHH590119 ERD590112:ERD590119 FAZ590112:FAZ590119 FKV590112:FKV590119 FUR590112:FUR590119 GEN590112:GEN590119 GOJ590112:GOJ590119 GYF590112:GYF590119 HIB590112:HIB590119 HRX590112:HRX590119 IBT590112:IBT590119 ILP590112:ILP590119 IVL590112:IVL590119 JFH590112:JFH590119 JPD590112:JPD590119 JYZ590112:JYZ590119 KIV590112:KIV590119 KSR590112:KSR590119 LCN590112:LCN590119 LMJ590112:LMJ590119 LWF590112:LWF590119 MGB590112:MGB590119 MPX590112:MPX590119 MZT590112:MZT590119 NJP590112:NJP590119 NTL590112:NTL590119 ODH590112:ODH590119 OND590112:OND590119 OWZ590112:OWZ590119 PGV590112:PGV590119 PQR590112:PQR590119 QAN590112:QAN590119 QKJ590112:QKJ590119 QUF590112:QUF590119 REB590112:REB590119 RNX590112:RNX590119 RXT590112:RXT590119 SHP590112:SHP590119 SRL590112:SRL590119 TBH590112:TBH590119 TLD590112:TLD590119 TUZ590112:TUZ590119 UEV590112:UEV590119 UOR590112:UOR590119 UYN590112:UYN590119 VIJ590112:VIJ590119 VSF590112:VSF590119 WCB590112:WCB590119 WLX590112:WLX590119 WVT590112:WVT590119 L655648:L655655 JH655648:JH655655 TD655648:TD655655 ACZ655648:ACZ655655 AMV655648:AMV655655 AWR655648:AWR655655 BGN655648:BGN655655 BQJ655648:BQJ655655 CAF655648:CAF655655 CKB655648:CKB655655 CTX655648:CTX655655 DDT655648:DDT655655 DNP655648:DNP655655 DXL655648:DXL655655 EHH655648:EHH655655 ERD655648:ERD655655 FAZ655648:FAZ655655 FKV655648:FKV655655 FUR655648:FUR655655 GEN655648:GEN655655 GOJ655648:GOJ655655 GYF655648:GYF655655 HIB655648:HIB655655 HRX655648:HRX655655 IBT655648:IBT655655 ILP655648:ILP655655 IVL655648:IVL655655 JFH655648:JFH655655 JPD655648:JPD655655 JYZ655648:JYZ655655 KIV655648:KIV655655 KSR655648:KSR655655 LCN655648:LCN655655 LMJ655648:LMJ655655 LWF655648:LWF655655 MGB655648:MGB655655 MPX655648:MPX655655 MZT655648:MZT655655 NJP655648:NJP655655 NTL655648:NTL655655 ODH655648:ODH655655 OND655648:OND655655 OWZ655648:OWZ655655 PGV655648:PGV655655 PQR655648:PQR655655 QAN655648:QAN655655 QKJ655648:QKJ655655 QUF655648:QUF655655 REB655648:REB655655 RNX655648:RNX655655 RXT655648:RXT655655 SHP655648:SHP655655 SRL655648:SRL655655 TBH655648:TBH655655 TLD655648:TLD655655 TUZ655648:TUZ655655 UEV655648:UEV655655 UOR655648:UOR655655 UYN655648:UYN655655 VIJ655648:VIJ655655 VSF655648:VSF655655 WCB655648:WCB655655 WLX655648:WLX655655 WVT655648:WVT655655 L721184:L721191 JH721184:JH721191 TD721184:TD721191 ACZ721184:ACZ721191 AMV721184:AMV721191 AWR721184:AWR721191 BGN721184:BGN721191 BQJ721184:BQJ721191 CAF721184:CAF721191 CKB721184:CKB721191 CTX721184:CTX721191 DDT721184:DDT721191 DNP721184:DNP721191 DXL721184:DXL721191 EHH721184:EHH721191 ERD721184:ERD721191 FAZ721184:FAZ721191 FKV721184:FKV721191 FUR721184:FUR721191 GEN721184:GEN721191 GOJ721184:GOJ721191 GYF721184:GYF721191 HIB721184:HIB721191 HRX721184:HRX721191 IBT721184:IBT721191 ILP721184:ILP721191 IVL721184:IVL721191 JFH721184:JFH721191 JPD721184:JPD721191 JYZ721184:JYZ721191 KIV721184:KIV721191 KSR721184:KSR721191 LCN721184:LCN721191 LMJ721184:LMJ721191 LWF721184:LWF721191 MGB721184:MGB721191 MPX721184:MPX721191 MZT721184:MZT721191 NJP721184:NJP721191 NTL721184:NTL721191 ODH721184:ODH721191 OND721184:OND721191 OWZ721184:OWZ721191 PGV721184:PGV721191 PQR721184:PQR721191 QAN721184:QAN721191 QKJ721184:QKJ721191 QUF721184:QUF721191 REB721184:REB721191 RNX721184:RNX721191 RXT721184:RXT721191 SHP721184:SHP721191 SRL721184:SRL721191 TBH721184:TBH721191 TLD721184:TLD721191 TUZ721184:TUZ721191 UEV721184:UEV721191 UOR721184:UOR721191 UYN721184:UYN721191 VIJ721184:VIJ721191 VSF721184:VSF721191 WCB721184:WCB721191 WLX721184:WLX721191 WVT721184:WVT721191 L786720:L786727 JH786720:JH786727 TD786720:TD786727 ACZ786720:ACZ786727 AMV786720:AMV786727 AWR786720:AWR786727 BGN786720:BGN786727 BQJ786720:BQJ786727 CAF786720:CAF786727 CKB786720:CKB786727 CTX786720:CTX786727 DDT786720:DDT786727 DNP786720:DNP786727 DXL786720:DXL786727 EHH786720:EHH786727 ERD786720:ERD786727 FAZ786720:FAZ786727 FKV786720:FKV786727 FUR786720:FUR786727 GEN786720:GEN786727 GOJ786720:GOJ786727 GYF786720:GYF786727 HIB786720:HIB786727 HRX786720:HRX786727 IBT786720:IBT786727 ILP786720:ILP786727 IVL786720:IVL786727 JFH786720:JFH786727 JPD786720:JPD786727 JYZ786720:JYZ786727 KIV786720:KIV786727 KSR786720:KSR786727 LCN786720:LCN786727 LMJ786720:LMJ786727 LWF786720:LWF786727 MGB786720:MGB786727 MPX786720:MPX786727 MZT786720:MZT786727 NJP786720:NJP786727 NTL786720:NTL786727 ODH786720:ODH786727 OND786720:OND786727 OWZ786720:OWZ786727 PGV786720:PGV786727 PQR786720:PQR786727 QAN786720:QAN786727 QKJ786720:QKJ786727 QUF786720:QUF786727 REB786720:REB786727 RNX786720:RNX786727 RXT786720:RXT786727 SHP786720:SHP786727 SRL786720:SRL786727 TBH786720:TBH786727 TLD786720:TLD786727 TUZ786720:TUZ786727 UEV786720:UEV786727 UOR786720:UOR786727 UYN786720:UYN786727 VIJ786720:VIJ786727 VSF786720:VSF786727 WCB786720:WCB786727 WLX786720:WLX786727 WVT786720:WVT786727 L852256:L852263 JH852256:JH852263 TD852256:TD852263 ACZ852256:ACZ852263 AMV852256:AMV852263 AWR852256:AWR852263 BGN852256:BGN852263 BQJ852256:BQJ852263 CAF852256:CAF852263 CKB852256:CKB852263 CTX852256:CTX852263 DDT852256:DDT852263 DNP852256:DNP852263 DXL852256:DXL852263 EHH852256:EHH852263 ERD852256:ERD852263 FAZ852256:FAZ852263 FKV852256:FKV852263 FUR852256:FUR852263 GEN852256:GEN852263 GOJ852256:GOJ852263 GYF852256:GYF852263 HIB852256:HIB852263 HRX852256:HRX852263 IBT852256:IBT852263 ILP852256:ILP852263 IVL852256:IVL852263 JFH852256:JFH852263 JPD852256:JPD852263 JYZ852256:JYZ852263 KIV852256:KIV852263 KSR852256:KSR852263 LCN852256:LCN852263 LMJ852256:LMJ852263 LWF852256:LWF852263 MGB852256:MGB852263 MPX852256:MPX852263 MZT852256:MZT852263 NJP852256:NJP852263 NTL852256:NTL852263 ODH852256:ODH852263 OND852256:OND852263 OWZ852256:OWZ852263 PGV852256:PGV852263 PQR852256:PQR852263 QAN852256:QAN852263 QKJ852256:QKJ852263 QUF852256:QUF852263 REB852256:REB852263 RNX852256:RNX852263 RXT852256:RXT852263 SHP852256:SHP852263 SRL852256:SRL852263 TBH852256:TBH852263 TLD852256:TLD852263 TUZ852256:TUZ852263 UEV852256:UEV852263 UOR852256:UOR852263 UYN852256:UYN852263 VIJ852256:VIJ852263 VSF852256:VSF852263 WCB852256:WCB852263 WLX852256:WLX852263 WVT852256:WVT852263 L917792:L917799 JH917792:JH917799 TD917792:TD917799 ACZ917792:ACZ917799 AMV917792:AMV917799 AWR917792:AWR917799 BGN917792:BGN917799 BQJ917792:BQJ917799 CAF917792:CAF917799 CKB917792:CKB917799 CTX917792:CTX917799 DDT917792:DDT917799 DNP917792:DNP917799 DXL917792:DXL917799 EHH917792:EHH917799 ERD917792:ERD917799 FAZ917792:FAZ917799 FKV917792:FKV917799 FUR917792:FUR917799 GEN917792:GEN917799 GOJ917792:GOJ917799 GYF917792:GYF917799 HIB917792:HIB917799 HRX917792:HRX917799 IBT917792:IBT917799 ILP917792:ILP917799 IVL917792:IVL917799 JFH917792:JFH917799 JPD917792:JPD917799 JYZ917792:JYZ917799 KIV917792:KIV917799 KSR917792:KSR917799 LCN917792:LCN917799 LMJ917792:LMJ917799 LWF917792:LWF917799 MGB917792:MGB917799 MPX917792:MPX917799 MZT917792:MZT917799 NJP917792:NJP917799 NTL917792:NTL917799 ODH917792:ODH917799 OND917792:OND917799 OWZ917792:OWZ917799 PGV917792:PGV917799 PQR917792:PQR917799 QAN917792:QAN917799 QKJ917792:QKJ917799 QUF917792:QUF917799 REB917792:REB917799 RNX917792:RNX917799 RXT917792:RXT917799 SHP917792:SHP917799 SRL917792:SRL917799 TBH917792:TBH917799 TLD917792:TLD917799 TUZ917792:TUZ917799 UEV917792:UEV917799 UOR917792:UOR917799 UYN917792:UYN917799 VIJ917792:VIJ917799 VSF917792:VSF917799 WCB917792:WCB917799 WLX917792:WLX917799 WVT917792:WVT917799 L983328:L983335 JH983328:JH983335 TD983328:TD983335 ACZ983328:ACZ983335 AMV983328:AMV983335 AWR983328:AWR983335 BGN983328:BGN983335 BQJ983328:BQJ983335 CAF983328:CAF983335 CKB983328:CKB983335 CTX983328:CTX983335 DDT983328:DDT983335 DNP983328:DNP983335 DXL983328:DXL983335 EHH983328:EHH983335 ERD983328:ERD983335 FAZ983328:FAZ983335 FKV983328:FKV983335 FUR983328:FUR983335 GEN983328:GEN983335 GOJ983328:GOJ983335 GYF983328:GYF983335 HIB983328:HIB983335 HRX983328:HRX983335 IBT983328:IBT983335 ILP983328:ILP983335 IVL983328:IVL983335 JFH983328:JFH983335 JPD983328:JPD983335 JYZ983328:JYZ983335 KIV983328:KIV983335 KSR983328:KSR983335 LCN983328:LCN983335 LMJ983328:LMJ983335 LWF983328:LWF983335 MGB983328:MGB983335 MPX983328:MPX983335 MZT983328:MZT983335 NJP983328:NJP983335 NTL983328:NTL983335 ODH983328:ODH983335 OND983328:OND983335 OWZ983328:OWZ983335 PGV983328:PGV983335 PQR983328:PQR983335 QAN983328:QAN983335 QKJ983328:QKJ983335 QUF983328:QUF983335 REB983328:REB983335 RNX983328:RNX983335 RXT983328:RXT983335 SHP983328:SHP983335 SRL983328:SRL983335 TBH983328:TBH983335 TLD983328:TLD983335 TUZ983328:TUZ983335 UEV983328:UEV983335 UOR983328:UOR983335 UYN983328:UYN983335 VIJ983328:VIJ983335 VSF983328:VSF983335 WCB983328:WCB983335 WLX983328:WLX983335 JH227:JH341">
      <formula1>$H$400:$H$405</formula1>
    </dataValidation>
    <dataValidation type="list" allowBlank="1" showInputMessage="1" showErrorMessage="1" sqref="WVS983328:WVS983335 K226:K341 TC227:TC341 ACY227:ACY341 AMU227:AMU341 AWQ227:AWQ341 BGM227:BGM341 BQI227:BQI341 CAE227:CAE341 CKA227:CKA341 CTW227:CTW341 DDS227:DDS341 DNO227:DNO341 DXK227:DXK341 EHG227:EHG341 ERC227:ERC341 FAY227:FAY341 FKU227:FKU341 FUQ227:FUQ341 GEM227:GEM341 GOI227:GOI341 GYE227:GYE341 HIA227:HIA341 HRW227:HRW341 IBS227:IBS341 ILO227:ILO341 IVK227:IVK341 JFG227:JFG341 JPC227:JPC341 JYY227:JYY341 KIU227:KIU341 KSQ227:KSQ341 LCM227:LCM341 LMI227:LMI341 LWE227:LWE341 MGA227:MGA341 MPW227:MPW341 MZS227:MZS341 NJO227:NJO341 NTK227:NTK341 ODG227:ODG341 ONC227:ONC341 OWY227:OWY341 PGU227:PGU341 PQQ227:PQQ341 QAM227:QAM341 QKI227:QKI341 QUE227:QUE341 REA227:REA341 RNW227:RNW341 RXS227:RXS341 SHO227:SHO341 SRK227:SRK341 TBG227:TBG341 TLC227:TLC341 TUY227:TUY341 UEU227:UEU341 UOQ227:UOQ341 UYM227:UYM341 VII227:VII341 VSE227:VSE341 WCA227:WCA341 WLW227:WLW341 WVS227:WVS341 K65838:K65876 JG65838:JG65876 TC65838:TC65876 ACY65838:ACY65876 AMU65838:AMU65876 AWQ65838:AWQ65876 BGM65838:BGM65876 BQI65838:BQI65876 CAE65838:CAE65876 CKA65838:CKA65876 CTW65838:CTW65876 DDS65838:DDS65876 DNO65838:DNO65876 DXK65838:DXK65876 EHG65838:EHG65876 ERC65838:ERC65876 FAY65838:FAY65876 FKU65838:FKU65876 FUQ65838:FUQ65876 GEM65838:GEM65876 GOI65838:GOI65876 GYE65838:GYE65876 HIA65838:HIA65876 HRW65838:HRW65876 IBS65838:IBS65876 ILO65838:ILO65876 IVK65838:IVK65876 JFG65838:JFG65876 JPC65838:JPC65876 JYY65838:JYY65876 KIU65838:KIU65876 KSQ65838:KSQ65876 LCM65838:LCM65876 LMI65838:LMI65876 LWE65838:LWE65876 MGA65838:MGA65876 MPW65838:MPW65876 MZS65838:MZS65876 NJO65838:NJO65876 NTK65838:NTK65876 ODG65838:ODG65876 ONC65838:ONC65876 OWY65838:OWY65876 PGU65838:PGU65876 PQQ65838:PQQ65876 QAM65838:QAM65876 QKI65838:QKI65876 QUE65838:QUE65876 REA65838:REA65876 RNW65838:RNW65876 RXS65838:RXS65876 SHO65838:SHO65876 SRK65838:SRK65876 TBG65838:TBG65876 TLC65838:TLC65876 TUY65838:TUY65876 UEU65838:UEU65876 UOQ65838:UOQ65876 UYM65838:UYM65876 VII65838:VII65876 VSE65838:VSE65876 WCA65838:WCA65876 WLW65838:WLW65876 WVS65838:WVS65876 K131374:K131412 JG131374:JG131412 TC131374:TC131412 ACY131374:ACY131412 AMU131374:AMU131412 AWQ131374:AWQ131412 BGM131374:BGM131412 BQI131374:BQI131412 CAE131374:CAE131412 CKA131374:CKA131412 CTW131374:CTW131412 DDS131374:DDS131412 DNO131374:DNO131412 DXK131374:DXK131412 EHG131374:EHG131412 ERC131374:ERC131412 FAY131374:FAY131412 FKU131374:FKU131412 FUQ131374:FUQ131412 GEM131374:GEM131412 GOI131374:GOI131412 GYE131374:GYE131412 HIA131374:HIA131412 HRW131374:HRW131412 IBS131374:IBS131412 ILO131374:ILO131412 IVK131374:IVK131412 JFG131374:JFG131412 JPC131374:JPC131412 JYY131374:JYY131412 KIU131374:KIU131412 KSQ131374:KSQ131412 LCM131374:LCM131412 LMI131374:LMI131412 LWE131374:LWE131412 MGA131374:MGA131412 MPW131374:MPW131412 MZS131374:MZS131412 NJO131374:NJO131412 NTK131374:NTK131412 ODG131374:ODG131412 ONC131374:ONC131412 OWY131374:OWY131412 PGU131374:PGU131412 PQQ131374:PQQ131412 QAM131374:QAM131412 QKI131374:QKI131412 QUE131374:QUE131412 REA131374:REA131412 RNW131374:RNW131412 RXS131374:RXS131412 SHO131374:SHO131412 SRK131374:SRK131412 TBG131374:TBG131412 TLC131374:TLC131412 TUY131374:TUY131412 UEU131374:UEU131412 UOQ131374:UOQ131412 UYM131374:UYM131412 VII131374:VII131412 VSE131374:VSE131412 WCA131374:WCA131412 WLW131374:WLW131412 WVS131374:WVS131412 K196910:K196948 JG196910:JG196948 TC196910:TC196948 ACY196910:ACY196948 AMU196910:AMU196948 AWQ196910:AWQ196948 BGM196910:BGM196948 BQI196910:BQI196948 CAE196910:CAE196948 CKA196910:CKA196948 CTW196910:CTW196948 DDS196910:DDS196948 DNO196910:DNO196948 DXK196910:DXK196948 EHG196910:EHG196948 ERC196910:ERC196948 FAY196910:FAY196948 FKU196910:FKU196948 FUQ196910:FUQ196948 GEM196910:GEM196948 GOI196910:GOI196948 GYE196910:GYE196948 HIA196910:HIA196948 HRW196910:HRW196948 IBS196910:IBS196948 ILO196910:ILO196948 IVK196910:IVK196948 JFG196910:JFG196948 JPC196910:JPC196948 JYY196910:JYY196948 KIU196910:KIU196948 KSQ196910:KSQ196948 LCM196910:LCM196948 LMI196910:LMI196948 LWE196910:LWE196948 MGA196910:MGA196948 MPW196910:MPW196948 MZS196910:MZS196948 NJO196910:NJO196948 NTK196910:NTK196948 ODG196910:ODG196948 ONC196910:ONC196948 OWY196910:OWY196948 PGU196910:PGU196948 PQQ196910:PQQ196948 QAM196910:QAM196948 QKI196910:QKI196948 QUE196910:QUE196948 REA196910:REA196948 RNW196910:RNW196948 RXS196910:RXS196948 SHO196910:SHO196948 SRK196910:SRK196948 TBG196910:TBG196948 TLC196910:TLC196948 TUY196910:TUY196948 UEU196910:UEU196948 UOQ196910:UOQ196948 UYM196910:UYM196948 VII196910:VII196948 VSE196910:VSE196948 WCA196910:WCA196948 WLW196910:WLW196948 WVS196910:WVS196948 K262446:K262484 JG262446:JG262484 TC262446:TC262484 ACY262446:ACY262484 AMU262446:AMU262484 AWQ262446:AWQ262484 BGM262446:BGM262484 BQI262446:BQI262484 CAE262446:CAE262484 CKA262446:CKA262484 CTW262446:CTW262484 DDS262446:DDS262484 DNO262446:DNO262484 DXK262446:DXK262484 EHG262446:EHG262484 ERC262446:ERC262484 FAY262446:FAY262484 FKU262446:FKU262484 FUQ262446:FUQ262484 GEM262446:GEM262484 GOI262446:GOI262484 GYE262446:GYE262484 HIA262446:HIA262484 HRW262446:HRW262484 IBS262446:IBS262484 ILO262446:ILO262484 IVK262446:IVK262484 JFG262446:JFG262484 JPC262446:JPC262484 JYY262446:JYY262484 KIU262446:KIU262484 KSQ262446:KSQ262484 LCM262446:LCM262484 LMI262446:LMI262484 LWE262446:LWE262484 MGA262446:MGA262484 MPW262446:MPW262484 MZS262446:MZS262484 NJO262446:NJO262484 NTK262446:NTK262484 ODG262446:ODG262484 ONC262446:ONC262484 OWY262446:OWY262484 PGU262446:PGU262484 PQQ262446:PQQ262484 QAM262446:QAM262484 QKI262446:QKI262484 QUE262446:QUE262484 REA262446:REA262484 RNW262446:RNW262484 RXS262446:RXS262484 SHO262446:SHO262484 SRK262446:SRK262484 TBG262446:TBG262484 TLC262446:TLC262484 TUY262446:TUY262484 UEU262446:UEU262484 UOQ262446:UOQ262484 UYM262446:UYM262484 VII262446:VII262484 VSE262446:VSE262484 WCA262446:WCA262484 WLW262446:WLW262484 WVS262446:WVS262484 K327982:K328020 JG327982:JG328020 TC327982:TC328020 ACY327982:ACY328020 AMU327982:AMU328020 AWQ327982:AWQ328020 BGM327982:BGM328020 BQI327982:BQI328020 CAE327982:CAE328020 CKA327982:CKA328020 CTW327982:CTW328020 DDS327982:DDS328020 DNO327982:DNO328020 DXK327982:DXK328020 EHG327982:EHG328020 ERC327982:ERC328020 FAY327982:FAY328020 FKU327982:FKU328020 FUQ327982:FUQ328020 GEM327982:GEM328020 GOI327982:GOI328020 GYE327982:GYE328020 HIA327982:HIA328020 HRW327982:HRW328020 IBS327982:IBS328020 ILO327982:ILO328020 IVK327982:IVK328020 JFG327982:JFG328020 JPC327982:JPC328020 JYY327982:JYY328020 KIU327982:KIU328020 KSQ327982:KSQ328020 LCM327982:LCM328020 LMI327982:LMI328020 LWE327982:LWE328020 MGA327982:MGA328020 MPW327982:MPW328020 MZS327982:MZS328020 NJO327982:NJO328020 NTK327982:NTK328020 ODG327982:ODG328020 ONC327982:ONC328020 OWY327982:OWY328020 PGU327982:PGU328020 PQQ327982:PQQ328020 QAM327982:QAM328020 QKI327982:QKI328020 QUE327982:QUE328020 REA327982:REA328020 RNW327982:RNW328020 RXS327982:RXS328020 SHO327982:SHO328020 SRK327982:SRK328020 TBG327982:TBG328020 TLC327982:TLC328020 TUY327982:TUY328020 UEU327982:UEU328020 UOQ327982:UOQ328020 UYM327982:UYM328020 VII327982:VII328020 VSE327982:VSE328020 WCA327982:WCA328020 WLW327982:WLW328020 WVS327982:WVS328020 K393518:K393556 JG393518:JG393556 TC393518:TC393556 ACY393518:ACY393556 AMU393518:AMU393556 AWQ393518:AWQ393556 BGM393518:BGM393556 BQI393518:BQI393556 CAE393518:CAE393556 CKA393518:CKA393556 CTW393518:CTW393556 DDS393518:DDS393556 DNO393518:DNO393556 DXK393518:DXK393556 EHG393518:EHG393556 ERC393518:ERC393556 FAY393518:FAY393556 FKU393518:FKU393556 FUQ393518:FUQ393556 GEM393518:GEM393556 GOI393518:GOI393556 GYE393518:GYE393556 HIA393518:HIA393556 HRW393518:HRW393556 IBS393518:IBS393556 ILO393518:ILO393556 IVK393518:IVK393556 JFG393518:JFG393556 JPC393518:JPC393556 JYY393518:JYY393556 KIU393518:KIU393556 KSQ393518:KSQ393556 LCM393518:LCM393556 LMI393518:LMI393556 LWE393518:LWE393556 MGA393518:MGA393556 MPW393518:MPW393556 MZS393518:MZS393556 NJO393518:NJO393556 NTK393518:NTK393556 ODG393518:ODG393556 ONC393518:ONC393556 OWY393518:OWY393556 PGU393518:PGU393556 PQQ393518:PQQ393556 QAM393518:QAM393556 QKI393518:QKI393556 QUE393518:QUE393556 REA393518:REA393556 RNW393518:RNW393556 RXS393518:RXS393556 SHO393518:SHO393556 SRK393518:SRK393556 TBG393518:TBG393556 TLC393518:TLC393556 TUY393518:TUY393556 UEU393518:UEU393556 UOQ393518:UOQ393556 UYM393518:UYM393556 VII393518:VII393556 VSE393518:VSE393556 WCA393518:WCA393556 WLW393518:WLW393556 WVS393518:WVS393556 K459054:K459092 JG459054:JG459092 TC459054:TC459092 ACY459054:ACY459092 AMU459054:AMU459092 AWQ459054:AWQ459092 BGM459054:BGM459092 BQI459054:BQI459092 CAE459054:CAE459092 CKA459054:CKA459092 CTW459054:CTW459092 DDS459054:DDS459092 DNO459054:DNO459092 DXK459054:DXK459092 EHG459054:EHG459092 ERC459054:ERC459092 FAY459054:FAY459092 FKU459054:FKU459092 FUQ459054:FUQ459092 GEM459054:GEM459092 GOI459054:GOI459092 GYE459054:GYE459092 HIA459054:HIA459092 HRW459054:HRW459092 IBS459054:IBS459092 ILO459054:ILO459092 IVK459054:IVK459092 JFG459054:JFG459092 JPC459054:JPC459092 JYY459054:JYY459092 KIU459054:KIU459092 KSQ459054:KSQ459092 LCM459054:LCM459092 LMI459054:LMI459092 LWE459054:LWE459092 MGA459054:MGA459092 MPW459054:MPW459092 MZS459054:MZS459092 NJO459054:NJO459092 NTK459054:NTK459092 ODG459054:ODG459092 ONC459054:ONC459092 OWY459054:OWY459092 PGU459054:PGU459092 PQQ459054:PQQ459092 QAM459054:QAM459092 QKI459054:QKI459092 QUE459054:QUE459092 REA459054:REA459092 RNW459054:RNW459092 RXS459054:RXS459092 SHO459054:SHO459092 SRK459054:SRK459092 TBG459054:TBG459092 TLC459054:TLC459092 TUY459054:TUY459092 UEU459054:UEU459092 UOQ459054:UOQ459092 UYM459054:UYM459092 VII459054:VII459092 VSE459054:VSE459092 WCA459054:WCA459092 WLW459054:WLW459092 WVS459054:WVS459092 K524590:K524628 JG524590:JG524628 TC524590:TC524628 ACY524590:ACY524628 AMU524590:AMU524628 AWQ524590:AWQ524628 BGM524590:BGM524628 BQI524590:BQI524628 CAE524590:CAE524628 CKA524590:CKA524628 CTW524590:CTW524628 DDS524590:DDS524628 DNO524590:DNO524628 DXK524590:DXK524628 EHG524590:EHG524628 ERC524590:ERC524628 FAY524590:FAY524628 FKU524590:FKU524628 FUQ524590:FUQ524628 GEM524590:GEM524628 GOI524590:GOI524628 GYE524590:GYE524628 HIA524590:HIA524628 HRW524590:HRW524628 IBS524590:IBS524628 ILO524590:ILO524628 IVK524590:IVK524628 JFG524590:JFG524628 JPC524590:JPC524628 JYY524590:JYY524628 KIU524590:KIU524628 KSQ524590:KSQ524628 LCM524590:LCM524628 LMI524590:LMI524628 LWE524590:LWE524628 MGA524590:MGA524628 MPW524590:MPW524628 MZS524590:MZS524628 NJO524590:NJO524628 NTK524590:NTK524628 ODG524590:ODG524628 ONC524590:ONC524628 OWY524590:OWY524628 PGU524590:PGU524628 PQQ524590:PQQ524628 QAM524590:QAM524628 QKI524590:QKI524628 QUE524590:QUE524628 REA524590:REA524628 RNW524590:RNW524628 RXS524590:RXS524628 SHO524590:SHO524628 SRK524590:SRK524628 TBG524590:TBG524628 TLC524590:TLC524628 TUY524590:TUY524628 UEU524590:UEU524628 UOQ524590:UOQ524628 UYM524590:UYM524628 VII524590:VII524628 VSE524590:VSE524628 WCA524590:WCA524628 WLW524590:WLW524628 WVS524590:WVS524628 K590126:K590164 JG590126:JG590164 TC590126:TC590164 ACY590126:ACY590164 AMU590126:AMU590164 AWQ590126:AWQ590164 BGM590126:BGM590164 BQI590126:BQI590164 CAE590126:CAE590164 CKA590126:CKA590164 CTW590126:CTW590164 DDS590126:DDS590164 DNO590126:DNO590164 DXK590126:DXK590164 EHG590126:EHG590164 ERC590126:ERC590164 FAY590126:FAY590164 FKU590126:FKU590164 FUQ590126:FUQ590164 GEM590126:GEM590164 GOI590126:GOI590164 GYE590126:GYE590164 HIA590126:HIA590164 HRW590126:HRW590164 IBS590126:IBS590164 ILO590126:ILO590164 IVK590126:IVK590164 JFG590126:JFG590164 JPC590126:JPC590164 JYY590126:JYY590164 KIU590126:KIU590164 KSQ590126:KSQ590164 LCM590126:LCM590164 LMI590126:LMI590164 LWE590126:LWE590164 MGA590126:MGA590164 MPW590126:MPW590164 MZS590126:MZS590164 NJO590126:NJO590164 NTK590126:NTK590164 ODG590126:ODG590164 ONC590126:ONC590164 OWY590126:OWY590164 PGU590126:PGU590164 PQQ590126:PQQ590164 QAM590126:QAM590164 QKI590126:QKI590164 QUE590126:QUE590164 REA590126:REA590164 RNW590126:RNW590164 RXS590126:RXS590164 SHO590126:SHO590164 SRK590126:SRK590164 TBG590126:TBG590164 TLC590126:TLC590164 TUY590126:TUY590164 UEU590126:UEU590164 UOQ590126:UOQ590164 UYM590126:UYM590164 VII590126:VII590164 VSE590126:VSE590164 WCA590126:WCA590164 WLW590126:WLW590164 WVS590126:WVS590164 K655662:K655700 JG655662:JG655700 TC655662:TC655700 ACY655662:ACY655700 AMU655662:AMU655700 AWQ655662:AWQ655700 BGM655662:BGM655700 BQI655662:BQI655700 CAE655662:CAE655700 CKA655662:CKA655700 CTW655662:CTW655700 DDS655662:DDS655700 DNO655662:DNO655700 DXK655662:DXK655700 EHG655662:EHG655700 ERC655662:ERC655700 FAY655662:FAY655700 FKU655662:FKU655700 FUQ655662:FUQ655700 GEM655662:GEM655700 GOI655662:GOI655700 GYE655662:GYE655700 HIA655662:HIA655700 HRW655662:HRW655700 IBS655662:IBS655700 ILO655662:ILO655700 IVK655662:IVK655700 JFG655662:JFG655700 JPC655662:JPC655700 JYY655662:JYY655700 KIU655662:KIU655700 KSQ655662:KSQ655700 LCM655662:LCM655700 LMI655662:LMI655700 LWE655662:LWE655700 MGA655662:MGA655700 MPW655662:MPW655700 MZS655662:MZS655700 NJO655662:NJO655700 NTK655662:NTK655700 ODG655662:ODG655700 ONC655662:ONC655700 OWY655662:OWY655700 PGU655662:PGU655700 PQQ655662:PQQ655700 QAM655662:QAM655700 QKI655662:QKI655700 QUE655662:QUE655700 REA655662:REA655700 RNW655662:RNW655700 RXS655662:RXS655700 SHO655662:SHO655700 SRK655662:SRK655700 TBG655662:TBG655700 TLC655662:TLC655700 TUY655662:TUY655700 UEU655662:UEU655700 UOQ655662:UOQ655700 UYM655662:UYM655700 VII655662:VII655700 VSE655662:VSE655700 WCA655662:WCA655700 WLW655662:WLW655700 WVS655662:WVS655700 K721198:K721236 JG721198:JG721236 TC721198:TC721236 ACY721198:ACY721236 AMU721198:AMU721236 AWQ721198:AWQ721236 BGM721198:BGM721236 BQI721198:BQI721236 CAE721198:CAE721236 CKA721198:CKA721236 CTW721198:CTW721236 DDS721198:DDS721236 DNO721198:DNO721236 DXK721198:DXK721236 EHG721198:EHG721236 ERC721198:ERC721236 FAY721198:FAY721236 FKU721198:FKU721236 FUQ721198:FUQ721236 GEM721198:GEM721236 GOI721198:GOI721236 GYE721198:GYE721236 HIA721198:HIA721236 HRW721198:HRW721236 IBS721198:IBS721236 ILO721198:ILO721236 IVK721198:IVK721236 JFG721198:JFG721236 JPC721198:JPC721236 JYY721198:JYY721236 KIU721198:KIU721236 KSQ721198:KSQ721236 LCM721198:LCM721236 LMI721198:LMI721236 LWE721198:LWE721236 MGA721198:MGA721236 MPW721198:MPW721236 MZS721198:MZS721236 NJO721198:NJO721236 NTK721198:NTK721236 ODG721198:ODG721236 ONC721198:ONC721236 OWY721198:OWY721236 PGU721198:PGU721236 PQQ721198:PQQ721236 QAM721198:QAM721236 QKI721198:QKI721236 QUE721198:QUE721236 REA721198:REA721236 RNW721198:RNW721236 RXS721198:RXS721236 SHO721198:SHO721236 SRK721198:SRK721236 TBG721198:TBG721236 TLC721198:TLC721236 TUY721198:TUY721236 UEU721198:UEU721236 UOQ721198:UOQ721236 UYM721198:UYM721236 VII721198:VII721236 VSE721198:VSE721236 WCA721198:WCA721236 WLW721198:WLW721236 WVS721198:WVS721236 K786734:K786772 JG786734:JG786772 TC786734:TC786772 ACY786734:ACY786772 AMU786734:AMU786772 AWQ786734:AWQ786772 BGM786734:BGM786772 BQI786734:BQI786772 CAE786734:CAE786772 CKA786734:CKA786772 CTW786734:CTW786772 DDS786734:DDS786772 DNO786734:DNO786772 DXK786734:DXK786772 EHG786734:EHG786772 ERC786734:ERC786772 FAY786734:FAY786772 FKU786734:FKU786772 FUQ786734:FUQ786772 GEM786734:GEM786772 GOI786734:GOI786772 GYE786734:GYE786772 HIA786734:HIA786772 HRW786734:HRW786772 IBS786734:IBS786772 ILO786734:ILO786772 IVK786734:IVK786772 JFG786734:JFG786772 JPC786734:JPC786772 JYY786734:JYY786772 KIU786734:KIU786772 KSQ786734:KSQ786772 LCM786734:LCM786772 LMI786734:LMI786772 LWE786734:LWE786772 MGA786734:MGA786772 MPW786734:MPW786772 MZS786734:MZS786772 NJO786734:NJO786772 NTK786734:NTK786772 ODG786734:ODG786772 ONC786734:ONC786772 OWY786734:OWY786772 PGU786734:PGU786772 PQQ786734:PQQ786772 QAM786734:QAM786772 QKI786734:QKI786772 QUE786734:QUE786772 REA786734:REA786772 RNW786734:RNW786772 RXS786734:RXS786772 SHO786734:SHO786772 SRK786734:SRK786772 TBG786734:TBG786772 TLC786734:TLC786772 TUY786734:TUY786772 UEU786734:UEU786772 UOQ786734:UOQ786772 UYM786734:UYM786772 VII786734:VII786772 VSE786734:VSE786772 WCA786734:WCA786772 WLW786734:WLW786772 WVS786734:WVS786772 K852270:K852308 JG852270:JG852308 TC852270:TC852308 ACY852270:ACY852308 AMU852270:AMU852308 AWQ852270:AWQ852308 BGM852270:BGM852308 BQI852270:BQI852308 CAE852270:CAE852308 CKA852270:CKA852308 CTW852270:CTW852308 DDS852270:DDS852308 DNO852270:DNO852308 DXK852270:DXK852308 EHG852270:EHG852308 ERC852270:ERC852308 FAY852270:FAY852308 FKU852270:FKU852308 FUQ852270:FUQ852308 GEM852270:GEM852308 GOI852270:GOI852308 GYE852270:GYE852308 HIA852270:HIA852308 HRW852270:HRW852308 IBS852270:IBS852308 ILO852270:ILO852308 IVK852270:IVK852308 JFG852270:JFG852308 JPC852270:JPC852308 JYY852270:JYY852308 KIU852270:KIU852308 KSQ852270:KSQ852308 LCM852270:LCM852308 LMI852270:LMI852308 LWE852270:LWE852308 MGA852270:MGA852308 MPW852270:MPW852308 MZS852270:MZS852308 NJO852270:NJO852308 NTK852270:NTK852308 ODG852270:ODG852308 ONC852270:ONC852308 OWY852270:OWY852308 PGU852270:PGU852308 PQQ852270:PQQ852308 QAM852270:QAM852308 QKI852270:QKI852308 QUE852270:QUE852308 REA852270:REA852308 RNW852270:RNW852308 RXS852270:RXS852308 SHO852270:SHO852308 SRK852270:SRK852308 TBG852270:TBG852308 TLC852270:TLC852308 TUY852270:TUY852308 UEU852270:UEU852308 UOQ852270:UOQ852308 UYM852270:UYM852308 VII852270:VII852308 VSE852270:VSE852308 WCA852270:WCA852308 WLW852270:WLW852308 WVS852270:WVS852308 K917806:K917844 JG917806:JG917844 TC917806:TC917844 ACY917806:ACY917844 AMU917806:AMU917844 AWQ917806:AWQ917844 BGM917806:BGM917844 BQI917806:BQI917844 CAE917806:CAE917844 CKA917806:CKA917844 CTW917806:CTW917844 DDS917806:DDS917844 DNO917806:DNO917844 DXK917806:DXK917844 EHG917806:EHG917844 ERC917806:ERC917844 FAY917806:FAY917844 FKU917806:FKU917844 FUQ917806:FUQ917844 GEM917806:GEM917844 GOI917806:GOI917844 GYE917806:GYE917844 HIA917806:HIA917844 HRW917806:HRW917844 IBS917806:IBS917844 ILO917806:ILO917844 IVK917806:IVK917844 JFG917806:JFG917844 JPC917806:JPC917844 JYY917806:JYY917844 KIU917806:KIU917844 KSQ917806:KSQ917844 LCM917806:LCM917844 LMI917806:LMI917844 LWE917806:LWE917844 MGA917806:MGA917844 MPW917806:MPW917844 MZS917806:MZS917844 NJO917806:NJO917844 NTK917806:NTK917844 ODG917806:ODG917844 ONC917806:ONC917844 OWY917806:OWY917844 PGU917806:PGU917844 PQQ917806:PQQ917844 QAM917806:QAM917844 QKI917806:QKI917844 QUE917806:QUE917844 REA917806:REA917844 RNW917806:RNW917844 RXS917806:RXS917844 SHO917806:SHO917844 SRK917806:SRK917844 TBG917806:TBG917844 TLC917806:TLC917844 TUY917806:TUY917844 UEU917806:UEU917844 UOQ917806:UOQ917844 UYM917806:UYM917844 VII917806:VII917844 VSE917806:VSE917844 WCA917806:WCA917844 WLW917806:WLW917844 WVS917806:WVS917844 K983342:K983380 JG983342:JG983380 TC983342:TC983380 ACY983342:ACY983380 AMU983342:AMU983380 AWQ983342:AWQ983380 BGM983342:BGM983380 BQI983342:BQI983380 CAE983342:CAE983380 CKA983342:CKA983380 CTW983342:CTW983380 DDS983342:DDS983380 DNO983342:DNO983380 DXK983342:DXK983380 EHG983342:EHG983380 ERC983342:ERC983380 FAY983342:FAY983380 FKU983342:FKU983380 FUQ983342:FUQ983380 GEM983342:GEM983380 GOI983342:GOI983380 GYE983342:GYE983380 HIA983342:HIA983380 HRW983342:HRW983380 IBS983342:IBS983380 ILO983342:ILO983380 IVK983342:IVK983380 JFG983342:JFG983380 JPC983342:JPC983380 JYY983342:JYY983380 KIU983342:KIU983380 KSQ983342:KSQ983380 LCM983342:LCM983380 LMI983342:LMI983380 LWE983342:LWE983380 MGA983342:MGA983380 MPW983342:MPW983380 MZS983342:MZS983380 NJO983342:NJO983380 NTK983342:NTK983380 ODG983342:ODG983380 ONC983342:ONC983380 OWY983342:OWY983380 PGU983342:PGU983380 PQQ983342:PQQ983380 QAM983342:QAM983380 QKI983342:QKI983380 QUE983342:QUE983380 REA983342:REA983380 RNW983342:RNW983380 RXS983342:RXS983380 SHO983342:SHO983380 SRK983342:SRK983380 TBG983342:TBG983380 TLC983342:TLC983380 TUY983342:TUY983380 UEU983342:UEU983380 UOQ983342:UOQ983380 UYM983342:UYM983380 VII983342:VII983380 VSE983342:VSE983380 WCA983342:WCA983380 WLW983342:WLW983380 WVS983342:WVS983380 K212:K220 JG212:JG219 TC212:TC219 ACY212:ACY219 AMU212:AMU219 AWQ212:AWQ219 BGM212:BGM219 BQI212:BQI219 CAE212:CAE219 CKA212:CKA219 CTW212:CTW219 DDS212:DDS219 DNO212:DNO219 DXK212:DXK219 EHG212:EHG219 ERC212:ERC219 FAY212:FAY219 FKU212:FKU219 FUQ212:FUQ219 GEM212:GEM219 GOI212:GOI219 GYE212:GYE219 HIA212:HIA219 HRW212:HRW219 IBS212:IBS219 ILO212:ILO219 IVK212:IVK219 JFG212:JFG219 JPC212:JPC219 JYY212:JYY219 KIU212:KIU219 KSQ212:KSQ219 LCM212:LCM219 LMI212:LMI219 LWE212:LWE219 MGA212:MGA219 MPW212:MPW219 MZS212:MZS219 NJO212:NJO219 NTK212:NTK219 ODG212:ODG219 ONC212:ONC219 OWY212:OWY219 PGU212:PGU219 PQQ212:PQQ219 QAM212:QAM219 QKI212:QKI219 QUE212:QUE219 REA212:REA219 RNW212:RNW219 RXS212:RXS219 SHO212:SHO219 SRK212:SRK219 TBG212:TBG219 TLC212:TLC219 TUY212:TUY219 UEU212:UEU219 UOQ212:UOQ219 UYM212:UYM219 VII212:VII219 VSE212:VSE219 WCA212:WCA219 WLW212:WLW219 WVS212:WVS219 K65824:K65831 JG65824:JG65831 TC65824:TC65831 ACY65824:ACY65831 AMU65824:AMU65831 AWQ65824:AWQ65831 BGM65824:BGM65831 BQI65824:BQI65831 CAE65824:CAE65831 CKA65824:CKA65831 CTW65824:CTW65831 DDS65824:DDS65831 DNO65824:DNO65831 DXK65824:DXK65831 EHG65824:EHG65831 ERC65824:ERC65831 FAY65824:FAY65831 FKU65824:FKU65831 FUQ65824:FUQ65831 GEM65824:GEM65831 GOI65824:GOI65831 GYE65824:GYE65831 HIA65824:HIA65831 HRW65824:HRW65831 IBS65824:IBS65831 ILO65824:ILO65831 IVK65824:IVK65831 JFG65824:JFG65831 JPC65824:JPC65831 JYY65824:JYY65831 KIU65824:KIU65831 KSQ65824:KSQ65831 LCM65824:LCM65831 LMI65824:LMI65831 LWE65824:LWE65831 MGA65824:MGA65831 MPW65824:MPW65831 MZS65824:MZS65831 NJO65824:NJO65831 NTK65824:NTK65831 ODG65824:ODG65831 ONC65824:ONC65831 OWY65824:OWY65831 PGU65824:PGU65831 PQQ65824:PQQ65831 QAM65824:QAM65831 QKI65824:QKI65831 QUE65824:QUE65831 REA65824:REA65831 RNW65824:RNW65831 RXS65824:RXS65831 SHO65824:SHO65831 SRK65824:SRK65831 TBG65824:TBG65831 TLC65824:TLC65831 TUY65824:TUY65831 UEU65824:UEU65831 UOQ65824:UOQ65831 UYM65824:UYM65831 VII65824:VII65831 VSE65824:VSE65831 WCA65824:WCA65831 WLW65824:WLW65831 WVS65824:WVS65831 K131360:K131367 JG131360:JG131367 TC131360:TC131367 ACY131360:ACY131367 AMU131360:AMU131367 AWQ131360:AWQ131367 BGM131360:BGM131367 BQI131360:BQI131367 CAE131360:CAE131367 CKA131360:CKA131367 CTW131360:CTW131367 DDS131360:DDS131367 DNO131360:DNO131367 DXK131360:DXK131367 EHG131360:EHG131367 ERC131360:ERC131367 FAY131360:FAY131367 FKU131360:FKU131367 FUQ131360:FUQ131367 GEM131360:GEM131367 GOI131360:GOI131367 GYE131360:GYE131367 HIA131360:HIA131367 HRW131360:HRW131367 IBS131360:IBS131367 ILO131360:ILO131367 IVK131360:IVK131367 JFG131360:JFG131367 JPC131360:JPC131367 JYY131360:JYY131367 KIU131360:KIU131367 KSQ131360:KSQ131367 LCM131360:LCM131367 LMI131360:LMI131367 LWE131360:LWE131367 MGA131360:MGA131367 MPW131360:MPW131367 MZS131360:MZS131367 NJO131360:NJO131367 NTK131360:NTK131367 ODG131360:ODG131367 ONC131360:ONC131367 OWY131360:OWY131367 PGU131360:PGU131367 PQQ131360:PQQ131367 QAM131360:QAM131367 QKI131360:QKI131367 QUE131360:QUE131367 REA131360:REA131367 RNW131360:RNW131367 RXS131360:RXS131367 SHO131360:SHO131367 SRK131360:SRK131367 TBG131360:TBG131367 TLC131360:TLC131367 TUY131360:TUY131367 UEU131360:UEU131367 UOQ131360:UOQ131367 UYM131360:UYM131367 VII131360:VII131367 VSE131360:VSE131367 WCA131360:WCA131367 WLW131360:WLW131367 WVS131360:WVS131367 K196896:K196903 JG196896:JG196903 TC196896:TC196903 ACY196896:ACY196903 AMU196896:AMU196903 AWQ196896:AWQ196903 BGM196896:BGM196903 BQI196896:BQI196903 CAE196896:CAE196903 CKA196896:CKA196903 CTW196896:CTW196903 DDS196896:DDS196903 DNO196896:DNO196903 DXK196896:DXK196903 EHG196896:EHG196903 ERC196896:ERC196903 FAY196896:FAY196903 FKU196896:FKU196903 FUQ196896:FUQ196903 GEM196896:GEM196903 GOI196896:GOI196903 GYE196896:GYE196903 HIA196896:HIA196903 HRW196896:HRW196903 IBS196896:IBS196903 ILO196896:ILO196903 IVK196896:IVK196903 JFG196896:JFG196903 JPC196896:JPC196903 JYY196896:JYY196903 KIU196896:KIU196903 KSQ196896:KSQ196903 LCM196896:LCM196903 LMI196896:LMI196903 LWE196896:LWE196903 MGA196896:MGA196903 MPW196896:MPW196903 MZS196896:MZS196903 NJO196896:NJO196903 NTK196896:NTK196903 ODG196896:ODG196903 ONC196896:ONC196903 OWY196896:OWY196903 PGU196896:PGU196903 PQQ196896:PQQ196903 QAM196896:QAM196903 QKI196896:QKI196903 QUE196896:QUE196903 REA196896:REA196903 RNW196896:RNW196903 RXS196896:RXS196903 SHO196896:SHO196903 SRK196896:SRK196903 TBG196896:TBG196903 TLC196896:TLC196903 TUY196896:TUY196903 UEU196896:UEU196903 UOQ196896:UOQ196903 UYM196896:UYM196903 VII196896:VII196903 VSE196896:VSE196903 WCA196896:WCA196903 WLW196896:WLW196903 WVS196896:WVS196903 K262432:K262439 JG262432:JG262439 TC262432:TC262439 ACY262432:ACY262439 AMU262432:AMU262439 AWQ262432:AWQ262439 BGM262432:BGM262439 BQI262432:BQI262439 CAE262432:CAE262439 CKA262432:CKA262439 CTW262432:CTW262439 DDS262432:DDS262439 DNO262432:DNO262439 DXK262432:DXK262439 EHG262432:EHG262439 ERC262432:ERC262439 FAY262432:FAY262439 FKU262432:FKU262439 FUQ262432:FUQ262439 GEM262432:GEM262439 GOI262432:GOI262439 GYE262432:GYE262439 HIA262432:HIA262439 HRW262432:HRW262439 IBS262432:IBS262439 ILO262432:ILO262439 IVK262432:IVK262439 JFG262432:JFG262439 JPC262432:JPC262439 JYY262432:JYY262439 KIU262432:KIU262439 KSQ262432:KSQ262439 LCM262432:LCM262439 LMI262432:LMI262439 LWE262432:LWE262439 MGA262432:MGA262439 MPW262432:MPW262439 MZS262432:MZS262439 NJO262432:NJO262439 NTK262432:NTK262439 ODG262432:ODG262439 ONC262432:ONC262439 OWY262432:OWY262439 PGU262432:PGU262439 PQQ262432:PQQ262439 QAM262432:QAM262439 QKI262432:QKI262439 QUE262432:QUE262439 REA262432:REA262439 RNW262432:RNW262439 RXS262432:RXS262439 SHO262432:SHO262439 SRK262432:SRK262439 TBG262432:TBG262439 TLC262432:TLC262439 TUY262432:TUY262439 UEU262432:UEU262439 UOQ262432:UOQ262439 UYM262432:UYM262439 VII262432:VII262439 VSE262432:VSE262439 WCA262432:WCA262439 WLW262432:WLW262439 WVS262432:WVS262439 K327968:K327975 JG327968:JG327975 TC327968:TC327975 ACY327968:ACY327975 AMU327968:AMU327975 AWQ327968:AWQ327975 BGM327968:BGM327975 BQI327968:BQI327975 CAE327968:CAE327975 CKA327968:CKA327975 CTW327968:CTW327975 DDS327968:DDS327975 DNO327968:DNO327975 DXK327968:DXK327975 EHG327968:EHG327975 ERC327968:ERC327975 FAY327968:FAY327975 FKU327968:FKU327975 FUQ327968:FUQ327975 GEM327968:GEM327975 GOI327968:GOI327975 GYE327968:GYE327975 HIA327968:HIA327975 HRW327968:HRW327975 IBS327968:IBS327975 ILO327968:ILO327975 IVK327968:IVK327975 JFG327968:JFG327975 JPC327968:JPC327975 JYY327968:JYY327975 KIU327968:KIU327975 KSQ327968:KSQ327975 LCM327968:LCM327975 LMI327968:LMI327975 LWE327968:LWE327975 MGA327968:MGA327975 MPW327968:MPW327975 MZS327968:MZS327975 NJO327968:NJO327975 NTK327968:NTK327975 ODG327968:ODG327975 ONC327968:ONC327975 OWY327968:OWY327975 PGU327968:PGU327975 PQQ327968:PQQ327975 QAM327968:QAM327975 QKI327968:QKI327975 QUE327968:QUE327975 REA327968:REA327975 RNW327968:RNW327975 RXS327968:RXS327975 SHO327968:SHO327975 SRK327968:SRK327975 TBG327968:TBG327975 TLC327968:TLC327975 TUY327968:TUY327975 UEU327968:UEU327975 UOQ327968:UOQ327975 UYM327968:UYM327975 VII327968:VII327975 VSE327968:VSE327975 WCA327968:WCA327975 WLW327968:WLW327975 WVS327968:WVS327975 K393504:K393511 JG393504:JG393511 TC393504:TC393511 ACY393504:ACY393511 AMU393504:AMU393511 AWQ393504:AWQ393511 BGM393504:BGM393511 BQI393504:BQI393511 CAE393504:CAE393511 CKA393504:CKA393511 CTW393504:CTW393511 DDS393504:DDS393511 DNO393504:DNO393511 DXK393504:DXK393511 EHG393504:EHG393511 ERC393504:ERC393511 FAY393504:FAY393511 FKU393504:FKU393511 FUQ393504:FUQ393511 GEM393504:GEM393511 GOI393504:GOI393511 GYE393504:GYE393511 HIA393504:HIA393511 HRW393504:HRW393511 IBS393504:IBS393511 ILO393504:ILO393511 IVK393504:IVK393511 JFG393504:JFG393511 JPC393504:JPC393511 JYY393504:JYY393511 KIU393504:KIU393511 KSQ393504:KSQ393511 LCM393504:LCM393511 LMI393504:LMI393511 LWE393504:LWE393511 MGA393504:MGA393511 MPW393504:MPW393511 MZS393504:MZS393511 NJO393504:NJO393511 NTK393504:NTK393511 ODG393504:ODG393511 ONC393504:ONC393511 OWY393504:OWY393511 PGU393504:PGU393511 PQQ393504:PQQ393511 QAM393504:QAM393511 QKI393504:QKI393511 QUE393504:QUE393511 REA393504:REA393511 RNW393504:RNW393511 RXS393504:RXS393511 SHO393504:SHO393511 SRK393504:SRK393511 TBG393504:TBG393511 TLC393504:TLC393511 TUY393504:TUY393511 UEU393504:UEU393511 UOQ393504:UOQ393511 UYM393504:UYM393511 VII393504:VII393511 VSE393504:VSE393511 WCA393504:WCA393511 WLW393504:WLW393511 WVS393504:WVS393511 K459040:K459047 JG459040:JG459047 TC459040:TC459047 ACY459040:ACY459047 AMU459040:AMU459047 AWQ459040:AWQ459047 BGM459040:BGM459047 BQI459040:BQI459047 CAE459040:CAE459047 CKA459040:CKA459047 CTW459040:CTW459047 DDS459040:DDS459047 DNO459040:DNO459047 DXK459040:DXK459047 EHG459040:EHG459047 ERC459040:ERC459047 FAY459040:FAY459047 FKU459040:FKU459047 FUQ459040:FUQ459047 GEM459040:GEM459047 GOI459040:GOI459047 GYE459040:GYE459047 HIA459040:HIA459047 HRW459040:HRW459047 IBS459040:IBS459047 ILO459040:ILO459047 IVK459040:IVK459047 JFG459040:JFG459047 JPC459040:JPC459047 JYY459040:JYY459047 KIU459040:KIU459047 KSQ459040:KSQ459047 LCM459040:LCM459047 LMI459040:LMI459047 LWE459040:LWE459047 MGA459040:MGA459047 MPW459040:MPW459047 MZS459040:MZS459047 NJO459040:NJO459047 NTK459040:NTK459047 ODG459040:ODG459047 ONC459040:ONC459047 OWY459040:OWY459047 PGU459040:PGU459047 PQQ459040:PQQ459047 QAM459040:QAM459047 QKI459040:QKI459047 QUE459040:QUE459047 REA459040:REA459047 RNW459040:RNW459047 RXS459040:RXS459047 SHO459040:SHO459047 SRK459040:SRK459047 TBG459040:TBG459047 TLC459040:TLC459047 TUY459040:TUY459047 UEU459040:UEU459047 UOQ459040:UOQ459047 UYM459040:UYM459047 VII459040:VII459047 VSE459040:VSE459047 WCA459040:WCA459047 WLW459040:WLW459047 WVS459040:WVS459047 K524576:K524583 JG524576:JG524583 TC524576:TC524583 ACY524576:ACY524583 AMU524576:AMU524583 AWQ524576:AWQ524583 BGM524576:BGM524583 BQI524576:BQI524583 CAE524576:CAE524583 CKA524576:CKA524583 CTW524576:CTW524583 DDS524576:DDS524583 DNO524576:DNO524583 DXK524576:DXK524583 EHG524576:EHG524583 ERC524576:ERC524583 FAY524576:FAY524583 FKU524576:FKU524583 FUQ524576:FUQ524583 GEM524576:GEM524583 GOI524576:GOI524583 GYE524576:GYE524583 HIA524576:HIA524583 HRW524576:HRW524583 IBS524576:IBS524583 ILO524576:ILO524583 IVK524576:IVK524583 JFG524576:JFG524583 JPC524576:JPC524583 JYY524576:JYY524583 KIU524576:KIU524583 KSQ524576:KSQ524583 LCM524576:LCM524583 LMI524576:LMI524583 LWE524576:LWE524583 MGA524576:MGA524583 MPW524576:MPW524583 MZS524576:MZS524583 NJO524576:NJO524583 NTK524576:NTK524583 ODG524576:ODG524583 ONC524576:ONC524583 OWY524576:OWY524583 PGU524576:PGU524583 PQQ524576:PQQ524583 QAM524576:QAM524583 QKI524576:QKI524583 QUE524576:QUE524583 REA524576:REA524583 RNW524576:RNW524583 RXS524576:RXS524583 SHO524576:SHO524583 SRK524576:SRK524583 TBG524576:TBG524583 TLC524576:TLC524583 TUY524576:TUY524583 UEU524576:UEU524583 UOQ524576:UOQ524583 UYM524576:UYM524583 VII524576:VII524583 VSE524576:VSE524583 WCA524576:WCA524583 WLW524576:WLW524583 WVS524576:WVS524583 K590112:K590119 JG590112:JG590119 TC590112:TC590119 ACY590112:ACY590119 AMU590112:AMU590119 AWQ590112:AWQ590119 BGM590112:BGM590119 BQI590112:BQI590119 CAE590112:CAE590119 CKA590112:CKA590119 CTW590112:CTW590119 DDS590112:DDS590119 DNO590112:DNO590119 DXK590112:DXK590119 EHG590112:EHG590119 ERC590112:ERC590119 FAY590112:FAY590119 FKU590112:FKU590119 FUQ590112:FUQ590119 GEM590112:GEM590119 GOI590112:GOI590119 GYE590112:GYE590119 HIA590112:HIA590119 HRW590112:HRW590119 IBS590112:IBS590119 ILO590112:ILO590119 IVK590112:IVK590119 JFG590112:JFG590119 JPC590112:JPC590119 JYY590112:JYY590119 KIU590112:KIU590119 KSQ590112:KSQ590119 LCM590112:LCM590119 LMI590112:LMI590119 LWE590112:LWE590119 MGA590112:MGA590119 MPW590112:MPW590119 MZS590112:MZS590119 NJO590112:NJO590119 NTK590112:NTK590119 ODG590112:ODG590119 ONC590112:ONC590119 OWY590112:OWY590119 PGU590112:PGU590119 PQQ590112:PQQ590119 QAM590112:QAM590119 QKI590112:QKI590119 QUE590112:QUE590119 REA590112:REA590119 RNW590112:RNW590119 RXS590112:RXS590119 SHO590112:SHO590119 SRK590112:SRK590119 TBG590112:TBG590119 TLC590112:TLC590119 TUY590112:TUY590119 UEU590112:UEU590119 UOQ590112:UOQ590119 UYM590112:UYM590119 VII590112:VII590119 VSE590112:VSE590119 WCA590112:WCA590119 WLW590112:WLW590119 WVS590112:WVS590119 K655648:K655655 JG655648:JG655655 TC655648:TC655655 ACY655648:ACY655655 AMU655648:AMU655655 AWQ655648:AWQ655655 BGM655648:BGM655655 BQI655648:BQI655655 CAE655648:CAE655655 CKA655648:CKA655655 CTW655648:CTW655655 DDS655648:DDS655655 DNO655648:DNO655655 DXK655648:DXK655655 EHG655648:EHG655655 ERC655648:ERC655655 FAY655648:FAY655655 FKU655648:FKU655655 FUQ655648:FUQ655655 GEM655648:GEM655655 GOI655648:GOI655655 GYE655648:GYE655655 HIA655648:HIA655655 HRW655648:HRW655655 IBS655648:IBS655655 ILO655648:ILO655655 IVK655648:IVK655655 JFG655648:JFG655655 JPC655648:JPC655655 JYY655648:JYY655655 KIU655648:KIU655655 KSQ655648:KSQ655655 LCM655648:LCM655655 LMI655648:LMI655655 LWE655648:LWE655655 MGA655648:MGA655655 MPW655648:MPW655655 MZS655648:MZS655655 NJO655648:NJO655655 NTK655648:NTK655655 ODG655648:ODG655655 ONC655648:ONC655655 OWY655648:OWY655655 PGU655648:PGU655655 PQQ655648:PQQ655655 QAM655648:QAM655655 QKI655648:QKI655655 QUE655648:QUE655655 REA655648:REA655655 RNW655648:RNW655655 RXS655648:RXS655655 SHO655648:SHO655655 SRK655648:SRK655655 TBG655648:TBG655655 TLC655648:TLC655655 TUY655648:TUY655655 UEU655648:UEU655655 UOQ655648:UOQ655655 UYM655648:UYM655655 VII655648:VII655655 VSE655648:VSE655655 WCA655648:WCA655655 WLW655648:WLW655655 WVS655648:WVS655655 K721184:K721191 JG721184:JG721191 TC721184:TC721191 ACY721184:ACY721191 AMU721184:AMU721191 AWQ721184:AWQ721191 BGM721184:BGM721191 BQI721184:BQI721191 CAE721184:CAE721191 CKA721184:CKA721191 CTW721184:CTW721191 DDS721184:DDS721191 DNO721184:DNO721191 DXK721184:DXK721191 EHG721184:EHG721191 ERC721184:ERC721191 FAY721184:FAY721191 FKU721184:FKU721191 FUQ721184:FUQ721191 GEM721184:GEM721191 GOI721184:GOI721191 GYE721184:GYE721191 HIA721184:HIA721191 HRW721184:HRW721191 IBS721184:IBS721191 ILO721184:ILO721191 IVK721184:IVK721191 JFG721184:JFG721191 JPC721184:JPC721191 JYY721184:JYY721191 KIU721184:KIU721191 KSQ721184:KSQ721191 LCM721184:LCM721191 LMI721184:LMI721191 LWE721184:LWE721191 MGA721184:MGA721191 MPW721184:MPW721191 MZS721184:MZS721191 NJO721184:NJO721191 NTK721184:NTK721191 ODG721184:ODG721191 ONC721184:ONC721191 OWY721184:OWY721191 PGU721184:PGU721191 PQQ721184:PQQ721191 QAM721184:QAM721191 QKI721184:QKI721191 QUE721184:QUE721191 REA721184:REA721191 RNW721184:RNW721191 RXS721184:RXS721191 SHO721184:SHO721191 SRK721184:SRK721191 TBG721184:TBG721191 TLC721184:TLC721191 TUY721184:TUY721191 UEU721184:UEU721191 UOQ721184:UOQ721191 UYM721184:UYM721191 VII721184:VII721191 VSE721184:VSE721191 WCA721184:WCA721191 WLW721184:WLW721191 WVS721184:WVS721191 K786720:K786727 JG786720:JG786727 TC786720:TC786727 ACY786720:ACY786727 AMU786720:AMU786727 AWQ786720:AWQ786727 BGM786720:BGM786727 BQI786720:BQI786727 CAE786720:CAE786727 CKA786720:CKA786727 CTW786720:CTW786727 DDS786720:DDS786727 DNO786720:DNO786727 DXK786720:DXK786727 EHG786720:EHG786727 ERC786720:ERC786727 FAY786720:FAY786727 FKU786720:FKU786727 FUQ786720:FUQ786727 GEM786720:GEM786727 GOI786720:GOI786727 GYE786720:GYE786727 HIA786720:HIA786727 HRW786720:HRW786727 IBS786720:IBS786727 ILO786720:ILO786727 IVK786720:IVK786727 JFG786720:JFG786727 JPC786720:JPC786727 JYY786720:JYY786727 KIU786720:KIU786727 KSQ786720:KSQ786727 LCM786720:LCM786727 LMI786720:LMI786727 LWE786720:LWE786727 MGA786720:MGA786727 MPW786720:MPW786727 MZS786720:MZS786727 NJO786720:NJO786727 NTK786720:NTK786727 ODG786720:ODG786727 ONC786720:ONC786727 OWY786720:OWY786727 PGU786720:PGU786727 PQQ786720:PQQ786727 QAM786720:QAM786727 QKI786720:QKI786727 QUE786720:QUE786727 REA786720:REA786727 RNW786720:RNW786727 RXS786720:RXS786727 SHO786720:SHO786727 SRK786720:SRK786727 TBG786720:TBG786727 TLC786720:TLC786727 TUY786720:TUY786727 UEU786720:UEU786727 UOQ786720:UOQ786727 UYM786720:UYM786727 VII786720:VII786727 VSE786720:VSE786727 WCA786720:WCA786727 WLW786720:WLW786727 WVS786720:WVS786727 K852256:K852263 JG852256:JG852263 TC852256:TC852263 ACY852256:ACY852263 AMU852256:AMU852263 AWQ852256:AWQ852263 BGM852256:BGM852263 BQI852256:BQI852263 CAE852256:CAE852263 CKA852256:CKA852263 CTW852256:CTW852263 DDS852256:DDS852263 DNO852256:DNO852263 DXK852256:DXK852263 EHG852256:EHG852263 ERC852256:ERC852263 FAY852256:FAY852263 FKU852256:FKU852263 FUQ852256:FUQ852263 GEM852256:GEM852263 GOI852256:GOI852263 GYE852256:GYE852263 HIA852256:HIA852263 HRW852256:HRW852263 IBS852256:IBS852263 ILO852256:ILO852263 IVK852256:IVK852263 JFG852256:JFG852263 JPC852256:JPC852263 JYY852256:JYY852263 KIU852256:KIU852263 KSQ852256:KSQ852263 LCM852256:LCM852263 LMI852256:LMI852263 LWE852256:LWE852263 MGA852256:MGA852263 MPW852256:MPW852263 MZS852256:MZS852263 NJO852256:NJO852263 NTK852256:NTK852263 ODG852256:ODG852263 ONC852256:ONC852263 OWY852256:OWY852263 PGU852256:PGU852263 PQQ852256:PQQ852263 QAM852256:QAM852263 QKI852256:QKI852263 QUE852256:QUE852263 REA852256:REA852263 RNW852256:RNW852263 RXS852256:RXS852263 SHO852256:SHO852263 SRK852256:SRK852263 TBG852256:TBG852263 TLC852256:TLC852263 TUY852256:TUY852263 UEU852256:UEU852263 UOQ852256:UOQ852263 UYM852256:UYM852263 VII852256:VII852263 VSE852256:VSE852263 WCA852256:WCA852263 WLW852256:WLW852263 WVS852256:WVS852263 K917792:K917799 JG917792:JG917799 TC917792:TC917799 ACY917792:ACY917799 AMU917792:AMU917799 AWQ917792:AWQ917799 BGM917792:BGM917799 BQI917792:BQI917799 CAE917792:CAE917799 CKA917792:CKA917799 CTW917792:CTW917799 DDS917792:DDS917799 DNO917792:DNO917799 DXK917792:DXK917799 EHG917792:EHG917799 ERC917792:ERC917799 FAY917792:FAY917799 FKU917792:FKU917799 FUQ917792:FUQ917799 GEM917792:GEM917799 GOI917792:GOI917799 GYE917792:GYE917799 HIA917792:HIA917799 HRW917792:HRW917799 IBS917792:IBS917799 ILO917792:ILO917799 IVK917792:IVK917799 JFG917792:JFG917799 JPC917792:JPC917799 JYY917792:JYY917799 KIU917792:KIU917799 KSQ917792:KSQ917799 LCM917792:LCM917799 LMI917792:LMI917799 LWE917792:LWE917799 MGA917792:MGA917799 MPW917792:MPW917799 MZS917792:MZS917799 NJO917792:NJO917799 NTK917792:NTK917799 ODG917792:ODG917799 ONC917792:ONC917799 OWY917792:OWY917799 PGU917792:PGU917799 PQQ917792:PQQ917799 QAM917792:QAM917799 QKI917792:QKI917799 QUE917792:QUE917799 REA917792:REA917799 RNW917792:RNW917799 RXS917792:RXS917799 SHO917792:SHO917799 SRK917792:SRK917799 TBG917792:TBG917799 TLC917792:TLC917799 TUY917792:TUY917799 UEU917792:UEU917799 UOQ917792:UOQ917799 UYM917792:UYM917799 VII917792:VII917799 VSE917792:VSE917799 WCA917792:WCA917799 WLW917792:WLW917799 WVS917792:WVS917799 K983328:K983335 JG983328:JG983335 TC983328:TC983335 ACY983328:ACY983335 AMU983328:AMU983335 AWQ983328:AWQ983335 BGM983328:BGM983335 BQI983328:BQI983335 CAE983328:CAE983335 CKA983328:CKA983335 CTW983328:CTW983335 DDS983328:DDS983335 DNO983328:DNO983335 DXK983328:DXK983335 EHG983328:EHG983335 ERC983328:ERC983335 FAY983328:FAY983335 FKU983328:FKU983335 FUQ983328:FUQ983335 GEM983328:GEM983335 GOI983328:GOI983335 GYE983328:GYE983335 HIA983328:HIA983335 HRW983328:HRW983335 IBS983328:IBS983335 ILO983328:ILO983335 IVK983328:IVK983335 JFG983328:JFG983335 JPC983328:JPC983335 JYY983328:JYY983335 KIU983328:KIU983335 KSQ983328:KSQ983335 LCM983328:LCM983335 LMI983328:LMI983335 LWE983328:LWE983335 MGA983328:MGA983335 MPW983328:MPW983335 MZS983328:MZS983335 NJO983328:NJO983335 NTK983328:NTK983335 ODG983328:ODG983335 ONC983328:ONC983335 OWY983328:OWY983335 PGU983328:PGU983335 PQQ983328:PQQ983335 QAM983328:QAM983335 QKI983328:QKI983335 QUE983328:QUE983335 REA983328:REA983335 RNW983328:RNW983335 RXS983328:RXS983335 SHO983328:SHO983335 SRK983328:SRK983335 TBG983328:TBG983335 TLC983328:TLC983335 TUY983328:TUY983335 UEU983328:UEU983335 UOQ983328:UOQ983335 UYM983328:UYM983335 VII983328:VII983335 VSE983328:VSE983335 WCA983328:WCA983335 WLW983328:WLW983335 JG227:JG341">
      <formula1>$J$400:$J$402</formula1>
    </dataValidation>
    <dataValidation type="textLength" operator="lessThanOrEqual" allowBlank="1" showInputMessage="1" showErrorMessage="1" errorTitle="Description is to long!" error="Maximum of 250 characters.  Please shorten the length of the description." sqref="WVL983300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796 IZ65796 SV65796 ACR65796 AMN65796 AWJ65796 BGF65796 BQB65796 BZX65796 CJT65796 CTP65796 DDL65796 DNH65796 DXD65796 EGZ65796 EQV65796 FAR65796 FKN65796 FUJ65796 GEF65796 GOB65796 GXX65796 HHT65796 HRP65796 IBL65796 ILH65796 IVD65796 JEZ65796 JOV65796 JYR65796 KIN65796 KSJ65796 LCF65796 LMB65796 LVX65796 MFT65796 MPP65796 MZL65796 NJH65796 NTD65796 OCZ65796 OMV65796 OWR65796 PGN65796 PQJ65796 QAF65796 QKB65796 QTX65796 RDT65796 RNP65796 RXL65796 SHH65796 SRD65796 TAZ65796 TKV65796 TUR65796 UEN65796 UOJ65796 UYF65796 VIB65796 VRX65796 WBT65796 WLP65796 WVL65796 D131332 IZ131332 SV131332 ACR131332 AMN131332 AWJ131332 BGF131332 BQB131332 BZX131332 CJT131332 CTP131332 DDL131332 DNH131332 DXD131332 EGZ131332 EQV131332 FAR131332 FKN131332 FUJ131332 GEF131332 GOB131332 GXX131332 HHT131332 HRP131332 IBL131332 ILH131332 IVD131332 JEZ131332 JOV131332 JYR131332 KIN131332 KSJ131332 LCF131332 LMB131332 LVX131332 MFT131332 MPP131332 MZL131332 NJH131332 NTD131332 OCZ131332 OMV131332 OWR131332 PGN131332 PQJ131332 QAF131332 QKB131332 QTX131332 RDT131332 RNP131332 RXL131332 SHH131332 SRD131332 TAZ131332 TKV131332 TUR131332 UEN131332 UOJ131332 UYF131332 VIB131332 VRX131332 WBT131332 WLP131332 WVL131332 D196868 IZ196868 SV196868 ACR196868 AMN196868 AWJ196868 BGF196868 BQB196868 BZX196868 CJT196868 CTP196868 DDL196868 DNH196868 DXD196868 EGZ196868 EQV196868 FAR196868 FKN196868 FUJ196868 GEF196868 GOB196868 GXX196868 HHT196868 HRP196868 IBL196868 ILH196868 IVD196868 JEZ196868 JOV196868 JYR196868 KIN196868 KSJ196868 LCF196868 LMB196868 LVX196868 MFT196868 MPP196868 MZL196868 NJH196868 NTD196868 OCZ196868 OMV196868 OWR196868 PGN196868 PQJ196868 QAF196868 QKB196868 QTX196868 RDT196868 RNP196868 RXL196868 SHH196868 SRD196868 TAZ196868 TKV196868 TUR196868 UEN196868 UOJ196868 UYF196868 VIB196868 VRX196868 WBT196868 WLP196868 WVL196868 D262404 IZ262404 SV262404 ACR262404 AMN262404 AWJ262404 BGF262404 BQB262404 BZX262404 CJT262404 CTP262404 DDL262404 DNH262404 DXD262404 EGZ262404 EQV262404 FAR262404 FKN262404 FUJ262404 GEF262404 GOB262404 GXX262404 HHT262404 HRP262404 IBL262404 ILH262404 IVD262404 JEZ262404 JOV262404 JYR262404 KIN262404 KSJ262404 LCF262404 LMB262404 LVX262404 MFT262404 MPP262404 MZL262404 NJH262404 NTD262404 OCZ262404 OMV262404 OWR262404 PGN262404 PQJ262404 QAF262404 QKB262404 QTX262404 RDT262404 RNP262404 RXL262404 SHH262404 SRD262404 TAZ262404 TKV262404 TUR262404 UEN262404 UOJ262404 UYF262404 VIB262404 VRX262404 WBT262404 WLP262404 WVL262404 D327940 IZ327940 SV327940 ACR327940 AMN327940 AWJ327940 BGF327940 BQB327940 BZX327940 CJT327940 CTP327940 DDL327940 DNH327940 DXD327940 EGZ327940 EQV327940 FAR327940 FKN327940 FUJ327940 GEF327940 GOB327940 GXX327940 HHT327940 HRP327940 IBL327940 ILH327940 IVD327940 JEZ327940 JOV327940 JYR327940 KIN327940 KSJ327940 LCF327940 LMB327940 LVX327940 MFT327940 MPP327940 MZL327940 NJH327940 NTD327940 OCZ327940 OMV327940 OWR327940 PGN327940 PQJ327940 QAF327940 QKB327940 QTX327940 RDT327940 RNP327940 RXL327940 SHH327940 SRD327940 TAZ327940 TKV327940 TUR327940 UEN327940 UOJ327940 UYF327940 VIB327940 VRX327940 WBT327940 WLP327940 WVL327940 D393476 IZ393476 SV393476 ACR393476 AMN393476 AWJ393476 BGF393476 BQB393476 BZX393476 CJT393476 CTP393476 DDL393476 DNH393476 DXD393476 EGZ393476 EQV393476 FAR393476 FKN393476 FUJ393476 GEF393476 GOB393476 GXX393476 HHT393476 HRP393476 IBL393476 ILH393476 IVD393476 JEZ393476 JOV393476 JYR393476 KIN393476 KSJ393476 LCF393476 LMB393476 LVX393476 MFT393476 MPP393476 MZL393476 NJH393476 NTD393476 OCZ393476 OMV393476 OWR393476 PGN393476 PQJ393476 QAF393476 QKB393476 QTX393476 RDT393476 RNP393476 RXL393476 SHH393476 SRD393476 TAZ393476 TKV393476 TUR393476 UEN393476 UOJ393476 UYF393476 VIB393476 VRX393476 WBT393476 WLP393476 WVL393476 D459012 IZ459012 SV459012 ACR459012 AMN459012 AWJ459012 BGF459012 BQB459012 BZX459012 CJT459012 CTP459012 DDL459012 DNH459012 DXD459012 EGZ459012 EQV459012 FAR459012 FKN459012 FUJ459012 GEF459012 GOB459012 GXX459012 HHT459012 HRP459012 IBL459012 ILH459012 IVD459012 JEZ459012 JOV459012 JYR459012 KIN459012 KSJ459012 LCF459012 LMB459012 LVX459012 MFT459012 MPP459012 MZL459012 NJH459012 NTD459012 OCZ459012 OMV459012 OWR459012 PGN459012 PQJ459012 QAF459012 QKB459012 QTX459012 RDT459012 RNP459012 RXL459012 SHH459012 SRD459012 TAZ459012 TKV459012 TUR459012 UEN459012 UOJ459012 UYF459012 VIB459012 VRX459012 WBT459012 WLP459012 WVL459012 D524548 IZ524548 SV524548 ACR524548 AMN524548 AWJ524548 BGF524548 BQB524548 BZX524548 CJT524548 CTP524548 DDL524548 DNH524548 DXD524548 EGZ524548 EQV524548 FAR524548 FKN524548 FUJ524548 GEF524548 GOB524548 GXX524548 HHT524548 HRP524548 IBL524548 ILH524548 IVD524548 JEZ524548 JOV524548 JYR524548 KIN524548 KSJ524548 LCF524548 LMB524548 LVX524548 MFT524548 MPP524548 MZL524548 NJH524548 NTD524548 OCZ524548 OMV524548 OWR524548 PGN524548 PQJ524548 QAF524548 QKB524548 QTX524548 RDT524548 RNP524548 RXL524548 SHH524548 SRD524548 TAZ524548 TKV524548 TUR524548 UEN524548 UOJ524548 UYF524548 VIB524548 VRX524548 WBT524548 WLP524548 WVL524548 D590084 IZ590084 SV590084 ACR590084 AMN590084 AWJ590084 BGF590084 BQB590084 BZX590084 CJT590084 CTP590084 DDL590084 DNH590084 DXD590084 EGZ590084 EQV590084 FAR590084 FKN590084 FUJ590084 GEF590084 GOB590084 GXX590084 HHT590084 HRP590084 IBL590084 ILH590084 IVD590084 JEZ590084 JOV590084 JYR590084 KIN590084 KSJ590084 LCF590084 LMB590084 LVX590084 MFT590084 MPP590084 MZL590084 NJH590084 NTD590084 OCZ590084 OMV590084 OWR590084 PGN590084 PQJ590084 QAF590084 QKB590084 QTX590084 RDT590084 RNP590084 RXL590084 SHH590084 SRD590084 TAZ590084 TKV590084 TUR590084 UEN590084 UOJ590084 UYF590084 VIB590084 VRX590084 WBT590084 WLP590084 WVL590084 D655620 IZ655620 SV655620 ACR655620 AMN655620 AWJ655620 BGF655620 BQB655620 BZX655620 CJT655620 CTP655620 DDL655620 DNH655620 DXD655620 EGZ655620 EQV655620 FAR655620 FKN655620 FUJ655620 GEF655620 GOB655620 GXX655620 HHT655620 HRP655620 IBL655620 ILH655620 IVD655620 JEZ655620 JOV655620 JYR655620 KIN655620 KSJ655620 LCF655620 LMB655620 LVX655620 MFT655620 MPP655620 MZL655620 NJH655620 NTD655620 OCZ655620 OMV655620 OWR655620 PGN655620 PQJ655620 QAF655620 QKB655620 QTX655620 RDT655620 RNP655620 RXL655620 SHH655620 SRD655620 TAZ655620 TKV655620 TUR655620 UEN655620 UOJ655620 UYF655620 VIB655620 VRX655620 WBT655620 WLP655620 WVL655620 D721156 IZ721156 SV721156 ACR721156 AMN721156 AWJ721156 BGF721156 BQB721156 BZX721156 CJT721156 CTP721156 DDL721156 DNH721156 DXD721156 EGZ721156 EQV721156 FAR721156 FKN721156 FUJ721156 GEF721156 GOB721156 GXX721156 HHT721156 HRP721156 IBL721156 ILH721156 IVD721156 JEZ721156 JOV721156 JYR721156 KIN721156 KSJ721156 LCF721156 LMB721156 LVX721156 MFT721156 MPP721156 MZL721156 NJH721156 NTD721156 OCZ721156 OMV721156 OWR721156 PGN721156 PQJ721156 QAF721156 QKB721156 QTX721156 RDT721156 RNP721156 RXL721156 SHH721156 SRD721156 TAZ721156 TKV721156 TUR721156 UEN721156 UOJ721156 UYF721156 VIB721156 VRX721156 WBT721156 WLP721156 WVL721156 D786692 IZ786692 SV786692 ACR786692 AMN786692 AWJ786692 BGF786692 BQB786692 BZX786692 CJT786692 CTP786692 DDL786692 DNH786692 DXD786692 EGZ786692 EQV786692 FAR786692 FKN786692 FUJ786692 GEF786692 GOB786692 GXX786692 HHT786692 HRP786692 IBL786692 ILH786692 IVD786692 JEZ786692 JOV786692 JYR786692 KIN786692 KSJ786692 LCF786692 LMB786692 LVX786692 MFT786692 MPP786692 MZL786692 NJH786692 NTD786692 OCZ786692 OMV786692 OWR786692 PGN786692 PQJ786692 QAF786692 QKB786692 QTX786692 RDT786692 RNP786692 RXL786692 SHH786692 SRD786692 TAZ786692 TKV786692 TUR786692 UEN786692 UOJ786692 UYF786692 VIB786692 VRX786692 WBT786692 WLP786692 WVL786692 D852228 IZ852228 SV852228 ACR852228 AMN852228 AWJ852228 BGF852228 BQB852228 BZX852228 CJT852228 CTP852228 DDL852228 DNH852228 DXD852228 EGZ852228 EQV852228 FAR852228 FKN852228 FUJ852228 GEF852228 GOB852228 GXX852228 HHT852228 HRP852228 IBL852228 ILH852228 IVD852228 JEZ852228 JOV852228 JYR852228 KIN852228 KSJ852228 LCF852228 LMB852228 LVX852228 MFT852228 MPP852228 MZL852228 NJH852228 NTD852228 OCZ852228 OMV852228 OWR852228 PGN852228 PQJ852228 QAF852228 QKB852228 QTX852228 RDT852228 RNP852228 RXL852228 SHH852228 SRD852228 TAZ852228 TKV852228 TUR852228 UEN852228 UOJ852228 UYF852228 VIB852228 VRX852228 WBT852228 WLP852228 WVL852228 D917764 IZ917764 SV917764 ACR917764 AMN917764 AWJ917764 BGF917764 BQB917764 BZX917764 CJT917764 CTP917764 DDL917764 DNH917764 DXD917764 EGZ917764 EQV917764 FAR917764 FKN917764 FUJ917764 GEF917764 GOB917764 GXX917764 HHT917764 HRP917764 IBL917764 ILH917764 IVD917764 JEZ917764 JOV917764 JYR917764 KIN917764 KSJ917764 LCF917764 LMB917764 LVX917764 MFT917764 MPP917764 MZL917764 NJH917764 NTD917764 OCZ917764 OMV917764 OWR917764 PGN917764 PQJ917764 QAF917764 QKB917764 QTX917764 RDT917764 RNP917764 RXL917764 SHH917764 SRD917764 TAZ917764 TKV917764 TUR917764 UEN917764 UOJ917764 UYF917764 VIB917764 VRX917764 WBT917764 WLP917764 WVL917764 D983300 IZ983300 SV983300 ACR983300 AMN983300 AWJ983300 BGF983300 BQB983300 BZX983300 CJT983300 CTP983300 DDL983300 DNH983300 DXD983300 EGZ983300 EQV983300 FAR983300 FKN983300 FUJ983300 GEF983300 GOB983300 GXX983300 HHT983300 HRP983300 IBL983300 ILH983300 IVD983300 JEZ983300 JOV983300 JYR983300 KIN983300 KSJ983300 LCF983300 LMB983300 LVX983300 MFT983300 MPP983300 MZL983300 NJH983300 NTD983300 OCZ983300 OMV983300 OWR983300 PGN983300 PQJ983300 QAF983300 QKB983300 QTX983300 RDT983300 RNP983300 RXL983300 SHH983300 SRD983300 TAZ983300 TKV983300 TUR983300 UEN983300 UOJ983300 UYF983300 VIB983300 VRX983300 WBT983300 WLP983300 D6">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805 IZ65805 SV65805 ACR65805 AMN65805 AWJ65805 BGF65805 BQB65805 BZX65805 CJT65805 CTP65805 DDL65805 DNH65805 DXD65805 EGZ65805 EQV65805 FAR65805 FKN65805 FUJ65805 GEF65805 GOB65805 GXX65805 HHT65805 HRP65805 IBL65805 ILH65805 IVD65805 JEZ65805 JOV65805 JYR65805 KIN65805 KSJ65805 LCF65805 LMB65805 LVX65805 MFT65805 MPP65805 MZL65805 NJH65805 NTD65805 OCZ65805 OMV65805 OWR65805 PGN65805 PQJ65805 QAF65805 QKB65805 QTX65805 RDT65805 RNP65805 RXL65805 SHH65805 SRD65805 TAZ65805 TKV65805 TUR65805 UEN65805 UOJ65805 UYF65805 VIB65805 VRX65805 WBT65805 WLP65805 WVL65805 D131341 IZ131341 SV131341 ACR131341 AMN131341 AWJ131341 BGF131341 BQB131341 BZX131341 CJT131341 CTP131341 DDL131341 DNH131341 DXD131341 EGZ131341 EQV131341 FAR131341 FKN131341 FUJ131341 GEF131341 GOB131341 GXX131341 HHT131341 HRP131341 IBL131341 ILH131341 IVD131341 JEZ131341 JOV131341 JYR131341 KIN131341 KSJ131341 LCF131341 LMB131341 LVX131341 MFT131341 MPP131341 MZL131341 NJH131341 NTD131341 OCZ131341 OMV131341 OWR131341 PGN131341 PQJ131341 QAF131341 QKB131341 QTX131341 RDT131341 RNP131341 RXL131341 SHH131341 SRD131341 TAZ131341 TKV131341 TUR131341 UEN131341 UOJ131341 UYF131341 VIB131341 VRX131341 WBT131341 WLP131341 WVL131341 D196877 IZ196877 SV196877 ACR196877 AMN196877 AWJ196877 BGF196877 BQB196877 BZX196877 CJT196877 CTP196877 DDL196877 DNH196877 DXD196877 EGZ196877 EQV196877 FAR196877 FKN196877 FUJ196877 GEF196877 GOB196877 GXX196877 HHT196877 HRP196877 IBL196877 ILH196877 IVD196877 JEZ196877 JOV196877 JYR196877 KIN196877 KSJ196877 LCF196877 LMB196877 LVX196877 MFT196877 MPP196877 MZL196877 NJH196877 NTD196877 OCZ196877 OMV196877 OWR196877 PGN196877 PQJ196877 QAF196877 QKB196877 QTX196877 RDT196877 RNP196877 RXL196877 SHH196877 SRD196877 TAZ196877 TKV196877 TUR196877 UEN196877 UOJ196877 UYF196877 VIB196877 VRX196877 WBT196877 WLP196877 WVL196877 D262413 IZ262413 SV262413 ACR262413 AMN262413 AWJ262413 BGF262413 BQB262413 BZX262413 CJT262413 CTP262413 DDL262413 DNH262413 DXD262413 EGZ262413 EQV262413 FAR262413 FKN262413 FUJ262413 GEF262413 GOB262413 GXX262413 HHT262413 HRP262413 IBL262413 ILH262413 IVD262413 JEZ262413 JOV262413 JYR262413 KIN262413 KSJ262413 LCF262413 LMB262413 LVX262413 MFT262413 MPP262413 MZL262413 NJH262413 NTD262413 OCZ262413 OMV262413 OWR262413 PGN262413 PQJ262413 QAF262413 QKB262413 QTX262413 RDT262413 RNP262413 RXL262413 SHH262413 SRD262413 TAZ262413 TKV262413 TUR262413 UEN262413 UOJ262413 UYF262413 VIB262413 VRX262413 WBT262413 WLP262413 WVL262413 D327949 IZ327949 SV327949 ACR327949 AMN327949 AWJ327949 BGF327949 BQB327949 BZX327949 CJT327949 CTP327949 DDL327949 DNH327949 DXD327949 EGZ327949 EQV327949 FAR327949 FKN327949 FUJ327949 GEF327949 GOB327949 GXX327949 HHT327949 HRP327949 IBL327949 ILH327949 IVD327949 JEZ327949 JOV327949 JYR327949 KIN327949 KSJ327949 LCF327949 LMB327949 LVX327949 MFT327949 MPP327949 MZL327949 NJH327949 NTD327949 OCZ327949 OMV327949 OWR327949 PGN327949 PQJ327949 QAF327949 QKB327949 QTX327949 RDT327949 RNP327949 RXL327949 SHH327949 SRD327949 TAZ327949 TKV327949 TUR327949 UEN327949 UOJ327949 UYF327949 VIB327949 VRX327949 WBT327949 WLP327949 WVL327949 D393485 IZ393485 SV393485 ACR393485 AMN393485 AWJ393485 BGF393485 BQB393485 BZX393485 CJT393485 CTP393485 DDL393485 DNH393485 DXD393485 EGZ393485 EQV393485 FAR393485 FKN393485 FUJ393485 GEF393485 GOB393485 GXX393485 HHT393485 HRP393485 IBL393485 ILH393485 IVD393485 JEZ393485 JOV393485 JYR393485 KIN393485 KSJ393485 LCF393485 LMB393485 LVX393485 MFT393485 MPP393485 MZL393485 NJH393485 NTD393485 OCZ393485 OMV393485 OWR393485 PGN393485 PQJ393485 QAF393485 QKB393485 QTX393485 RDT393485 RNP393485 RXL393485 SHH393485 SRD393485 TAZ393485 TKV393485 TUR393485 UEN393485 UOJ393485 UYF393485 VIB393485 VRX393485 WBT393485 WLP393485 WVL393485 D459021 IZ459021 SV459021 ACR459021 AMN459021 AWJ459021 BGF459021 BQB459021 BZX459021 CJT459021 CTP459021 DDL459021 DNH459021 DXD459021 EGZ459021 EQV459021 FAR459021 FKN459021 FUJ459021 GEF459021 GOB459021 GXX459021 HHT459021 HRP459021 IBL459021 ILH459021 IVD459021 JEZ459021 JOV459021 JYR459021 KIN459021 KSJ459021 LCF459021 LMB459021 LVX459021 MFT459021 MPP459021 MZL459021 NJH459021 NTD459021 OCZ459021 OMV459021 OWR459021 PGN459021 PQJ459021 QAF459021 QKB459021 QTX459021 RDT459021 RNP459021 RXL459021 SHH459021 SRD459021 TAZ459021 TKV459021 TUR459021 UEN459021 UOJ459021 UYF459021 VIB459021 VRX459021 WBT459021 WLP459021 WVL459021 D524557 IZ524557 SV524557 ACR524557 AMN524557 AWJ524557 BGF524557 BQB524557 BZX524557 CJT524557 CTP524557 DDL524557 DNH524557 DXD524557 EGZ524557 EQV524557 FAR524557 FKN524557 FUJ524557 GEF524557 GOB524557 GXX524557 HHT524557 HRP524557 IBL524557 ILH524557 IVD524557 JEZ524557 JOV524557 JYR524557 KIN524557 KSJ524557 LCF524557 LMB524557 LVX524557 MFT524557 MPP524557 MZL524557 NJH524557 NTD524557 OCZ524557 OMV524557 OWR524557 PGN524557 PQJ524557 QAF524557 QKB524557 QTX524557 RDT524557 RNP524557 RXL524557 SHH524557 SRD524557 TAZ524557 TKV524557 TUR524557 UEN524557 UOJ524557 UYF524557 VIB524557 VRX524557 WBT524557 WLP524557 WVL524557 D590093 IZ590093 SV590093 ACR590093 AMN590093 AWJ590093 BGF590093 BQB590093 BZX590093 CJT590093 CTP590093 DDL590093 DNH590093 DXD590093 EGZ590093 EQV590093 FAR590093 FKN590093 FUJ590093 GEF590093 GOB590093 GXX590093 HHT590093 HRP590093 IBL590093 ILH590093 IVD590093 JEZ590093 JOV590093 JYR590093 KIN590093 KSJ590093 LCF590093 LMB590093 LVX590093 MFT590093 MPP590093 MZL590093 NJH590093 NTD590093 OCZ590093 OMV590093 OWR590093 PGN590093 PQJ590093 QAF590093 QKB590093 QTX590093 RDT590093 RNP590093 RXL590093 SHH590093 SRD590093 TAZ590093 TKV590093 TUR590093 UEN590093 UOJ590093 UYF590093 VIB590093 VRX590093 WBT590093 WLP590093 WVL590093 D655629 IZ655629 SV655629 ACR655629 AMN655629 AWJ655629 BGF655629 BQB655629 BZX655629 CJT655629 CTP655629 DDL655629 DNH655629 DXD655629 EGZ655629 EQV655629 FAR655629 FKN655629 FUJ655629 GEF655629 GOB655629 GXX655629 HHT655629 HRP655629 IBL655629 ILH655629 IVD655629 JEZ655629 JOV655629 JYR655629 KIN655629 KSJ655629 LCF655629 LMB655629 LVX655629 MFT655629 MPP655629 MZL655629 NJH655629 NTD655629 OCZ655629 OMV655629 OWR655629 PGN655629 PQJ655629 QAF655629 QKB655629 QTX655629 RDT655629 RNP655629 RXL655629 SHH655629 SRD655629 TAZ655629 TKV655629 TUR655629 UEN655629 UOJ655629 UYF655629 VIB655629 VRX655629 WBT655629 WLP655629 WVL655629 D721165 IZ721165 SV721165 ACR721165 AMN721165 AWJ721165 BGF721165 BQB721165 BZX721165 CJT721165 CTP721165 DDL721165 DNH721165 DXD721165 EGZ721165 EQV721165 FAR721165 FKN721165 FUJ721165 GEF721165 GOB721165 GXX721165 HHT721165 HRP721165 IBL721165 ILH721165 IVD721165 JEZ721165 JOV721165 JYR721165 KIN721165 KSJ721165 LCF721165 LMB721165 LVX721165 MFT721165 MPP721165 MZL721165 NJH721165 NTD721165 OCZ721165 OMV721165 OWR721165 PGN721165 PQJ721165 QAF721165 QKB721165 QTX721165 RDT721165 RNP721165 RXL721165 SHH721165 SRD721165 TAZ721165 TKV721165 TUR721165 UEN721165 UOJ721165 UYF721165 VIB721165 VRX721165 WBT721165 WLP721165 WVL721165 D786701 IZ786701 SV786701 ACR786701 AMN786701 AWJ786701 BGF786701 BQB786701 BZX786701 CJT786701 CTP786701 DDL786701 DNH786701 DXD786701 EGZ786701 EQV786701 FAR786701 FKN786701 FUJ786701 GEF786701 GOB786701 GXX786701 HHT786701 HRP786701 IBL786701 ILH786701 IVD786701 JEZ786701 JOV786701 JYR786701 KIN786701 KSJ786701 LCF786701 LMB786701 LVX786701 MFT786701 MPP786701 MZL786701 NJH786701 NTD786701 OCZ786701 OMV786701 OWR786701 PGN786701 PQJ786701 QAF786701 QKB786701 QTX786701 RDT786701 RNP786701 RXL786701 SHH786701 SRD786701 TAZ786701 TKV786701 TUR786701 UEN786701 UOJ786701 UYF786701 VIB786701 VRX786701 WBT786701 WLP786701 WVL786701 D852237 IZ852237 SV852237 ACR852237 AMN852237 AWJ852237 BGF852237 BQB852237 BZX852237 CJT852237 CTP852237 DDL852237 DNH852237 DXD852237 EGZ852237 EQV852237 FAR852237 FKN852237 FUJ852237 GEF852237 GOB852237 GXX852237 HHT852237 HRP852237 IBL852237 ILH852237 IVD852237 JEZ852237 JOV852237 JYR852237 KIN852237 KSJ852237 LCF852237 LMB852237 LVX852237 MFT852237 MPP852237 MZL852237 NJH852237 NTD852237 OCZ852237 OMV852237 OWR852237 PGN852237 PQJ852237 QAF852237 QKB852237 QTX852237 RDT852237 RNP852237 RXL852237 SHH852237 SRD852237 TAZ852237 TKV852237 TUR852237 UEN852237 UOJ852237 UYF852237 VIB852237 VRX852237 WBT852237 WLP852237 WVL852237 D917773 IZ917773 SV917773 ACR917773 AMN917773 AWJ917773 BGF917773 BQB917773 BZX917773 CJT917773 CTP917773 DDL917773 DNH917773 DXD917773 EGZ917773 EQV917773 FAR917773 FKN917773 FUJ917773 GEF917773 GOB917773 GXX917773 HHT917773 HRP917773 IBL917773 ILH917773 IVD917773 JEZ917773 JOV917773 JYR917773 KIN917773 KSJ917773 LCF917773 LMB917773 LVX917773 MFT917773 MPP917773 MZL917773 NJH917773 NTD917773 OCZ917773 OMV917773 OWR917773 PGN917773 PQJ917773 QAF917773 QKB917773 QTX917773 RDT917773 RNP917773 RXL917773 SHH917773 SRD917773 TAZ917773 TKV917773 TUR917773 UEN917773 UOJ917773 UYF917773 VIB917773 VRX917773 WBT917773 WLP917773 WVL917773 D983309 IZ983309 SV983309 ACR983309 AMN983309 AWJ983309 BGF983309 BQB983309 BZX983309 CJT983309 CTP983309 DDL983309 DNH983309 DXD983309 EGZ983309 EQV983309 FAR983309 FKN983309 FUJ983309 GEF983309 GOB983309 GXX983309 HHT983309 HRP983309 IBL983309 ILH983309 IVD983309 JEZ983309 JOV983309 JYR983309 KIN983309 KSJ983309 LCF983309 LMB983309 LVX983309 MFT983309 MPP983309 MZL983309 NJH983309 NTD983309 OCZ983309 OMV983309 OWR983309 PGN983309 PQJ983309 QAF983309 QKB983309 QTX983309 RDT983309 RNP983309 RXL983309 SHH983309 SRD983309 TAZ983309 TKV983309 TUR983309 UEN983309 UOJ983309 UYF983309 VIB983309 VRX983309 WBT983309 WLP983309 WVL983309">
      <formula1>"&lt;select from list&gt;, Yes, No"</formula1>
    </dataValidation>
    <dataValidation type="list" allowBlank="1" showInputMessage="1" showErrorMessage="1" sqref="D13:E13 IZ13:JA13 SV13:SW13 ACR13:ACS13 AMN13:AMO13 AWJ13:AWK13 BGF13:BGG13 BQB13:BQC13 BZX13:BZY13 CJT13:CJU13 CTP13:CTQ13 DDL13:DDM13 DNH13:DNI13 DXD13:DXE13 EGZ13:EHA13 EQV13:EQW13 FAR13:FAS13 FKN13:FKO13 FUJ13:FUK13 GEF13:GEG13 GOB13:GOC13 GXX13:GXY13 HHT13:HHU13 HRP13:HRQ13 IBL13:IBM13 ILH13:ILI13 IVD13:IVE13 JEZ13:JFA13 JOV13:JOW13 JYR13:JYS13 KIN13:KIO13 KSJ13:KSK13 LCF13:LCG13 LMB13:LMC13 LVX13:LVY13 MFT13:MFU13 MPP13:MPQ13 MZL13:MZM13 NJH13:NJI13 NTD13:NTE13 OCZ13:ODA13 OMV13:OMW13 OWR13:OWS13 PGN13:PGO13 PQJ13:PQK13 QAF13:QAG13 QKB13:QKC13 QTX13:QTY13 RDT13:RDU13 RNP13:RNQ13 RXL13:RXM13 SHH13:SHI13 SRD13:SRE13 TAZ13:TBA13 TKV13:TKW13 TUR13:TUS13 UEN13:UEO13 UOJ13:UOK13 UYF13:UYG13 VIB13:VIC13 VRX13:VRY13 WBT13:WBU13 WLP13:WLQ13 WVL13:WVM13 D65803:E65803 IZ65803:JA65803 SV65803:SW65803 ACR65803:ACS65803 AMN65803:AMO65803 AWJ65803:AWK65803 BGF65803:BGG65803 BQB65803:BQC65803 BZX65803:BZY65803 CJT65803:CJU65803 CTP65803:CTQ65803 DDL65803:DDM65803 DNH65803:DNI65803 DXD65803:DXE65803 EGZ65803:EHA65803 EQV65803:EQW65803 FAR65803:FAS65803 FKN65803:FKO65803 FUJ65803:FUK65803 GEF65803:GEG65803 GOB65803:GOC65803 GXX65803:GXY65803 HHT65803:HHU65803 HRP65803:HRQ65803 IBL65803:IBM65803 ILH65803:ILI65803 IVD65803:IVE65803 JEZ65803:JFA65803 JOV65803:JOW65803 JYR65803:JYS65803 KIN65803:KIO65803 KSJ65803:KSK65803 LCF65803:LCG65803 LMB65803:LMC65803 LVX65803:LVY65803 MFT65803:MFU65803 MPP65803:MPQ65803 MZL65803:MZM65803 NJH65803:NJI65803 NTD65803:NTE65803 OCZ65803:ODA65803 OMV65803:OMW65803 OWR65803:OWS65803 PGN65803:PGO65803 PQJ65803:PQK65803 QAF65803:QAG65803 QKB65803:QKC65803 QTX65803:QTY65803 RDT65803:RDU65803 RNP65803:RNQ65803 RXL65803:RXM65803 SHH65803:SHI65803 SRD65803:SRE65803 TAZ65803:TBA65803 TKV65803:TKW65803 TUR65803:TUS65803 UEN65803:UEO65803 UOJ65803:UOK65803 UYF65803:UYG65803 VIB65803:VIC65803 VRX65803:VRY65803 WBT65803:WBU65803 WLP65803:WLQ65803 WVL65803:WVM65803 D131339:E131339 IZ131339:JA131339 SV131339:SW131339 ACR131339:ACS131339 AMN131339:AMO131339 AWJ131339:AWK131339 BGF131339:BGG131339 BQB131339:BQC131339 BZX131339:BZY131339 CJT131339:CJU131339 CTP131339:CTQ131339 DDL131339:DDM131339 DNH131339:DNI131339 DXD131339:DXE131339 EGZ131339:EHA131339 EQV131339:EQW131339 FAR131339:FAS131339 FKN131339:FKO131339 FUJ131339:FUK131339 GEF131339:GEG131339 GOB131339:GOC131339 GXX131339:GXY131339 HHT131339:HHU131339 HRP131339:HRQ131339 IBL131339:IBM131339 ILH131339:ILI131339 IVD131339:IVE131339 JEZ131339:JFA131339 JOV131339:JOW131339 JYR131339:JYS131339 KIN131339:KIO131339 KSJ131339:KSK131339 LCF131339:LCG131339 LMB131339:LMC131339 LVX131339:LVY131339 MFT131339:MFU131339 MPP131339:MPQ131339 MZL131339:MZM131339 NJH131339:NJI131339 NTD131339:NTE131339 OCZ131339:ODA131339 OMV131339:OMW131339 OWR131339:OWS131339 PGN131339:PGO131339 PQJ131339:PQK131339 QAF131339:QAG131339 QKB131339:QKC131339 QTX131339:QTY131339 RDT131339:RDU131339 RNP131339:RNQ131339 RXL131339:RXM131339 SHH131339:SHI131339 SRD131339:SRE131339 TAZ131339:TBA131339 TKV131339:TKW131339 TUR131339:TUS131339 UEN131339:UEO131339 UOJ131339:UOK131339 UYF131339:UYG131339 VIB131339:VIC131339 VRX131339:VRY131339 WBT131339:WBU131339 WLP131339:WLQ131339 WVL131339:WVM131339 D196875:E196875 IZ196875:JA196875 SV196875:SW196875 ACR196875:ACS196875 AMN196875:AMO196875 AWJ196875:AWK196875 BGF196875:BGG196875 BQB196875:BQC196875 BZX196875:BZY196875 CJT196875:CJU196875 CTP196875:CTQ196875 DDL196875:DDM196875 DNH196875:DNI196875 DXD196875:DXE196875 EGZ196875:EHA196875 EQV196875:EQW196875 FAR196875:FAS196875 FKN196875:FKO196875 FUJ196875:FUK196875 GEF196875:GEG196875 GOB196875:GOC196875 GXX196875:GXY196875 HHT196875:HHU196875 HRP196875:HRQ196875 IBL196875:IBM196875 ILH196875:ILI196875 IVD196875:IVE196875 JEZ196875:JFA196875 JOV196875:JOW196875 JYR196875:JYS196875 KIN196875:KIO196875 KSJ196875:KSK196875 LCF196875:LCG196875 LMB196875:LMC196875 LVX196875:LVY196875 MFT196875:MFU196875 MPP196875:MPQ196875 MZL196875:MZM196875 NJH196875:NJI196875 NTD196875:NTE196875 OCZ196875:ODA196875 OMV196875:OMW196875 OWR196875:OWS196875 PGN196875:PGO196875 PQJ196875:PQK196875 QAF196875:QAG196875 QKB196875:QKC196875 QTX196875:QTY196875 RDT196875:RDU196875 RNP196875:RNQ196875 RXL196875:RXM196875 SHH196875:SHI196875 SRD196875:SRE196875 TAZ196875:TBA196875 TKV196875:TKW196875 TUR196875:TUS196875 UEN196875:UEO196875 UOJ196875:UOK196875 UYF196875:UYG196875 VIB196875:VIC196875 VRX196875:VRY196875 WBT196875:WBU196875 WLP196875:WLQ196875 WVL196875:WVM196875 D262411:E262411 IZ262411:JA262411 SV262411:SW262411 ACR262411:ACS262411 AMN262411:AMO262411 AWJ262411:AWK262411 BGF262411:BGG262411 BQB262411:BQC262411 BZX262411:BZY262411 CJT262411:CJU262411 CTP262411:CTQ262411 DDL262411:DDM262411 DNH262411:DNI262411 DXD262411:DXE262411 EGZ262411:EHA262411 EQV262411:EQW262411 FAR262411:FAS262411 FKN262411:FKO262411 FUJ262411:FUK262411 GEF262411:GEG262411 GOB262411:GOC262411 GXX262411:GXY262411 HHT262411:HHU262411 HRP262411:HRQ262411 IBL262411:IBM262411 ILH262411:ILI262411 IVD262411:IVE262411 JEZ262411:JFA262411 JOV262411:JOW262411 JYR262411:JYS262411 KIN262411:KIO262411 KSJ262411:KSK262411 LCF262411:LCG262411 LMB262411:LMC262411 LVX262411:LVY262411 MFT262411:MFU262411 MPP262411:MPQ262411 MZL262411:MZM262411 NJH262411:NJI262411 NTD262411:NTE262411 OCZ262411:ODA262411 OMV262411:OMW262411 OWR262411:OWS262411 PGN262411:PGO262411 PQJ262411:PQK262411 QAF262411:QAG262411 QKB262411:QKC262411 QTX262411:QTY262411 RDT262411:RDU262411 RNP262411:RNQ262411 RXL262411:RXM262411 SHH262411:SHI262411 SRD262411:SRE262411 TAZ262411:TBA262411 TKV262411:TKW262411 TUR262411:TUS262411 UEN262411:UEO262411 UOJ262411:UOK262411 UYF262411:UYG262411 VIB262411:VIC262411 VRX262411:VRY262411 WBT262411:WBU262411 WLP262411:WLQ262411 WVL262411:WVM262411 D327947:E327947 IZ327947:JA327947 SV327947:SW327947 ACR327947:ACS327947 AMN327947:AMO327947 AWJ327947:AWK327947 BGF327947:BGG327947 BQB327947:BQC327947 BZX327947:BZY327947 CJT327947:CJU327947 CTP327947:CTQ327947 DDL327947:DDM327947 DNH327947:DNI327947 DXD327947:DXE327947 EGZ327947:EHA327947 EQV327947:EQW327947 FAR327947:FAS327947 FKN327947:FKO327947 FUJ327947:FUK327947 GEF327947:GEG327947 GOB327947:GOC327947 GXX327947:GXY327947 HHT327947:HHU327947 HRP327947:HRQ327947 IBL327947:IBM327947 ILH327947:ILI327947 IVD327947:IVE327947 JEZ327947:JFA327947 JOV327947:JOW327947 JYR327947:JYS327947 KIN327947:KIO327947 KSJ327947:KSK327947 LCF327947:LCG327947 LMB327947:LMC327947 LVX327947:LVY327947 MFT327947:MFU327947 MPP327947:MPQ327947 MZL327947:MZM327947 NJH327947:NJI327947 NTD327947:NTE327947 OCZ327947:ODA327947 OMV327947:OMW327947 OWR327947:OWS327947 PGN327947:PGO327947 PQJ327947:PQK327947 QAF327947:QAG327947 QKB327947:QKC327947 QTX327947:QTY327947 RDT327947:RDU327947 RNP327947:RNQ327947 RXL327947:RXM327947 SHH327947:SHI327947 SRD327947:SRE327947 TAZ327947:TBA327947 TKV327947:TKW327947 TUR327947:TUS327947 UEN327947:UEO327947 UOJ327947:UOK327947 UYF327947:UYG327947 VIB327947:VIC327947 VRX327947:VRY327947 WBT327947:WBU327947 WLP327947:WLQ327947 WVL327947:WVM327947 D393483:E393483 IZ393483:JA393483 SV393483:SW393483 ACR393483:ACS393483 AMN393483:AMO393483 AWJ393483:AWK393483 BGF393483:BGG393483 BQB393483:BQC393483 BZX393483:BZY393483 CJT393483:CJU393483 CTP393483:CTQ393483 DDL393483:DDM393483 DNH393483:DNI393483 DXD393483:DXE393483 EGZ393483:EHA393483 EQV393483:EQW393483 FAR393483:FAS393483 FKN393483:FKO393483 FUJ393483:FUK393483 GEF393483:GEG393483 GOB393483:GOC393483 GXX393483:GXY393483 HHT393483:HHU393483 HRP393483:HRQ393483 IBL393483:IBM393483 ILH393483:ILI393483 IVD393483:IVE393483 JEZ393483:JFA393483 JOV393483:JOW393483 JYR393483:JYS393483 KIN393483:KIO393483 KSJ393483:KSK393483 LCF393483:LCG393483 LMB393483:LMC393483 LVX393483:LVY393483 MFT393483:MFU393483 MPP393483:MPQ393483 MZL393483:MZM393483 NJH393483:NJI393483 NTD393483:NTE393483 OCZ393483:ODA393483 OMV393483:OMW393483 OWR393483:OWS393483 PGN393483:PGO393483 PQJ393483:PQK393483 QAF393483:QAG393483 QKB393483:QKC393483 QTX393483:QTY393483 RDT393483:RDU393483 RNP393483:RNQ393483 RXL393483:RXM393483 SHH393483:SHI393483 SRD393483:SRE393483 TAZ393483:TBA393483 TKV393483:TKW393483 TUR393483:TUS393483 UEN393483:UEO393483 UOJ393483:UOK393483 UYF393483:UYG393483 VIB393483:VIC393483 VRX393483:VRY393483 WBT393483:WBU393483 WLP393483:WLQ393483 WVL393483:WVM393483 D459019:E459019 IZ459019:JA459019 SV459019:SW459019 ACR459019:ACS459019 AMN459019:AMO459019 AWJ459019:AWK459019 BGF459019:BGG459019 BQB459019:BQC459019 BZX459019:BZY459019 CJT459019:CJU459019 CTP459019:CTQ459019 DDL459019:DDM459019 DNH459019:DNI459019 DXD459019:DXE459019 EGZ459019:EHA459019 EQV459019:EQW459019 FAR459019:FAS459019 FKN459019:FKO459019 FUJ459019:FUK459019 GEF459019:GEG459019 GOB459019:GOC459019 GXX459019:GXY459019 HHT459019:HHU459019 HRP459019:HRQ459019 IBL459019:IBM459019 ILH459019:ILI459019 IVD459019:IVE459019 JEZ459019:JFA459019 JOV459019:JOW459019 JYR459019:JYS459019 KIN459019:KIO459019 KSJ459019:KSK459019 LCF459019:LCG459019 LMB459019:LMC459019 LVX459019:LVY459019 MFT459019:MFU459019 MPP459019:MPQ459019 MZL459019:MZM459019 NJH459019:NJI459019 NTD459019:NTE459019 OCZ459019:ODA459019 OMV459019:OMW459019 OWR459019:OWS459019 PGN459019:PGO459019 PQJ459019:PQK459019 QAF459019:QAG459019 QKB459019:QKC459019 QTX459019:QTY459019 RDT459019:RDU459019 RNP459019:RNQ459019 RXL459019:RXM459019 SHH459019:SHI459019 SRD459019:SRE459019 TAZ459019:TBA459019 TKV459019:TKW459019 TUR459019:TUS459019 UEN459019:UEO459019 UOJ459019:UOK459019 UYF459019:UYG459019 VIB459019:VIC459019 VRX459019:VRY459019 WBT459019:WBU459019 WLP459019:WLQ459019 WVL459019:WVM459019 D524555:E524555 IZ524555:JA524555 SV524555:SW524555 ACR524555:ACS524555 AMN524555:AMO524555 AWJ524555:AWK524555 BGF524555:BGG524555 BQB524555:BQC524555 BZX524555:BZY524555 CJT524555:CJU524555 CTP524555:CTQ524555 DDL524555:DDM524555 DNH524555:DNI524555 DXD524555:DXE524555 EGZ524555:EHA524555 EQV524555:EQW524555 FAR524555:FAS524555 FKN524555:FKO524555 FUJ524555:FUK524555 GEF524555:GEG524555 GOB524555:GOC524555 GXX524555:GXY524555 HHT524555:HHU524555 HRP524555:HRQ524555 IBL524555:IBM524555 ILH524555:ILI524555 IVD524555:IVE524555 JEZ524555:JFA524555 JOV524555:JOW524555 JYR524555:JYS524555 KIN524555:KIO524555 KSJ524555:KSK524555 LCF524555:LCG524555 LMB524555:LMC524555 LVX524555:LVY524555 MFT524555:MFU524555 MPP524555:MPQ524555 MZL524555:MZM524555 NJH524555:NJI524555 NTD524555:NTE524555 OCZ524555:ODA524555 OMV524555:OMW524555 OWR524555:OWS524555 PGN524555:PGO524555 PQJ524555:PQK524555 QAF524555:QAG524555 QKB524555:QKC524555 QTX524555:QTY524555 RDT524555:RDU524555 RNP524555:RNQ524555 RXL524555:RXM524555 SHH524555:SHI524555 SRD524555:SRE524555 TAZ524555:TBA524555 TKV524555:TKW524555 TUR524555:TUS524555 UEN524555:UEO524555 UOJ524555:UOK524555 UYF524555:UYG524555 VIB524555:VIC524555 VRX524555:VRY524555 WBT524555:WBU524555 WLP524555:WLQ524555 WVL524555:WVM524555 D590091:E590091 IZ590091:JA590091 SV590091:SW590091 ACR590091:ACS590091 AMN590091:AMO590091 AWJ590091:AWK590091 BGF590091:BGG590091 BQB590091:BQC590091 BZX590091:BZY590091 CJT590091:CJU590091 CTP590091:CTQ590091 DDL590091:DDM590091 DNH590091:DNI590091 DXD590091:DXE590091 EGZ590091:EHA590091 EQV590091:EQW590091 FAR590091:FAS590091 FKN590091:FKO590091 FUJ590091:FUK590091 GEF590091:GEG590091 GOB590091:GOC590091 GXX590091:GXY590091 HHT590091:HHU590091 HRP590091:HRQ590091 IBL590091:IBM590091 ILH590091:ILI590091 IVD590091:IVE590091 JEZ590091:JFA590091 JOV590091:JOW590091 JYR590091:JYS590091 KIN590091:KIO590091 KSJ590091:KSK590091 LCF590091:LCG590091 LMB590091:LMC590091 LVX590091:LVY590091 MFT590091:MFU590091 MPP590091:MPQ590091 MZL590091:MZM590091 NJH590091:NJI590091 NTD590091:NTE590091 OCZ590091:ODA590091 OMV590091:OMW590091 OWR590091:OWS590091 PGN590091:PGO590091 PQJ590091:PQK590091 QAF590091:QAG590091 QKB590091:QKC590091 QTX590091:QTY590091 RDT590091:RDU590091 RNP590091:RNQ590091 RXL590091:RXM590091 SHH590091:SHI590091 SRD590091:SRE590091 TAZ590091:TBA590091 TKV590091:TKW590091 TUR590091:TUS590091 UEN590091:UEO590091 UOJ590091:UOK590091 UYF590091:UYG590091 VIB590091:VIC590091 VRX590091:VRY590091 WBT590091:WBU590091 WLP590091:WLQ590091 WVL590091:WVM590091 D655627:E655627 IZ655627:JA655627 SV655627:SW655627 ACR655627:ACS655627 AMN655627:AMO655627 AWJ655627:AWK655627 BGF655627:BGG655627 BQB655627:BQC655627 BZX655627:BZY655627 CJT655627:CJU655627 CTP655627:CTQ655627 DDL655627:DDM655627 DNH655627:DNI655627 DXD655627:DXE655627 EGZ655627:EHA655627 EQV655627:EQW655627 FAR655627:FAS655627 FKN655627:FKO655627 FUJ655627:FUK655627 GEF655627:GEG655627 GOB655627:GOC655627 GXX655627:GXY655627 HHT655627:HHU655627 HRP655627:HRQ655627 IBL655627:IBM655627 ILH655627:ILI655627 IVD655627:IVE655627 JEZ655627:JFA655627 JOV655627:JOW655627 JYR655627:JYS655627 KIN655627:KIO655627 KSJ655627:KSK655627 LCF655627:LCG655627 LMB655627:LMC655627 LVX655627:LVY655627 MFT655627:MFU655627 MPP655627:MPQ655627 MZL655627:MZM655627 NJH655627:NJI655627 NTD655627:NTE655627 OCZ655627:ODA655627 OMV655627:OMW655627 OWR655627:OWS655627 PGN655627:PGO655627 PQJ655627:PQK655627 QAF655627:QAG655627 QKB655627:QKC655627 QTX655627:QTY655627 RDT655627:RDU655627 RNP655627:RNQ655627 RXL655627:RXM655627 SHH655627:SHI655627 SRD655627:SRE655627 TAZ655627:TBA655627 TKV655627:TKW655627 TUR655627:TUS655627 UEN655627:UEO655627 UOJ655627:UOK655627 UYF655627:UYG655627 VIB655627:VIC655627 VRX655627:VRY655627 WBT655627:WBU655627 WLP655627:WLQ655627 WVL655627:WVM655627 D721163:E721163 IZ721163:JA721163 SV721163:SW721163 ACR721163:ACS721163 AMN721163:AMO721163 AWJ721163:AWK721163 BGF721163:BGG721163 BQB721163:BQC721163 BZX721163:BZY721163 CJT721163:CJU721163 CTP721163:CTQ721163 DDL721163:DDM721163 DNH721163:DNI721163 DXD721163:DXE721163 EGZ721163:EHA721163 EQV721163:EQW721163 FAR721163:FAS721163 FKN721163:FKO721163 FUJ721163:FUK721163 GEF721163:GEG721163 GOB721163:GOC721163 GXX721163:GXY721163 HHT721163:HHU721163 HRP721163:HRQ721163 IBL721163:IBM721163 ILH721163:ILI721163 IVD721163:IVE721163 JEZ721163:JFA721163 JOV721163:JOW721163 JYR721163:JYS721163 KIN721163:KIO721163 KSJ721163:KSK721163 LCF721163:LCG721163 LMB721163:LMC721163 LVX721163:LVY721163 MFT721163:MFU721163 MPP721163:MPQ721163 MZL721163:MZM721163 NJH721163:NJI721163 NTD721163:NTE721163 OCZ721163:ODA721163 OMV721163:OMW721163 OWR721163:OWS721163 PGN721163:PGO721163 PQJ721163:PQK721163 QAF721163:QAG721163 QKB721163:QKC721163 QTX721163:QTY721163 RDT721163:RDU721163 RNP721163:RNQ721163 RXL721163:RXM721163 SHH721163:SHI721163 SRD721163:SRE721163 TAZ721163:TBA721163 TKV721163:TKW721163 TUR721163:TUS721163 UEN721163:UEO721163 UOJ721163:UOK721163 UYF721163:UYG721163 VIB721163:VIC721163 VRX721163:VRY721163 WBT721163:WBU721163 WLP721163:WLQ721163 WVL721163:WVM721163 D786699:E786699 IZ786699:JA786699 SV786699:SW786699 ACR786699:ACS786699 AMN786699:AMO786699 AWJ786699:AWK786699 BGF786699:BGG786699 BQB786699:BQC786699 BZX786699:BZY786699 CJT786699:CJU786699 CTP786699:CTQ786699 DDL786699:DDM786699 DNH786699:DNI786699 DXD786699:DXE786699 EGZ786699:EHA786699 EQV786699:EQW786699 FAR786699:FAS786699 FKN786699:FKO786699 FUJ786699:FUK786699 GEF786699:GEG786699 GOB786699:GOC786699 GXX786699:GXY786699 HHT786699:HHU786699 HRP786699:HRQ786699 IBL786699:IBM786699 ILH786699:ILI786699 IVD786699:IVE786699 JEZ786699:JFA786699 JOV786699:JOW786699 JYR786699:JYS786699 KIN786699:KIO786699 KSJ786699:KSK786699 LCF786699:LCG786699 LMB786699:LMC786699 LVX786699:LVY786699 MFT786699:MFU786699 MPP786699:MPQ786699 MZL786699:MZM786699 NJH786699:NJI786699 NTD786699:NTE786699 OCZ786699:ODA786699 OMV786699:OMW786699 OWR786699:OWS786699 PGN786699:PGO786699 PQJ786699:PQK786699 QAF786699:QAG786699 QKB786699:QKC786699 QTX786699:QTY786699 RDT786699:RDU786699 RNP786699:RNQ786699 RXL786699:RXM786699 SHH786699:SHI786699 SRD786699:SRE786699 TAZ786699:TBA786699 TKV786699:TKW786699 TUR786699:TUS786699 UEN786699:UEO786699 UOJ786699:UOK786699 UYF786699:UYG786699 VIB786699:VIC786699 VRX786699:VRY786699 WBT786699:WBU786699 WLP786699:WLQ786699 WVL786699:WVM786699 D852235:E852235 IZ852235:JA852235 SV852235:SW852235 ACR852235:ACS852235 AMN852235:AMO852235 AWJ852235:AWK852235 BGF852235:BGG852235 BQB852235:BQC852235 BZX852235:BZY852235 CJT852235:CJU852235 CTP852235:CTQ852235 DDL852235:DDM852235 DNH852235:DNI852235 DXD852235:DXE852235 EGZ852235:EHA852235 EQV852235:EQW852235 FAR852235:FAS852235 FKN852235:FKO852235 FUJ852235:FUK852235 GEF852235:GEG852235 GOB852235:GOC852235 GXX852235:GXY852235 HHT852235:HHU852235 HRP852235:HRQ852235 IBL852235:IBM852235 ILH852235:ILI852235 IVD852235:IVE852235 JEZ852235:JFA852235 JOV852235:JOW852235 JYR852235:JYS852235 KIN852235:KIO852235 KSJ852235:KSK852235 LCF852235:LCG852235 LMB852235:LMC852235 LVX852235:LVY852235 MFT852235:MFU852235 MPP852235:MPQ852235 MZL852235:MZM852235 NJH852235:NJI852235 NTD852235:NTE852235 OCZ852235:ODA852235 OMV852235:OMW852235 OWR852235:OWS852235 PGN852235:PGO852235 PQJ852235:PQK852235 QAF852235:QAG852235 QKB852235:QKC852235 QTX852235:QTY852235 RDT852235:RDU852235 RNP852235:RNQ852235 RXL852235:RXM852235 SHH852235:SHI852235 SRD852235:SRE852235 TAZ852235:TBA852235 TKV852235:TKW852235 TUR852235:TUS852235 UEN852235:UEO852235 UOJ852235:UOK852235 UYF852235:UYG852235 VIB852235:VIC852235 VRX852235:VRY852235 WBT852235:WBU852235 WLP852235:WLQ852235 WVL852235:WVM852235 D917771:E917771 IZ917771:JA917771 SV917771:SW917771 ACR917771:ACS917771 AMN917771:AMO917771 AWJ917771:AWK917771 BGF917771:BGG917771 BQB917771:BQC917771 BZX917771:BZY917771 CJT917771:CJU917771 CTP917771:CTQ917771 DDL917771:DDM917771 DNH917771:DNI917771 DXD917771:DXE917771 EGZ917771:EHA917771 EQV917771:EQW917771 FAR917771:FAS917771 FKN917771:FKO917771 FUJ917771:FUK917771 GEF917771:GEG917771 GOB917771:GOC917771 GXX917771:GXY917771 HHT917771:HHU917771 HRP917771:HRQ917771 IBL917771:IBM917771 ILH917771:ILI917771 IVD917771:IVE917771 JEZ917771:JFA917771 JOV917771:JOW917771 JYR917771:JYS917771 KIN917771:KIO917771 KSJ917771:KSK917771 LCF917771:LCG917771 LMB917771:LMC917771 LVX917771:LVY917771 MFT917771:MFU917771 MPP917771:MPQ917771 MZL917771:MZM917771 NJH917771:NJI917771 NTD917771:NTE917771 OCZ917771:ODA917771 OMV917771:OMW917771 OWR917771:OWS917771 PGN917771:PGO917771 PQJ917771:PQK917771 QAF917771:QAG917771 QKB917771:QKC917771 QTX917771:QTY917771 RDT917771:RDU917771 RNP917771:RNQ917771 RXL917771:RXM917771 SHH917771:SHI917771 SRD917771:SRE917771 TAZ917771:TBA917771 TKV917771:TKW917771 TUR917771:TUS917771 UEN917771:UEO917771 UOJ917771:UOK917771 UYF917771:UYG917771 VIB917771:VIC917771 VRX917771:VRY917771 WBT917771:WBU917771 WLP917771:WLQ917771 WVL917771:WVM917771 D983307:E983307 IZ983307:JA983307 SV983307:SW983307 ACR983307:ACS983307 AMN983307:AMO983307 AWJ983307:AWK983307 BGF983307:BGG983307 BQB983307:BQC983307 BZX983307:BZY983307 CJT983307:CJU983307 CTP983307:CTQ983307 DDL983307:DDM983307 DNH983307:DNI983307 DXD983307:DXE983307 EGZ983307:EHA983307 EQV983307:EQW983307 FAR983307:FAS983307 FKN983307:FKO983307 FUJ983307:FUK983307 GEF983307:GEG983307 GOB983307:GOC983307 GXX983307:GXY983307 HHT983307:HHU983307 HRP983307:HRQ983307 IBL983307:IBM983307 ILH983307:ILI983307 IVD983307:IVE983307 JEZ983307:JFA983307 JOV983307:JOW983307 JYR983307:JYS983307 KIN983307:KIO983307 KSJ983307:KSK983307 LCF983307:LCG983307 LMB983307:LMC983307 LVX983307:LVY983307 MFT983307:MFU983307 MPP983307:MPQ983307 MZL983307:MZM983307 NJH983307:NJI983307 NTD983307:NTE983307 OCZ983307:ODA983307 OMV983307:OMW983307 OWR983307:OWS983307 PGN983307:PGO983307 PQJ983307:PQK983307 QAF983307:QAG983307 QKB983307:QKC983307 QTX983307:QTY983307 RDT983307:RDU983307 RNP983307:RNQ983307 RXL983307:RXM983307 SHH983307:SHI983307 SRD983307:SRE983307 TAZ983307:TBA983307 TKV983307:TKW983307 TUR983307:TUS983307 UEN983307:UEO983307 UOJ983307:UOK983307 UYF983307:UYG983307 VIB983307:VIC983307 VRX983307:VRY983307 WBT983307:WBU983307 WLP983307:WLQ983307 WVL983307:WVM983307">
      <formula1>$C$400:$C$409</formula1>
    </dataValidation>
    <dataValidation type="list" allowBlank="1" showInputMessage="1" showErrorMessage="1" sqref="D14:E14 IZ14:JA14 SV14:SW14 ACR14:ACS14 AMN14:AMO14 AWJ14:AWK14 BGF14:BGG14 BQB14:BQC14 BZX14:BZY14 CJT14:CJU14 CTP14:CTQ14 DDL14:DDM14 DNH14:DNI14 DXD14:DXE14 EGZ14:EHA14 EQV14:EQW14 FAR14:FAS14 FKN14:FKO14 FUJ14:FUK14 GEF14:GEG14 GOB14:GOC14 GXX14:GXY14 HHT14:HHU14 HRP14:HRQ14 IBL14:IBM14 ILH14:ILI14 IVD14:IVE14 JEZ14:JFA14 JOV14:JOW14 JYR14:JYS14 KIN14:KIO14 KSJ14:KSK14 LCF14:LCG14 LMB14:LMC14 LVX14:LVY14 MFT14:MFU14 MPP14:MPQ14 MZL14:MZM14 NJH14:NJI14 NTD14:NTE14 OCZ14:ODA14 OMV14:OMW14 OWR14:OWS14 PGN14:PGO14 PQJ14:PQK14 QAF14:QAG14 QKB14:QKC14 QTX14:QTY14 RDT14:RDU14 RNP14:RNQ14 RXL14:RXM14 SHH14:SHI14 SRD14:SRE14 TAZ14:TBA14 TKV14:TKW14 TUR14:TUS14 UEN14:UEO14 UOJ14:UOK14 UYF14:UYG14 VIB14:VIC14 VRX14:VRY14 WBT14:WBU14 WLP14:WLQ14 WVL14:WVM14 D65804:E65804 IZ65804:JA65804 SV65804:SW65804 ACR65804:ACS65804 AMN65804:AMO65804 AWJ65804:AWK65804 BGF65804:BGG65804 BQB65804:BQC65804 BZX65804:BZY65804 CJT65804:CJU65804 CTP65804:CTQ65804 DDL65804:DDM65804 DNH65804:DNI65804 DXD65804:DXE65804 EGZ65804:EHA65804 EQV65804:EQW65804 FAR65804:FAS65804 FKN65804:FKO65804 FUJ65804:FUK65804 GEF65804:GEG65804 GOB65804:GOC65804 GXX65804:GXY65804 HHT65804:HHU65804 HRP65804:HRQ65804 IBL65804:IBM65804 ILH65804:ILI65804 IVD65804:IVE65804 JEZ65804:JFA65804 JOV65804:JOW65804 JYR65804:JYS65804 KIN65804:KIO65804 KSJ65804:KSK65804 LCF65804:LCG65804 LMB65804:LMC65804 LVX65804:LVY65804 MFT65804:MFU65804 MPP65804:MPQ65804 MZL65804:MZM65804 NJH65804:NJI65804 NTD65804:NTE65804 OCZ65804:ODA65804 OMV65804:OMW65804 OWR65804:OWS65804 PGN65804:PGO65804 PQJ65804:PQK65804 QAF65804:QAG65804 QKB65804:QKC65804 QTX65804:QTY65804 RDT65804:RDU65804 RNP65804:RNQ65804 RXL65804:RXM65804 SHH65804:SHI65804 SRD65804:SRE65804 TAZ65804:TBA65804 TKV65804:TKW65804 TUR65804:TUS65804 UEN65804:UEO65804 UOJ65804:UOK65804 UYF65804:UYG65804 VIB65804:VIC65804 VRX65804:VRY65804 WBT65804:WBU65804 WLP65804:WLQ65804 WVL65804:WVM65804 D131340:E131340 IZ131340:JA131340 SV131340:SW131340 ACR131340:ACS131340 AMN131340:AMO131340 AWJ131340:AWK131340 BGF131340:BGG131340 BQB131340:BQC131340 BZX131340:BZY131340 CJT131340:CJU131340 CTP131340:CTQ131340 DDL131340:DDM131340 DNH131340:DNI131340 DXD131340:DXE131340 EGZ131340:EHA131340 EQV131340:EQW131340 FAR131340:FAS131340 FKN131340:FKO131340 FUJ131340:FUK131340 GEF131340:GEG131340 GOB131340:GOC131340 GXX131340:GXY131340 HHT131340:HHU131340 HRP131340:HRQ131340 IBL131340:IBM131340 ILH131340:ILI131340 IVD131340:IVE131340 JEZ131340:JFA131340 JOV131340:JOW131340 JYR131340:JYS131340 KIN131340:KIO131340 KSJ131340:KSK131340 LCF131340:LCG131340 LMB131340:LMC131340 LVX131340:LVY131340 MFT131340:MFU131340 MPP131340:MPQ131340 MZL131340:MZM131340 NJH131340:NJI131340 NTD131340:NTE131340 OCZ131340:ODA131340 OMV131340:OMW131340 OWR131340:OWS131340 PGN131340:PGO131340 PQJ131340:PQK131340 QAF131340:QAG131340 QKB131340:QKC131340 QTX131340:QTY131340 RDT131340:RDU131340 RNP131340:RNQ131340 RXL131340:RXM131340 SHH131340:SHI131340 SRD131340:SRE131340 TAZ131340:TBA131340 TKV131340:TKW131340 TUR131340:TUS131340 UEN131340:UEO131340 UOJ131340:UOK131340 UYF131340:UYG131340 VIB131340:VIC131340 VRX131340:VRY131340 WBT131340:WBU131340 WLP131340:WLQ131340 WVL131340:WVM131340 D196876:E196876 IZ196876:JA196876 SV196876:SW196876 ACR196876:ACS196876 AMN196876:AMO196876 AWJ196876:AWK196876 BGF196876:BGG196876 BQB196876:BQC196876 BZX196876:BZY196876 CJT196876:CJU196876 CTP196876:CTQ196876 DDL196876:DDM196876 DNH196876:DNI196876 DXD196876:DXE196876 EGZ196876:EHA196876 EQV196876:EQW196876 FAR196876:FAS196876 FKN196876:FKO196876 FUJ196876:FUK196876 GEF196876:GEG196876 GOB196876:GOC196876 GXX196876:GXY196876 HHT196876:HHU196876 HRP196876:HRQ196876 IBL196876:IBM196876 ILH196876:ILI196876 IVD196876:IVE196876 JEZ196876:JFA196876 JOV196876:JOW196876 JYR196876:JYS196876 KIN196876:KIO196876 KSJ196876:KSK196876 LCF196876:LCG196876 LMB196876:LMC196876 LVX196876:LVY196876 MFT196876:MFU196876 MPP196876:MPQ196876 MZL196876:MZM196876 NJH196876:NJI196876 NTD196876:NTE196876 OCZ196876:ODA196876 OMV196876:OMW196876 OWR196876:OWS196876 PGN196876:PGO196876 PQJ196876:PQK196876 QAF196876:QAG196876 QKB196876:QKC196876 QTX196876:QTY196876 RDT196876:RDU196876 RNP196876:RNQ196876 RXL196876:RXM196876 SHH196876:SHI196876 SRD196876:SRE196876 TAZ196876:TBA196876 TKV196876:TKW196876 TUR196876:TUS196876 UEN196876:UEO196876 UOJ196876:UOK196876 UYF196876:UYG196876 VIB196876:VIC196876 VRX196876:VRY196876 WBT196876:WBU196876 WLP196876:WLQ196876 WVL196876:WVM196876 D262412:E262412 IZ262412:JA262412 SV262412:SW262412 ACR262412:ACS262412 AMN262412:AMO262412 AWJ262412:AWK262412 BGF262412:BGG262412 BQB262412:BQC262412 BZX262412:BZY262412 CJT262412:CJU262412 CTP262412:CTQ262412 DDL262412:DDM262412 DNH262412:DNI262412 DXD262412:DXE262412 EGZ262412:EHA262412 EQV262412:EQW262412 FAR262412:FAS262412 FKN262412:FKO262412 FUJ262412:FUK262412 GEF262412:GEG262412 GOB262412:GOC262412 GXX262412:GXY262412 HHT262412:HHU262412 HRP262412:HRQ262412 IBL262412:IBM262412 ILH262412:ILI262412 IVD262412:IVE262412 JEZ262412:JFA262412 JOV262412:JOW262412 JYR262412:JYS262412 KIN262412:KIO262412 KSJ262412:KSK262412 LCF262412:LCG262412 LMB262412:LMC262412 LVX262412:LVY262412 MFT262412:MFU262412 MPP262412:MPQ262412 MZL262412:MZM262412 NJH262412:NJI262412 NTD262412:NTE262412 OCZ262412:ODA262412 OMV262412:OMW262412 OWR262412:OWS262412 PGN262412:PGO262412 PQJ262412:PQK262412 QAF262412:QAG262412 QKB262412:QKC262412 QTX262412:QTY262412 RDT262412:RDU262412 RNP262412:RNQ262412 RXL262412:RXM262412 SHH262412:SHI262412 SRD262412:SRE262412 TAZ262412:TBA262412 TKV262412:TKW262412 TUR262412:TUS262412 UEN262412:UEO262412 UOJ262412:UOK262412 UYF262412:UYG262412 VIB262412:VIC262412 VRX262412:VRY262412 WBT262412:WBU262412 WLP262412:WLQ262412 WVL262412:WVM262412 D327948:E327948 IZ327948:JA327948 SV327948:SW327948 ACR327948:ACS327948 AMN327948:AMO327948 AWJ327948:AWK327948 BGF327948:BGG327948 BQB327948:BQC327948 BZX327948:BZY327948 CJT327948:CJU327948 CTP327948:CTQ327948 DDL327948:DDM327948 DNH327948:DNI327948 DXD327948:DXE327948 EGZ327948:EHA327948 EQV327948:EQW327948 FAR327948:FAS327948 FKN327948:FKO327948 FUJ327948:FUK327948 GEF327948:GEG327948 GOB327948:GOC327948 GXX327948:GXY327948 HHT327948:HHU327948 HRP327948:HRQ327948 IBL327948:IBM327948 ILH327948:ILI327948 IVD327948:IVE327948 JEZ327948:JFA327948 JOV327948:JOW327948 JYR327948:JYS327948 KIN327948:KIO327948 KSJ327948:KSK327948 LCF327948:LCG327948 LMB327948:LMC327948 LVX327948:LVY327948 MFT327948:MFU327948 MPP327948:MPQ327948 MZL327948:MZM327948 NJH327948:NJI327948 NTD327948:NTE327948 OCZ327948:ODA327948 OMV327948:OMW327948 OWR327948:OWS327948 PGN327948:PGO327948 PQJ327948:PQK327948 QAF327948:QAG327948 QKB327948:QKC327948 QTX327948:QTY327948 RDT327948:RDU327948 RNP327948:RNQ327948 RXL327948:RXM327948 SHH327948:SHI327948 SRD327948:SRE327948 TAZ327948:TBA327948 TKV327948:TKW327948 TUR327948:TUS327948 UEN327948:UEO327948 UOJ327948:UOK327948 UYF327948:UYG327948 VIB327948:VIC327948 VRX327948:VRY327948 WBT327948:WBU327948 WLP327948:WLQ327948 WVL327948:WVM327948 D393484:E393484 IZ393484:JA393484 SV393484:SW393484 ACR393484:ACS393484 AMN393484:AMO393484 AWJ393484:AWK393484 BGF393484:BGG393484 BQB393484:BQC393484 BZX393484:BZY393484 CJT393484:CJU393484 CTP393484:CTQ393484 DDL393484:DDM393484 DNH393484:DNI393484 DXD393484:DXE393484 EGZ393484:EHA393484 EQV393484:EQW393484 FAR393484:FAS393484 FKN393484:FKO393484 FUJ393484:FUK393484 GEF393484:GEG393484 GOB393484:GOC393484 GXX393484:GXY393484 HHT393484:HHU393484 HRP393484:HRQ393484 IBL393484:IBM393484 ILH393484:ILI393484 IVD393484:IVE393484 JEZ393484:JFA393484 JOV393484:JOW393484 JYR393484:JYS393484 KIN393484:KIO393484 KSJ393484:KSK393484 LCF393484:LCG393484 LMB393484:LMC393484 LVX393484:LVY393484 MFT393484:MFU393484 MPP393484:MPQ393484 MZL393484:MZM393484 NJH393484:NJI393484 NTD393484:NTE393484 OCZ393484:ODA393484 OMV393484:OMW393484 OWR393484:OWS393484 PGN393484:PGO393484 PQJ393484:PQK393484 QAF393484:QAG393484 QKB393484:QKC393484 QTX393484:QTY393484 RDT393484:RDU393484 RNP393484:RNQ393484 RXL393484:RXM393484 SHH393484:SHI393484 SRD393484:SRE393484 TAZ393484:TBA393484 TKV393484:TKW393484 TUR393484:TUS393484 UEN393484:UEO393484 UOJ393484:UOK393484 UYF393484:UYG393484 VIB393484:VIC393484 VRX393484:VRY393484 WBT393484:WBU393484 WLP393484:WLQ393484 WVL393484:WVM393484 D459020:E459020 IZ459020:JA459020 SV459020:SW459020 ACR459020:ACS459020 AMN459020:AMO459020 AWJ459020:AWK459020 BGF459020:BGG459020 BQB459020:BQC459020 BZX459020:BZY459020 CJT459020:CJU459020 CTP459020:CTQ459020 DDL459020:DDM459020 DNH459020:DNI459020 DXD459020:DXE459020 EGZ459020:EHA459020 EQV459020:EQW459020 FAR459020:FAS459020 FKN459020:FKO459020 FUJ459020:FUK459020 GEF459020:GEG459020 GOB459020:GOC459020 GXX459020:GXY459020 HHT459020:HHU459020 HRP459020:HRQ459020 IBL459020:IBM459020 ILH459020:ILI459020 IVD459020:IVE459020 JEZ459020:JFA459020 JOV459020:JOW459020 JYR459020:JYS459020 KIN459020:KIO459020 KSJ459020:KSK459020 LCF459020:LCG459020 LMB459020:LMC459020 LVX459020:LVY459020 MFT459020:MFU459020 MPP459020:MPQ459020 MZL459020:MZM459020 NJH459020:NJI459020 NTD459020:NTE459020 OCZ459020:ODA459020 OMV459020:OMW459020 OWR459020:OWS459020 PGN459020:PGO459020 PQJ459020:PQK459020 QAF459020:QAG459020 QKB459020:QKC459020 QTX459020:QTY459020 RDT459020:RDU459020 RNP459020:RNQ459020 RXL459020:RXM459020 SHH459020:SHI459020 SRD459020:SRE459020 TAZ459020:TBA459020 TKV459020:TKW459020 TUR459020:TUS459020 UEN459020:UEO459020 UOJ459020:UOK459020 UYF459020:UYG459020 VIB459020:VIC459020 VRX459020:VRY459020 WBT459020:WBU459020 WLP459020:WLQ459020 WVL459020:WVM459020 D524556:E524556 IZ524556:JA524556 SV524556:SW524556 ACR524556:ACS524556 AMN524556:AMO524556 AWJ524556:AWK524556 BGF524556:BGG524556 BQB524556:BQC524556 BZX524556:BZY524556 CJT524556:CJU524556 CTP524556:CTQ524556 DDL524556:DDM524556 DNH524556:DNI524556 DXD524556:DXE524556 EGZ524556:EHA524556 EQV524556:EQW524556 FAR524556:FAS524556 FKN524556:FKO524556 FUJ524556:FUK524556 GEF524556:GEG524556 GOB524556:GOC524556 GXX524556:GXY524556 HHT524556:HHU524556 HRP524556:HRQ524556 IBL524556:IBM524556 ILH524556:ILI524556 IVD524556:IVE524556 JEZ524556:JFA524556 JOV524556:JOW524556 JYR524556:JYS524556 KIN524556:KIO524556 KSJ524556:KSK524556 LCF524556:LCG524556 LMB524556:LMC524556 LVX524556:LVY524556 MFT524556:MFU524556 MPP524556:MPQ524556 MZL524556:MZM524556 NJH524556:NJI524556 NTD524556:NTE524556 OCZ524556:ODA524556 OMV524556:OMW524556 OWR524556:OWS524556 PGN524556:PGO524556 PQJ524556:PQK524556 QAF524556:QAG524556 QKB524556:QKC524556 QTX524556:QTY524556 RDT524556:RDU524556 RNP524556:RNQ524556 RXL524556:RXM524556 SHH524556:SHI524556 SRD524556:SRE524556 TAZ524556:TBA524556 TKV524556:TKW524556 TUR524556:TUS524556 UEN524556:UEO524556 UOJ524556:UOK524556 UYF524556:UYG524556 VIB524556:VIC524556 VRX524556:VRY524556 WBT524556:WBU524556 WLP524556:WLQ524556 WVL524556:WVM524556 D590092:E590092 IZ590092:JA590092 SV590092:SW590092 ACR590092:ACS590092 AMN590092:AMO590092 AWJ590092:AWK590092 BGF590092:BGG590092 BQB590092:BQC590092 BZX590092:BZY590092 CJT590092:CJU590092 CTP590092:CTQ590092 DDL590092:DDM590092 DNH590092:DNI590092 DXD590092:DXE590092 EGZ590092:EHA590092 EQV590092:EQW590092 FAR590092:FAS590092 FKN590092:FKO590092 FUJ590092:FUK590092 GEF590092:GEG590092 GOB590092:GOC590092 GXX590092:GXY590092 HHT590092:HHU590092 HRP590092:HRQ590092 IBL590092:IBM590092 ILH590092:ILI590092 IVD590092:IVE590092 JEZ590092:JFA590092 JOV590092:JOW590092 JYR590092:JYS590092 KIN590092:KIO590092 KSJ590092:KSK590092 LCF590092:LCG590092 LMB590092:LMC590092 LVX590092:LVY590092 MFT590092:MFU590092 MPP590092:MPQ590092 MZL590092:MZM590092 NJH590092:NJI590092 NTD590092:NTE590092 OCZ590092:ODA590092 OMV590092:OMW590092 OWR590092:OWS590092 PGN590092:PGO590092 PQJ590092:PQK590092 QAF590092:QAG590092 QKB590092:QKC590092 QTX590092:QTY590092 RDT590092:RDU590092 RNP590092:RNQ590092 RXL590092:RXM590092 SHH590092:SHI590092 SRD590092:SRE590092 TAZ590092:TBA590092 TKV590092:TKW590092 TUR590092:TUS590092 UEN590092:UEO590092 UOJ590092:UOK590092 UYF590092:UYG590092 VIB590092:VIC590092 VRX590092:VRY590092 WBT590092:WBU590092 WLP590092:WLQ590092 WVL590092:WVM590092 D655628:E655628 IZ655628:JA655628 SV655628:SW655628 ACR655628:ACS655628 AMN655628:AMO655628 AWJ655628:AWK655628 BGF655628:BGG655628 BQB655628:BQC655628 BZX655628:BZY655628 CJT655628:CJU655628 CTP655628:CTQ655628 DDL655628:DDM655628 DNH655628:DNI655628 DXD655628:DXE655628 EGZ655628:EHA655628 EQV655628:EQW655628 FAR655628:FAS655628 FKN655628:FKO655628 FUJ655628:FUK655628 GEF655628:GEG655628 GOB655628:GOC655628 GXX655628:GXY655628 HHT655628:HHU655628 HRP655628:HRQ655628 IBL655628:IBM655628 ILH655628:ILI655628 IVD655628:IVE655628 JEZ655628:JFA655628 JOV655628:JOW655628 JYR655628:JYS655628 KIN655628:KIO655628 KSJ655628:KSK655628 LCF655628:LCG655628 LMB655628:LMC655628 LVX655628:LVY655628 MFT655628:MFU655628 MPP655628:MPQ655628 MZL655628:MZM655628 NJH655628:NJI655628 NTD655628:NTE655628 OCZ655628:ODA655628 OMV655628:OMW655628 OWR655628:OWS655628 PGN655628:PGO655628 PQJ655628:PQK655628 QAF655628:QAG655628 QKB655628:QKC655628 QTX655628:QTY655628 RDT655628:RDU655628 RNP655628:RNQ655628 RXL655628:RXM655628 SHH655628:SHI655628 SRD655628:SRE655628 TAZ655628:TBA655628 TKV655628:TKW655628 TUR655628:TUS655628 UEN655628:UEO655628 UOJ655628:UOK655628 UYF655628:UYG655628 VIB655628:VIC655628 VRX655628:VRY655628 WBT655628:WBU655628 WLP655628:WLQ655628 WVL655628:WVM655628 D721164:E721164 IZ721164:JA721164 SV721164:SW721164 ACR721164:ACS721164 AMN721164:AMO721164 AWJ721164:AWK721164 BGF721164:BGG721164 BQB721164:BQC721164 BZX721164:BZY721164 CJT721164:CJU721164 CTP721164:CTQ721164 DDL721164:DDM721164 DNH721164:DNI721164 DXD721164:DXE721164 EGZ721164:EHA721164 EQV721164:EQW721164 FAR721164:FAS721164 FKN721164:FKO721164 FUJ721164:FUK721164 GEF721164:GEG721164 GOB721164:GOC721164 GXX721164:GXY721164 HHT721164:HHU721164 HRP721164:HRQ721164 IBL721164:IBM721164 ILH721164:ILI721164 IVD721164:IVE721164 JEZ721164:JFA721164 JOV721164:JOW721164 JYR721164:JYS721164 KIN721164:KIO721164 KSJ721164:KSK721164 LCF721164:LCG721164 LMB721164:LMC721164 LVX721164:LVY721164 MFT721164:MFU721164 MPP721164:MPQ721164 MZL721164:MZM721164 NJH721164:NJI721164 NTD721164:NTE721164 OCZ721164:ODA721164 OMV721164:OMW721164 OWR721164:OWS721164 PGN721164:PGO721164 PQJ721164:PQK721164 QAF721164:QAG721164 QKB721164:QKC721164 QTX721164:QTY721164 RDT721164:RDU721164 RNP721164:RNQ721164 RXL721164:RXM721164 SHH721164:SHI721164 SRD721164:SRE721164 TAZ721164:TBA721164 TKV721164:TKW721164 TUR721164:TUS721164 UEN721164:UEO721164 UOJ721164:UOK721164 UYF721164:UYG721164 VIB721164:VIC721164 VRX721164:VRY721164 WBT721164:WBU721164 WLP721164:WLQ721164 WVL721164:WVM721164 D786700:E786700 IZ786700:JA786700 SV786700:SW786700 ACR786700:ACS786700 AMN786700:AMO786700 AWJ786700:AWK786700 BGF786700:BGG786700 BQB786700:BQC786700 BZX786700:BZY786700 CJT786700:CJU786700 CTP786700:CTQ786700 DDL786700:DDM786700 DNH786700:DNI786700 DXD786700:DXE786700 EGZ786700:EHA786700 EQV786700:EQW786700 FAR786700:FAS786700 FKN786700:FKO786700 FUJ786700:FUK786700 GEF786700:GEG786700 GOB786700:GOC786700 GXX786700:GXY786700 HHT786700:HHU786700 HRP786700:HRQ786700 IBL786700:IBM786700 ILH786700:ILI786700 IVD786700:IVE786700 JEZ786700:JFA786700 JOV786700:JOW786700 JYR786700:JYS786700 KIN786700:KIO786700 KSJ786700:KSK786700 LCF786700:LCG786700 LMB786700:LMC786700 LVX786700:LVY786700 MFT786700:MFU786700 MPP786700:MPQ786700 MZL786700:MZM786700 NJH786700:NJI786700 NTD786700:NTE786700 OCZ786700:ODA786700 OMV786700:OMW786700 OWR786700:OWS786700 PGN786700:PGO786700 PQJ786700:PQK786700 QAF786700:QAG786700 QKB786700:QKC786700 QTX786700:QTY786700 RDT786700:RDU786700 RNP786700:RNQ786700 RXL786700:RXM786700 SHH786700:SHI786700 SRD786700:SRE786700 TAZ786700:TBA786700 TKV786700:TKW786700 TUR786700:TUS786700 UEN786700:UEO786700 UOJ786700:UOK786700 UYF786700:UYG786700 VIB786700:VIC786700 VRX786700:VRY786700 WBT786700:WBU786700 WLP786700:WLQ786700 WVL786700:WVM786700 D852236:E852236 IZ852236:JA852236 SV852236:SW852236 ACR852236:ACS852236 AMN852236:AMO852236 AWJ852236:AWK852236 BGF852236:BGG852236 BQB852236:BQC852236 BZX852236:BZY852236 CJT852236:CJU852236 CTP852236:CTQ852236 DDL852236:DDM852236 DNH852236:DNI852236 DXD852236:DXE852236 EGZ852236:EHA852236 EQV852236:EQW852236 FAR852236:FAS852236 FKN852236:FKO852236 FUJ852236:FUK852236 GEF852236:GEG852236 GOB852236:GOC852236 GXX852236:GXY852236 HHT852236:HHU852236 HRP852236:HRQ852236 IBL852236:IBM852236 ILH852236:ILI852236 IVD852236:IVE852236 JEZ852236:JFA852236 JOV852236:JOW852236 JYR852236:JYS852236 KIN852236:KIO852236 KSJ852236:KSK852236 LCF852236:LCG852236 LMB852236:LMC852236 LVX852236:LVY852236 MFT852236:MFU852236 MPP852236:MPQ852236 MZL852236:MZM852236 NJH852236:NJI852236 NTD852236:NTE852236 OCZ852236:ODA852236 OMV852236:OMW852236 OWR852236:OWS852236 PGN852236:PGO852236 PQJ852236:PQK852236 QAF852236:QAG852236 QKB852236:QKC852236 QTX852236:QTY852236 RDT852236:RDU852236 RNP852236:RNQ852236 RXL852236:RXM852236 SHH852236:SHI852236 SRD852236:SRE852236 TAZ852236:TBA852236 TKV852236:TKW852236 TUR852236:TUS852236 UEN852236:UEO852236 UOJ852236:UOK852236 UYF852236:UYG852236 VIB852236:VIC852236 VRX852236:VRY852236 WBT852236:WBU852236 WLP852236:WLQ852236 WVL852236:WVM852236 D917772:E917772 IZ917772:JA917772 SV917772:SW917772 ACR917772:ACS917772 AMN917772:AMO917772 AWJ917772:AWK917772 BGF917772:BGG917772 BQB917772:BQC917772 BZX917772:BZY917772 CJT917772:CJU917772 CTP917772:CTQ917772 DDL917772:DDM917772 DNH917772:DNI917772 DXD917772:DXE917772 EGZ917772:EHA917772 EQV917772:EQW917772 FAR917772:FAS917772 FKN917772:FKO917772 FUJ917772:FUK917772 GEF917772:GEG917772 GOB917772:GOC917772 GXX917772:GXY917772 HHT917772:HHU917772 HRP917772:HRQ917772 IBL917772:IBM917772 ILH917772:ILI917772 IVD917772:IVE917772 JEZ917772:JFA917772 JOV917772:JOW917772 JYR917772:JYS917772 KIN917772:KIO917772 KSJ917772:KSK917772 LCF917772:LCG917772 LMB917772:LMC917772 LVX917772:LVY917772 MFT917772:MFU917772 MPP917772:MPQ917772 MZL917772:MZM917772 NJH917772:NJI917772 NTD917772:NTE917772 OCZ917772:ODA917772 OMV917772:OMW917772 OWR917772:OWS917772 PGN917772:PGO917772 PQJ917772:PQK917772 QAF917772:QAG917772 QKB917772:QKC917772 QTX917772:QTY917772 RDT917772:RDU917772 RNP917772:RNQ917772 RXL917772:RXM917772 SHH917772:SHI917772 SRD917772:SRE917772 TAZ917772:TBA917772 TKV917772:TKW917772 TUR917772:TUS917772 UEN917772:UEO917772 UOJ917772:UOK917772 UYF917772:UYG917772 VIB917772:VIC917772 VRX917772:VRY917772 WBT917772:WBU917772 WLP917772:WLQ917772 WVL917772:WVM917772 D983308:E983308 IZ983308:JA983308 SV983308:SW983308 ACR983308:ACS983308 AMN983308:AMO983308 AWJ983308:AWK983308 BGF983308:BGG983308 BQB983308:BQC983308 BZX983308:BZY983308 CJT983308:CJU983308 CTP983308:CTQ983308 DDL983308:DDM983308 DNH983308:DNI983308 DXD983308:DXE983308 EGZ983308:EHA983308 EQV983308:EQW983308 FAR983308:FAS983308 FKN983308:FKO983308 FUJ983308:FUK983308 GEF983308:GEG983308 GOB983308:GOC983308 GXX983308:GXY983308 HHT983308:HHU983308 HRP983308:HRQ983308 IBL983308:IBM983308 ILH983308:ILI983308 IVD983308:IVE983308 JEZ983308:JFA983308 JOV983308:JOW983308 JYR983308:JYS983308 KIN983308:KIO983308 KSJ983308:KSK983308 LCF983308:LCG983308 LMB983308:LMC983308 LVX983308:LVY983308 MFT983308:MFU983308 MPP983308:MPQ983308 MZL983308:MZM983308 NJH983308:NJI983308 NTD983308:NTE983308 OCZ983308:ODA983308 OMV983308:OMW983308 OWR983308:OWS983308 PGN983308:PGO983308 PQJ983308:PQK983308 QAF983308:QAG983308 QKB983308:QKC983308 QTX983308:QTY983308 RDT983308:RDU983308 RNP983308:RNQ983308 RXL983308:RXM983308 SHH983308:SHI983308 SRD983308:SRE983308 TAZ983308:TBA983308 TKV983308:TKW983308 TUR983308:TUS983308 UEN983308:UEO983308 UOJ983308:UOK983308 UYF983308:UYG983308 VIB983308:VIC983308 VRX983308:VRY983308 WBT983308:WBU983308 WLP983308:WLQ983308 WVL983308:WVM983308">
      <formula1>$D$400:$D$404</formula1>
    </dataValidation>
    <dataValidation type="list" allowBlank="1" showInputMessage="1" showErrorMessage="1" sqref="D16:E16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806:E65806 IZ65806:JA65806 SV65806:SW65806 ACR65806:ACS65806 AMN65806:AMO65806 AWJ65806:AWK65806 BGF65806:BGG65806 BQB65806:BQC65806 BZX65806:BZY65806 CJT65806:CJU65806 CTP65806:CTQ65806 DDL65806:DDM65806 DNH65806:DNI65806 DXD65806:DXE65806 EGZ65806:EHA65806 EQV65806:EQW65806 FAR65806:FAS65806 FKN65806:FKO65806 FUJ65806:FUK65806 GEF65806:GEG65806 GOB65806:GOC65806 GXX65806:GXY65806 HHT65806:HHU65806 HRP65806:HRQ65806 IBL65806:IBM65806 ILH65806:ILI65806 IVD65806:IVE65806 JEZ65806:JFA65806 JOV65806:JOW65806 JYR65806:JYS65806 KIN65806:KIO65806 KSJ65806:KSK65806 LCF65806:LCG65806 LMB65806:LMC65806 LVX65806:LVY65806 MFT65806:MFU65806 MPP65806:MPQ65806 MZL65806:MZM65806 NJH65806:NJI65806 NTD65806:NTE65806 OCZ65806:ODA65806 OMV65806:OMW65806 OWR65806:OWS65806 PGN65806:PGO65806 PQJ65806:PQK65806 QAF65806:QAG65806 QKB65806:QKC65806 QTX65806:QTY65806 RDT65806:RDU65806 RNP65806:RNQ65806 RXL65806:RXM65806 SHH65806:SHI65806 SRD65806:SRE65806 TAZ65806:TBA65806 TKV65806:TKW65806 TUR65806:TUS65806 UEN65806:UEO65806 UOJ65806:UOK65806 UYF65806:UYG65806 VIB65806:VIC65806 VRX65806:VRY65806 WBT65806:WBU65806 WLP65806:WLQ65806 WVL65806:WVM65806 D131342:E131342 IZ131342:JA131342 SV131342:SW131342 ACR131342:ACS131342 AMN131342:AMO131342 AWJ131342:AWK131342 BGF131342:BGG131342 BQB131342:BQC131342 BZX131342:BZY131342 CJT131342:CJU131342 CTP131342:CTQ131342 DDL131342:DDM131342 DNH131342:DNI131342 DXD131342:DXE131342 EGZ131342:EHA131342 EQV131342:EQW131342 FAR131342:FAS131342 FKN131342:FKO131342 FUJ131342:FUK131342 GEF131342:GEG131342 GOB131342:GOC131342 GXX131342:GXY131342 HHT131342:HHU131342 HRP131342:HRQ131342 IBL131342:IBM131342 ILH131342:ILI131342 IVD131342:IVE131342 JEZ131342:JFA131342 JOV131342:JOW131342 JYR131342:JYS131342 KIN131342:KIO131342 KSJ131342:KSK131342 LCF131342:LCG131342 LMB131342:LMC131342 LVX131342:LVY131342 MFT131342:MFU131342 MPP131342:MPQ131342 MZL131342:MZM131342 NJH131342:NJI131342 NTD131342:NTE131342 OCZ131342:ODA131342 OMV131342:OMW131342 OWR131342:OWS131342 PGN131342:PGO131342 PQJ131342:PQK131342 QAF131342:QAG131342 QKB131342:QKC131342 QTX131342:QTY131342 RDT131342:RDU131342 RNP131342:RNQ131342 RXL131342:RXM131342 SHH131342:SHI131342 SRD131342:SRE131342 TAZ131342:TBA131342 TKV131342:TKW131342 TUR131342:TUS131342 UEN131342:UEO131342 UOJ131342:UOK131342 UYF131342:UYG131342 VIB131342:VIC131342 VRX131342:VRY131342 WBT131342:WBU131342 WLP131342:WLQ131342 WVL131342:WVM131342 D196878:E196878 IZ196878:JA196878 SV196878:SW196878 ACR196878:ACS196878 AMN196878:AMO196878 AWJ196878:AWK196878 BGF196878:BGG196878 BQB196878:BQC196878 BZX196878:BZY196878 CJT196878:CJU196878 CTP196878:CTQ196878 DDL196878:DDM196878 DNH196878:DNI196878 DXD196878:DXE196878 EGZ196878:EHA196878 EQV196878:EQW196878 FAR196878:FAS196878 FKN196878:FKO196878 FUJ196878:FUK196878 GEF196878:GEG196878 GOB196878:GOC196878 GXX196878:GXY196878 HHT196878:HHU196878 HRP196878:HRQ196878 IBL196878:IBM196878 ILH196878:ILI196878 IVD196878:IVE196878 JEZ196878:JFA196878 JOV196878:JOW196878 JYR196878:JYS196878 KIN196878:KIO196878 KSJ196878:KSK196878 LCF196878:LCG196878 LMB196878:LMC196878 LVX196878:LVY196878 MFT196878:MFU196878 MPP196878:MPQ196878 MZL196878:MZM196878 NJH196878:NJI196878 NTD196878:NTE196878 OCZ196878:ODA196878 OMV196878:OMW196878 OWR196878:OWS196878 PGN196878:PGO196878 PQJ196878:PQK196878 QAF196878:QAG196878 QKB196878:QKC196878 QTX196878:QTY196878 RDT196878:RDU196878 RNP196878:RNQ196878 RXL196878:RXM196878 SHH196878:SHI196878 SRD196878:SRE196878 TAZ196878:TBA196878 TKV196878:TKW196878 TUR196878:TUS196878 UEN196878:UEO196878 UOJ196878:UOK196878 UYF196878:UYG196878 VIB196878:VIC196878 VRX196878:VRY196878 WBT196878:WBU196878 WLP196878:WLQ196878 WVL196878:WVM196878 D262414:E262414 IZ262414:JA262414 SV262414:SW262414 ACR262414:ACS262414 AMN262414:AMO262414 AWJ262414:AWK262414 BGF262414:BGG262414 BQB262414:BQC262414 BZX262414:BZY262414 CJT262414:CJU262414 CTP262414:CTQ262414 DDL262414:DDM262414 DNH262414:DNI262414 DXD262414:DXE262414 EGZ262414:EHA262414 EQV262414:EQW262414 FAR262414:FAS262414 FKN262414:FKO262414 FUJ262414:FUK262414 GEF262414:GEG262414 GOB262414:GOC262414 GXX262414:GXY262414 HHT262414:HHU262414 HRP262414:HRQ262414 IBL262414:IBM262414 ILH262414:ILI262414 IVD262414:IVE262414 JEZ262414:JFA262414 JOV262414:JOW262414 JYR262414:JYS262414 KIN262414:KIO262414 KSJ262414:KSK262414 LCF262414:LCG262414 LMB262414:LMC262414 LVX262414:LVY262414 MFT262414:MFU262414 MPP262414:MPQ262414 MZL262414:MZM262414 NJH262414:NJI262414 NTD262414:NTE262414 OCZ262414:ODA262414 OMV262414:OMW262414 OWR262414:OWS262414 PGN262414:PGO262414 PQJ262414:PQK262414 QAF262414:QAG262414 QKB262414:QKC262414 QTX262414:QTY262414 RDT262414:RDU262414 RNP262414:RNQ262414 RXL262414:RXM262414 SHH262414:SHI262414 SRD262414:SRE262414 TAZ262414:TBA262414 TKV262414:TKW262414 TUR262414:TUS262414 UEN262414:UEO262414 UOJ262414:UOK262414 UYF262414:UYG262414 VIB262414:VIC262414 VRX262414:VRY262414 WBT262414:WBU262414 WLP262414:WLQ262414 WVL262414:WVM262414 D327950:E327950 IZ327950:JA327950 SV327950:SW327950 ACR327950:ACS327950 AMN327950:AMO327950 AWJ327950:AWK327950 BGF327950:BGG327950 BQB327950:BQC327950 BZX327950:BZY327950 CJT327950:CJU327950 CTP327950:CTQ327950 DDL327950:DDM327950 DNH327950:DNI327950 DXD327950:DXE327950 EGZ327950:EHA327950 EQV327950:EQW327950 FAR327950:FAS327950 FKN327950:FKO327950 FUJ327950:FUK327950 GEF327950:GEG327950 GOB327950:GOC327950 GXX327950:GXY327950 HHT327950:HHU327950 HRP327950:HRQ327950 IBL327950:IBM327950 ILH327950:ILI327950 IVD327950:IVE327950 JEZ327950:JFA327950 JOV327950:JOW327950 JYR327950:JYS327950 KIN327950:KIO327950 KSJ327950:KSK327950 LCF327950:LCG327950 LMB327950:LMC327950 LVX327950:LVY327950 MFT327950:MFU327950 MPP327950:MPQ327950 MZL327950:MZM327950 NJH327950:NJI327950 NTD327950:NTE327950 OCZ327950:ODA327950 OMV327950:OMW327950 OWR327950:OWS327950 PGN327950:PGO327950 PQJ327950:PQK327950 QAF327950:QAG327950 QKB327950:QKC327950 QTX327950:QTY327950 RDT327950:RDU327950 RNP327950:RNQ327950 RXL327950:RXM327950 SHH327950:SHI327950 SRD327950:SRE327950 TAZ327950:TBA327950 TKV327950:TKW327950 TUR327950:TUS327950 UEN327950:UEO327950 UOJ327950:UOK327950 UYF327950:UYG327950 VIB327950:VIC327950 VRX327950:VRY327950 WBT327950:WBU327950 WLP327950:WLQ327950 WVL327950:WVM327950 D393486:E393486 IZ393486:JA393486 SV393486:SW393486 ACR393486:ACS393486 AMN393486:AMO393486 AWJ393486:AWK393486 BGF393486:BGG393486 BQB393486:BQC393486 BZX393486:BZY393486 CJT393486:CJU393486 CTP393486:CTQ393486 DDL393486:DDM393486 DNH393486:DNI393486 DXD393486:DXE393486 EGZ393486:EHA393486 EQV393486:EQW393486 FAR393486:FAS393486 FKN393486:FKO393486 FUJ393486:FUK393486 GEF393486:GEG393486 GOB393486:GOC393486 GXX393486:GXY393486 HHT393486:HHU393486 HRP393486:HRQ393486 IBL393486:IBM393486 ILH393486:ILI393486 IVD393486:IVE393486 JEZ393486:JFA393486 JOV393486:JOW393486 JYR393486:JYS393486 KIN393486:KIO393486 KSJ393486:KSK393486 LCF393486:LCG393486 LMB393486:LMC393486 LVX393486:LVY393486 MFT393486:MFU393486 MPP393486:MPQ393486 MZL393486:MZM393486 NJH393486:NJI393486 NTD393486:NTE393486 OCZ393486:ODA393486 OMV393486:OMW393486 OWR393486:OWS393486 PGN393486:PGO393486 PQJ393486:PQK393486 QAF393486:QAG393486 QKB393486:QKC393486 QTX393486:QTY393486 RDT393486:RDU393486 RNP393486:RNQ393486 RXL393486:RXM393486 SHH393486:SHI393486 SRD393486:SRE393486 TAZ393486:TBA393486 TKV393486:TKW393486 TUR393486:TUS393486 UEN393486:UEO393486 UOJ393486:UOK393486 UYF393486:UYG393486 VIB393486:VIC393486 VRX393486:VRY393486 WBT393486:WBU393486 WLP393486:WLQ393486 WVL393486:WVM393486 D459022:E459022 IZ459022:JA459022 SV459022:SW459022 ACR459022:ACS459022 AMN459022:AMO459022 AWJ459022:AWK459022 BGF459022:BGG459022 BQB459022:BQC459022 BZX459022:BZY459022 CJT459022:CJU459022 CTP459022:CTQ459022 DDL459022:DDM459022 DNH459022:DNI459022 DXD459022:DXE459022 EGZ459022:EHA459022 EQV459022:EQW459022 FAR459022:FAS459022 FKN459022:FKO459022 FUJ459022:FUK459022 GEF459022:GEG459022 GOB459022:GOC459022 GXX459022:GXY459022 HHT459022:HHU459022 HRP459022:HRQ459022 IBL459022:IBM459022 ILH459022:ILI459022 IVD459022:IVE459022 JEZ459022:JFA459022 JOV459022:JOW459022 JYR459022:JYS459022 KIN459022:KIO459022 KSJ459022:KSK459022 LCF459022:LCG459022 LMB459022:LMC459022 LVX459022:LVY459022 MFT459022:MFU459022 MPP459022:MPQ459022 MZL459022:MZM459022 NJH459022:NJI459022 NTD459022:NTE459022 OCZ459022:ODA459022 OMV459022:OMW459022 OWR459022:OWS459022 PGN459022:PGO459022 PQJ459022:PQK459022 QAF459022:QAG459022 QKB459022:QKC459022 QTX459022:QTY459022 RDT459022:RDU459022 RNP459022:RNQ459022 RXL459022:RXM459022 SHH459022:SHI459022 SRD459022:SRE459022 TAZ459022:TBA459022 TKV459022:TKW459022 TUR459022:TUS459022 UEN459022:UEO459022 UOJ459022:UOK459022 UYF459022:UYG459022 VIB459022:VIC459022 VRX459022:VRY459022 WBT459022:WBU459022 WLP459022:WLQ459022 WVL459022:WVM459022 D524558:E524558 IZ524558:JA524558 SV524558:SW524558 ACR524558:ACS524558 AMN524558:AMO524558 AWJ524558:AWK524558 BGF524558:BGG524558 BQB524558:BQC524558 BZX524558:BZY524558 CJT524558:CJU524558 CTP524558:CTQ524558 DDL524558:DDM524558 DNH524558:DNI524558 DXD524558:DXE524558 EGZ524558:EHA524558 EQV524558:EQW524558 FAR524558:FAS524558 FKN524558:FKO524558 FUJ524558:FUK524558 GEF524558:GEG524558 GOB524558:GOC524558 GXX524558:GXY524558 HHT524558:HHU524558 HRP524558:HRQ524558 IBL524558:IBM524558 ILH524558:ILI524558 IVD524558:IVE524558 JEZ524558:JFA524558 JOV524558:JOW524558 JYR524558:JYS524558 KIN524558:KIO524558 KSJ524558:KSK524558 LCF524558:LCG524558 LMB524558:LMC524558 LVX524558:LVY524558 MFT524558:MFU524558 MPP524558:MPQ524558 MZL524558:MZM524558 NJH524558:NJI524558 NTD524558:NTE524558 OCZ524558:ODA524558 OMV524558:OMW524558 OWR524558:OWS524558 PGN524558:PGO524558 PQJ524558:PQK524558 QAF524558:QAG524558 QKB524558:QKC524558 QTX524558:QTY524558 RDT524558:RDU524558 RNP524558:RNQ524558 RXL524558:RXM524558 SHH524558:SHI524558 SRD524558:SRE524558 TAZ524558:TBA524558 TKV524558:TKW524558 TUR524558:TUS524558 UEN524558:UEO524558 UOJ524558:UOK524558 UYF524558:UYG524558 VIB524558:VIC524558 VRX524558:VRY524558 WBT524558:WBU524558 WLP524558:WLQ524558 WVL524558:WVM524558 D590094:E590094 IZ590094:JA590094 SV590094:SW590094 ACR590094:ACS590094 AMN590094:AMO590094 AWJ590094:AWK590094 BGF590094:BGG590094 BQB590094:BQC590094 BZX590094:BZY590094 CJT590094:CJU590094 CTP590094:CTQ590094 DDL590094:DDM590094 DNH590094:DNI590094 DXD590094:DXE590094 EGZ590094:EHA590094 EQV590094:EQW590094 FAR590094:FAS590094 FKN590094:FKO590094 FUJ590094:FUK590094 GEF590094:GEG590094 GOB590094:GOC590094 GXX590094:GXY590094 HHT590094:HHU590094 HRP590094:HRQ590094 IBL590094:IBM590094 ILH590094:ILI590094 IVD590094:IVE590094 JEZ590094:JFA590094 JOV590094:JOW590094 JYR590094:JYS590094 KIN590094:KIO590094 KSJ590094:KSK590094 LCF590094:LCG590094 LMB590094:LMC590094 LVX590094:LVY590094 MFT590094:MFU590094 MPP590094:MPQ590094 MZL590094:MZM590094 NJH590094:NJI590094 NTD590094:NTE590094 OCZ590094:ODA590094 OMV590094:OMW590094 OWR590094:OWS590094 PGN590094:PGO590094 PQJ590094:PQK590094 QAF590094:QAG590094 QKB590094:QKC590094 QTX590094:QTY590094 RDT590094:RDU590094 RNP590094:RNQ590094 RXL590094:RXM590094 SHH590094:SHI590094 SRD590094:SRE590094 TAZ590094:TBA590094 TKV590094:TKW590094 TUR590094:TUS590094 UEN590094:UEO590094 UOJ590094:UOK590094 UYF590094:UYG590094 VIB590094:VIC590094 VRX590094:VRY590094 WBT590094:WBU590094 WLP590094:WLQ590094 WVL590094:WVM590094 D655630:E655630 IZ655630:JA655630 SV655630:SW655630 ACR655630:ACS655630 AMN655630:AMO655630 AWJ655630:AWK655630 BGF655630:BGG655630 BQB655630:BQC655630 BZX655630:BZY655630 CJT655630:CJU655630 CTP655630:CTQ655630 DDL655630:DDM655630 DNH655630:DNI655630 DXD655630:DXE655630 EGZ655630:EHA655630 EQV655630:EQW655630 FAR655630:FAS655630 FKN655630:FKO655630 FUJ655630:FUK655630 GEF655630:GEG655630 GOB655630:GOC655630 GXX655630:GXY655630 HHT655630:HHU655630 HRP655630:HRQ655630 IBL655630:IBM655630 ILH655630:ILI655630 IVD655630:IVE655630 JEZ655630:JFA655630 JOV655630:JOW655630 JYR655630:JYS655630 KIN655630:KIO655630 KSJ655630:KSK655630 LCF655630:LCG655630 LMB655630:LMC655630 LVX655630:LVY655630 MFT655630:MFU655630 MPP655630:MPQ655630 MZL655630:MZM655630 NJH655630:NJI655630 NTD655630:NTE655630 OCZ655630:ODA655630 OMV655630:OMW655630 OWR655630:OWS655630 PGN655630:PGO655630 PQJ655630:PQK655630 QAF655630:QAG655630 QKB655630:QKC655630 QTX655630:QTY655630 RDT655630:RDU655630 RNP655630:RNQ655630 RXL655630:RXM655630 SHH655630:SHI655630 SRD655630:SRE655630 TAZ655630:TBA655630 TKV655630:TKW655630 TUR655630:TUS655630 UEN655630:UEO655630 UOJ655630:UOK655630 UYF655630:UYG655630 VIB655630:VIC655630 VRX655630:VRY655630 WBT655630:WBU655630 WLP655630:WLQ655630 WVL655630:WVM655630 D721166:E721166 IZ721166:JA721166 SV721166:SW721166 ACR721166:ACS721166 AMN721166:AMO721166 AWJ721166:AWK721166 BGF721166:BGG721166 BQB721166:BQC721166 BZX721166:BZY721166 CJT721166:CJU721166 CTP721166:CTQ721166 DDL721166:DDM721166 DNH721166:DNI721166 DXD721166:DXE721166 EGZ721166:EHA721166 EQV721166:EQW721166 FAR721166:FAS721166 FKN721166:FKO721166 FUJ721166:FUK721166 GEF721166:GEG721166 GOB721166:GOC721166 GXX721166:GXY721166 HHT721166:HHU721166 HRP721166:HRQ721166 IBL721166:IBM721166 ILH721166:ILI721166 IVD721166:IVE721166 JEZ721166:JFA721166 JOV721166:JOW721166 JYR721166:JYS721166 KIN721166:KIO721166 KSJ721166:KSK721166 LCF721166:LCG721166 LMB721166:LMC721166 LVX721166:LVY721166 MFT721166:MFU721166 MPP721166:MPQ721166 MZL721166:MZM721166 NJH721166:NJI721166 NTD721166:NTE721166 OCZ721166:ODA721166 OMV721166:OMW721166 OWR721166:OWS721166 PGN721166:PGO721166 PQJ721166:PQK721166 QAF721166:QAG721166 QKB721166:QKC721166 QTX721166:QTY721166 RDT721166:RDU721166 RNP721166:RNQ721166 RXL721166:RXM721166 SHH721166:SHI721166 SRD721166:SRE721166 TAZ721166:TBA721166 TKV721166:TKW721166 TUR721166:TUS721166 UEN721166:UEO721166 UOJ721166:UOK721166 UYF721166:UYG721166 VIB721166:VIC721166 VRX721166:VRY721166 WBT721166:WBU721166 WLP721166:WLQ721166 WVL721166:WVM721166 D786702:E786702 IZ786702:JA786702 SV786702:SW786702 ACR786702:ACS786702 AMN786702:AMO786702 AWJ786702:AWK786702 BGF786702:BGG786702 BQB786702:BQC786702 BZX786702:BZY786702 CJT786702:CJU786702 CTP786702:CTQ786702 DDL786702:DDM786702 DNH786702:DNI786702 DXD786702:DXE786702 EGZ786702:EHA786702 EQV786702:EQW786702 FAR786702:FAS786702 FKN786702:FKO786702 FUJ786702:FUK786702 GEF786702:GEG786702 GOB786702:GOC786702 GXX786702:GXY786702 HHT786702:HHU786702 HRP786702:HRQ786702 IBL786702:IBM786702 ILH786702:ILI786702 IVD786702:IVE786702 JEZ786702:JFA786702 JOV786702:JOW786702 JYR786702:JYS786702 KIN786702:KIO786702 KSJ786702:KSK786702 LCF786702:LCG786702 LMB786702:LMC786702 LVX786702:LVY786702 MFT786702:MFU786702 MPP786702:MPQ786702 MZL786702:MZM786702 NJH786702:NJI786702 NTD786702:NTE786702 OCZ786702:ODA786702 OMV786702:OMW786702 OWR786702:OWS786702 PGN786702:PGO786702 PQJ786702:PQK786702 QAF786702:QAG786702 QKB786702:QKC786702 QTX786702:QTY786702 RDT786702:RDU786702 RNP786702:RNQ786702 RXL786702:RXM786702 SHH786702:SHI786702 SRD786702:SRE786702 TAZ786702:TBA786702 TKV786702:TKW786702 TUR786702:TUS786702 UEN786702:UEO786702 UOJ786702:UOK786702 UYF786702:UYG786702 VIB786702:VIC786702 VRX786702:VRY786702 WBT786702:WBU786702 WLP786702:WLQ786702 WVL786702:WVM786702 D852238:E852238 IZ852238:JA852238 SV852238:SW852238 ACR852238:ACS852238 AMN852238:AMO852238 AWJ852238:AWK852238 BGF852238:BGG852238 BQB852238:BQC852238 BZX852238:BZY852238 CJT852238:CJU852238 CTP852238:CTQ852238 DDL852238:DDM852238 DNH852238:DNI852238 DXD852238:DXE852238 EGZ852238:EHA852238 EQV852238:EQW852238 FAR852238:FAS852238 FKN852238:FKO852238 FUJ852238:FUK852238 GEF852238:GEG852238 GOB852238:GOC852238 GXX852238:GXY852238 HHT852238:HHU852238 HRP852238:HRQ852238 IBL852238:IBM852238 ILH852238:ILI852238 IVD852238:IVE852238 JEZ852238:JFA852238 JOV852238:JOW852238 JYR852238:JYS852238 KIN852238:KIO852238 KSJ852238:KSK852238 LCF852238:LCG852238 LMB852238:LMC852238 LVX852238:LVY852238 MFT852238:MFU852238 MPP852238:MPQ852238 MZL852238:MZM852238 NJH852238:NJI852238 NTD852238:NTE852238 OCZ852238:ODA852238 OMV852238:OMW852238 OWR852238:OWS852238 PGN852238:PGO852238 PQJ852238:PQK852238 QAF852238:QAG852238 QKB852238:QKC852238 QTX852238:QTY852238 RDT852238:RDU852238 RNP852238:RNQ852238 RXL852238:RXM852238 SHH852238:SHI852238 SRD852238:SRE852238 TAZ852238:TBA852238 TKV852238:TKW852238 TUR852238:TUS852238 UEN852238:UEO852238 UOJ852238:UOK852238 UYF852238:UYG852238 VIB852238:VIC852238 VRX852238:VRY852238 WBT852238:WBU852238 WLP852238:WLQ852238 WVL852238:WVM852238 D917774:E917774 IZ917774:JA917774 SV917774:SW917774 ACR917774:ACS917774 AMN917774:AMO917774 AWJ917774:AWK917774 BGF917774:BGG917774 BQB917774:BQC917774 BZX917774:BZY917774 CJT917774:CJU917774 CTP917774:CTQ917774 DDL917774:DDM917774 DNH917774:DNI917774 DXD917774:DXE917774 EGZ917774:EHA917774 EQV917774:EQW917774 FAR917774:FAS917774 FKN917774:FKO917774 FUJ917774:FUK917774 GEF917774:GEG917774 GOB917774:GOC917774 GXX917774:GXY917774 HHT917774:HHU917774 HRP917774:HRQ917774 IBL917774:IBM917774 ILH917774:ILI917774 IVD917774:IVE917774 JEZ917774:JFA917774 JOV917774:JOW917774 JYR917774:JYS917774 KIN917774:KIO917774 KSJ917774:KSK917774 LCF917774:LCG917774 LMB917774:LMC917774 LVX917774:LVY917774 MFT917774:MFU917774 MPP917774:MPQ917774 MZL917774:MZM917774 NJH917774:NJI917774 NTD917774:NTE917774 OCZ917774:ODA917774 OMV917774:OMW917774 OWR917774:OWS917774 PGN917774:PGO917774 PQJ917774:PQK917774 QAF917774:QAG917774 QKB917774:QKC917774 QTX917774:QTY917774 RDT917774:RDU917774 RNP917774:RNQ917774 RXL917774:RXM917774 SHH917774:SHI917774 SRD917774:SRE917774 TAZ917774:TBA917774 TKV917774:TKW917774 TUR917774:TUS917774 UEN917774:UEO917774 UOJ917774:UOK917774 UYF917774:UYG917774 VIB917774:VIC917774 VRX917774:VRY917774 WBT917774:WBU917774 WLP917774:WLQ917774 WVL917774:WVM917774 D983310:E983310 IZ983310:JA983310 SV983310:SW983310 ACR983310:ACS983310 AMN983310:AMO983310 AWJ983310:AWK983310 BGF983310:BGG983310 BQB983310:BQC983310 BZX983310:BZY983310 CJT983310:CJU983310 CTP983310:CTQ983310 DDL983310:DDM983310 DNH983310:DNI983310 DXD983310:DXE983310 EGZ983310:EHA983310 EQV983310:EQW983310 FAR983310:FAS983310 FKN983310:FKO983310 FUJ983310:FUK983310 GEF983310:GEG983310 GOB983310:GOC983310 GXX983310:GXY983310 HHT983310:HHU983310 HRP983310:HRQ983310 IBL983310:IBM983310 ILH983310:ILI983310 IVD983310:IVE983310 JEZ983310:JFA983310 JOV983310:JOW983310 JYR983310:JYS983310 KIN983310:KIO983310 KSJ983310:KSK983310 LCF983310:LCG983310 LMB983310:LMC983310 LVX983310:LVY983310 MFT983310:MFU983310 MPP983310:MPQ983310 MZL983310:MZM983310 NJH983310:NJI983310 NTD983310:NTE983310 OCZ983310:ODA983310 OMV983310:OMW983310 OWR983310:OWS983310 PGN983310:PGO983310 PQJ983310:PQK983310 QAF983310:QAG983310 QKB983310:QKC983310 QTX983310:QTY983310 RDT983310:RDU983310 RNP983310:RNQ983310 RXL983310:RXM983310 SHH983310:SHI983310 SRD983310:SRE983310 TAZ983310:TBA983310 TKV983310:TKW983310 TUR983310:TUS983310 UEN983310:UEO983310 UOJ983310:UOK983310 UYF983310:UYG983310 VIB983310:VIC983310 VRX983310:VRY983310 WBT983310:WBU983310 WLP983310:WLQ983310 WVL983310:WVM983310">
      <formula1>$E$400:$E$405</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781050</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1819275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2933700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autoPict="0" r:id="rId11">
            <anchor moveWithCells="1">
              <from>
                <xdr:col>3</xdr:col>
                <xdr:colOff>3095625</xdr:colOff>
                <xdr:row>16</xdr:row>
                <xdr:rowOff>47625</xdr:rowOff>
              </from>
              <to>
                <xdr:col>3</xdr:col>
                <xdr:colOff>3933825</xdr:colOff>
                <xdr:row>16</xdr:row>
                <xdr:rowOff>257175</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O84"/>
  <sheetViews>
    <sheetView workbookViewId="0">
      <pane xSplit="2" ySplit="1" topLeftCell="C2" activePane="bottomRight" state="frozen"/>
      <selection pane="topRight" activeCell="C1" sqref="C1"/>
      <selection pane="bottomLeft" activeCell="A2" sqref="A2"/>
      <selection pane="bottomRight" activeCell="D27" sqref="D27"/>
    </sheetView>
  </sheetViews>
  <sheetFormatPr defaultColWidth="9.140625" defaultRowHeight="15" x14ac:dyDescent="0.25"/>
  <cols>
    <col min="1" max="1" width="2.5703125" customWidth="1"/>
    <col min="2" max="2" width="26.42578125" customWidth="1"/>
    <col min="3" max="3" width="24.42578125" bestFit="1" customWidth="1"/>
    <col min="4" max="4" width="20.140625" bestFit="1" customWidth="1"/>
    <col min="5" max="5" width="21.7109375" customWidth="1"/>
    <col min="6" max="24" width="16.5703125" customWidth="1"/>
    <col min="25" max="25" width="17" customWidth="1"/>
    <col min="26" max="35" width="14.42578125" customWidth="1"/>
    <col min="36" max="36" width="17.42578125" customWidth="1"/>
    <col min="38" max="38" width="9.140625" customWidth="1"/>
    <col min="40" max="40" width="9.140625" customWidth="1"/>
    <col min="42" max="42" width="9.140625" customWidth="1"/>
    <col min="284" max="284" width="2.5703125" customWidth="1"/>
    <col min="285" max="285" width="24.42578125" customWidth="1"/>
    <col min="286" max="286" width="32.140625" customWidth="1"/>
    <col min="287" max="289" width="16.5703125" customWidth="1"/>
    <col min="290" max="290" width="83.85546875" customWidth="1"/>
    <col min="540" max="540" width="2.5703125" customWidth="1"/>
    <col min="541" max="541" width="24.42578125" customWidth="1"/>
    <col min="542" max="542" width="32.140625" customWidth="1"/>
    <col min="543" max="545" width="16.5703125" customWidth="1"/>
    <col min="546" max="546" width="83.85546875" customWidth="1"/>
    <col min="796" max="796" width="2.5703125" customWidth="1"/>
    <col min="797" max="797" width="24.42578125" customWidth="1"/>
    <col min="798" max="798" width="32.140625" customWidth="1"/>
    <col min="799" max="801" width="16.5703125" customWidth="1"/>
    <col min="802" max="802" width="83.85546875" customWidth="1"/>
    <col min="1052" max="1052" width="2.5703125" customWidth="1"/>
    <col min="1053" max="1053" width="24.42578125" customWidth="1"/>
    <col min="1054" max="1054" width="32.140625" customWidth="1"/>
    <col min="1055" max="1057" width="16.5703125" customWidth="1"/>
    <col min="1058" max="1058" width="83.85546875" customWidth="1"/>
    <col min="1308" max="1308" width="2.5703125" customWidth="1"/>
    <col min="1309" max="1309" width="24.42578125" customWidth="1"/>
    <col min="1310" max="1310" width="32.140625" customWidth="1"/>
    <col min="1311" max="1313" width="16.5703125" customWidth="1"/>
    <col min="1314" max="1314" width="83.85546875" customWidth="1"/>
    <col min="1564" max="1564" width="2.5703125" customWidth="1"/>
    <col min="1565" max="1565" width="24.42578125" customWidth="1"/>
    <col min="1566" max="1566" width="32.140625" customWidth="1"/>
    <col min="1567" max="1569" width="16.5703125" customWidth="1"/>
    <col min="1570" max="1570" width="83.85546875" customWidth="1"/>
    <col min="1820" max="1820" width="2.5703125" customWidth="1"/>
    <col min="1821" max="1821" width="24.42578125" customWidth="1"/>
    <col min="1822" max="1822" width="32.140625" customWidth="1"/>
    <col min="1823" max="1825" width="16.5703125" customWidth="1"/>
    <col min="1826" max="1826" width="83.85546875" customWidth="1"/>
    <col min="2076" max="2076" width="2.5703125" customWidth="1"/>
    <col min="2077" max="2077" width="24.42578125" customWidth="1"/>
    <col min="2078" max="2078" width="32.140625" customWidth="1"/>
    <col min="2079" max="2081" width="16.5703125" customWidth="1"/>
    <col min="2082" max="2082" width="83.85546875" customWidth="1"/>
    <col min="2332" max="2332" width="2.5703125" customWidth="1"/>
    <col min="2333" max="2333" width="24.42578125" customWidth="1"/>
    <col min="2334" max="2334" width="32.140625" customWidth="1"/>
    <col min="2335" max="2337" width="16.5703125" customWidth="1"/>
    <col min="2338" max="2338" width="83.85546875" customWidth="1"/>
    <col min="2588" max="2588" width="2.5703125" customWidth="1"/>
    <col min="2589" max="2589" width="24.42578125" customWidth="1"/>
    <col min="2590" max="2590" width="32.140625" customWidth="1"/>
    <col min="2591" max="2593" width="16.5703125" customWidth="1"/>
    <col min="2594" max="2594" width="83.85546875" customWidth="1"/>
    <col min="2844" max="2844" width="2.5703125" customWidth="1"/>
    <col min="2845" max="2845" width="24.42578125" customWidth="1"/>
    <col min="2846" max="2846" width="32.140625" customWidth="1"/>
    <col min="2847" max="2849" width="16.5703125" customWidth="1"/>
    <col min="2850" max="2850" width="83.85546875" customWidth="1"/>
    <col min="3100" max="3100" width="2.5703125" customWidth="1"/>
    <col min="3101" max="3101" width="24.42578125" customWidth="1"/>
    <col min="3102" max="3102" width="32.140625" customWidth="1"/>
    <col min="3103" max="3105" width="16.5703125" customWidth="1"/>
    <col min="3106" max="3106" width="83.85546875" customWidth="1"/>
    <col min="3356" max="3356" width="2.5703125" customWidth="1"/>
    <col min="3357" max="3357" width="24.42578125" customWidth="1"/>
    <col min="3358" max="3358" width="32.140625" customWidth="1"/>
    <col min="3359" max="3361" width="16.5703125" customWidth="1"/>
    <col min="3362" max="3362" width="83.85546875" customWidth="1"/>
    <col min="3612" max="3612" width="2.5703125" customWidth="1"/>
    <col min="3613" max="3613" width="24.42578125" customWidth="1"/>
    <col min="3614" max="3614" width="32.140625" customWidth="1"/>
    <col min="3615" max="3617" width="16.5703125" customWidth="1"/>
    <col min="3618" max="3618" width="83.85546875" customWidth="1"/>
    <col min="3868" max="3868" width="2.5703125" customWidth="1"/>
    <col min="3869" max="3869" width="24.42578125" customWidth="1"/>
    <col min="3870" max="3870" width="32.140625" customWidth="1"/>
    <col min="3871" max="3873" width="16.5703125" customWidth="1"/>
    <col min="3874" max="3874" width="83.85546875" customWidth="1"/>
    <col min="4124" max="4124" width="2.5703125" customWidth="1"/>
    <col min="4125" max="4125" width="24.42578125" customWidth="1"/>
    <col min="4126" max="4126" width="32.140625" customWidth="1"/>
    <col min="4127" max="4129" width="16.5703125" customWidth="1"/>
    <col min="4130" max="4130" width="83.85546875" customWidth="1"/>
    <col min="4380" max="4380" width="2.5703125" customWidth="1"/>
    <col min="4381" max="4381" width="24.42578125" customWidth="1"/>
    <col min="4382" max="4382" width="32.140625" customWidth="1"/>
    <col min="4383" max="4385" width="16.5703125" customWidth="1"/>
    <col min="4386" max="4386" width="83.85546875" customWidth="1"/>
    <col min="4636" max="4636" width="2.5703125" customWidth="1"/>
    <col min="4637" max="4637" width="24.42578125" customWidth="1"/>
    <col min="4638" max="4638" width="32.140625" customWidth="1"/>
    <col min="4639" max="4641" width="16.5703125" customWidth="1"/>
    <col min="4642" max="4642" width="83.85546875" customWidth="1"/>
    <col min="4892" max="4892" width="2.5703125" customWidth="1"/>
    <col min="4893" max="4893" width="24.42578125" customWidth="1"/>
    <col min="4894" max="4894" width="32.140625" customWidth="1"/>
    <col min="4895" max="4897" width="16.5703125" customWidth="1"/>
    <col min="4898" max="4898" width="83.85546875" customWidth="1"/>
    <col min="5148" max="5148" width="2.5703125" customWidth="1"/>
    <col min="5149" max="5149" width="24.42578125" customWidth="1"/>
    <col min="5150" max="5150" width="32.140625" customWidth="1"/>
    <col min="5151" max="5153" width="16.5703125" customWidth="1"/>
    <col min="5154" max="5154" width="83.85546875" customWidth="1"/>
    <col min="5404" max="5404" width="2.5703125" customWidth="1"/>
    <col min="5405" max="5405" width="24.42578125" customWidth="1"/>
    <col min="5406" max="5406" width="32.140625" customWidth="1"/>
    <col min="5407" max="5409" width="16.5703125" customWidth="1"/>
    <col min="5410" max="5410" width="83.85546875" customWidth="1"/>
    <col min="5660" max="5660" width="2.5703125" customWidth="1"/>
    <col min="5661" max="5661" width="24.42578125" customWidth="1"/>
    <col min="5662" max="5662" width="32.140625" customWidth="1"/>
    <col min="5663" max="5665" width="16.5703125" customWidth="1"/>
    <col min="5666" max="5666" width="83.85546875" customWidth="1"/>
    <col min="5916" max="5916" width="2.5703125" customWidth="1"/>
    <col min="5917" max="5917" width="24.42578125" customWidth="1"/>
    <col min="5918" max="5918" width="32.140625" customWidth="1"/>
    <col min="5919" max="5921" width="16.5703125" customWidth="1"/>
    <col min="5922" max="5922" width="83.85546875" customWidth="1"/>
    <col min="6172" max="6172" width="2.5703125" customWidth="1"/>
    <col min="6173" max="6173" width="24.42578125" customWidth="1"/>
    <col min="6174" max="6174" width="32.140625" customWidth="1"/>
    <col min="6175" max="6177" width="16.5703125" customWidth="1"/>
    <col min="6178" max="6178" width="83.85546875" customWidth="1"/>
    <col min="6428" max="6428" width="2.5703125" customWidth="1"/>
    <col min="6429" max="6429" width="24.42578125" customWidth="1"/>
    <col min="6430" max="6430" width="32.140625" customWidth="1"/>
    <col min="6431" max="6433" width="16.5703125" customWidth="1"/>
    <col min="6434" max="6434" width="83.85546875" customWidth="1"/>
    <col min="6684" max="6684" width="2.5703125" customWidth="1"/>
    <col min="6685" max="6685" width="24.42578125" customWidth="1"/>
    <col min="6686" max="6686" width="32.140625" customWidth="1"/>
    <col min="6687" max="6689" width="16.5703125" customWidth="1"/>
    <col min="6690" max="6690" width="83.85546875" customWidth="1"/>
    <col min="6940" max="6940" width="2.5703125" customWidth="1"/>
    <col min="6941" max="6941" width="24.42578125" customWidth="1"/>
    <col min="6942" max="6942" width="32.140625" customWidth="1"/>
    <col min="6943" max="6945" width="16.5703125" customWidth="1"/>
    <col min="6946" max="6946" width="83.85546875" customWidth="1"/>
    <col min="7196" max="7196" width="2.5703125" customWidth="1"/>
    <col min="7197" max="7197" width="24.42578125" customWidth="1"/>
    <col min="7198" max="7198" width="32.140625" customWidth="1"/>
    <col min="7199" max="7201" width="16.5703125" customWidth="1"/>
    <col min="7202" max="7202" width="83.85546875" customWidth="1"/>
    <col min="7452" max="7452" width="2.5703125" customWidth="1"/>
    <col min="7453" max="7453" width="24.42578125" customWidth="1"/>
    <col min="7454" max="7454" width="32.140625" customWidth="1"/>
    <col min="7455" max="7457" width="16.5703125" customWidth="1"/>
    <col min="7458" max="7458" width="83.85546875" customWidth="1"/>
    <col min="7708" max="7708" width="2.5703125" customWidth="1"/>
    <col min="7709" max="7709" width="24.42578125" customWidth="1"/>
    <col min="7710" max="7710" width="32.140625" customWidth="1"/>
    <col min="7711" max="7713" width="16.5703125" customWidth="1"/>
    <col min="7714" max="7714" width="83.85546875" customWidth="1"/>
    <col min="7964" max="7964" width="2.5703125" customWidth="1"/>
    <col min="7965" max="7965" width="24.42578125" customWidth="1"/>
    <col min="7966" max="7966" width="32.140625" customWidth="1"/>
    <col min="7967" max="7969" width="16.5703125" customWidth="1"/>
    <col min="7970" max="7970" width="83.85546875" customWidth="1"/>
    <col min="8220" max="8220" width="2.5703125" customWidth="1"/>
    <col min="8221" max="8221" width="24.42578125" customWidth="1"/>
    <col min="8222" max="8222" width="32.140625" customWidth="1"/>
    <col min="8223" max="8225" width="16.5703125" customWidth="1"/>
    <col min="8226" max="8226" width="83.85546875" customWidth="1"/>
    <col min="8476" max="8476" width="2.5703125" customWidth="1"/>
    <col min="8477" max="8477" width="24.42578125" customWidth="1"/>
    <col min="8478" max="8478" width="32.140625" customWidth="1"/>
    <col min="8479" max="8481" width="16.5703125" customWidth="1"/>
    <col min="8482" max="8482" width="83.85546875" customWidth="1"/>
    <col min="8732" max="8732" width="2.5703125" customWidth="1"/>
    <col min="8733" max="8733" width="24.42578125" customWidth="1"/>
    <col min="8734" max="8734" width="32.140625" customWidth="1"/>
    <col min="8735" max="8737" width="16.5703125" customWidth="1"/>
    <col min="8738" max="8738" width="83.85546875" customWidth="1"/>
    <col min="8988" max="8988" width="2.5703125" customWidth="1"/>
    <col min="8989" max="8989" width="24.42578125" customWidth="1"/>
    <col min="8990" max="8990" width="32.140625" customWidth="1"/>
    <col min="8991" max="8993" width="16.5703125" customWidth="1"/>
    <col min="8994" max="8994" width="83.85546875" customWidth="1"/>
    <col min="9244" max="9244" width="2.5703125" customWidth="1"/>
    <col min="9245" max="9245" width="24.42578125" customWidth="1"/>
    <col min="9246" max="9246" width="32.140625" customWidth="1"/>
    <col min="9247" max="9249" width="16.5703125" customWidth="1"/>
    <col min="9250" max="9250" width="83.85546875" customWidth="1"/>
    <col min="9500" max="9500" width="2.5703125" customWidth="1"/>
    <col min="9501" max="9501" width="24.42578125" customWidth="1"/>
    <col min="9502" max="9502" width="32.140625" customWidth="1"/>
    <col min="9503" max="9505" width="16.5703125" customWidth="1"/>
    <col min="9506" max="9506" width="83.85546875" customWidth="1"/>
    <col min="9756" max="9756" width="2.5703125" customWidth="1"/>
    <col min="9757" max="9757" width="24.42578125" customWidth="1"/>
    <col min="9758" max="9758" width="32.140625" customWidth="1"/>
    <col min="9759" max="9761" width="16.5703125" customWidth="1"/>
    <col min="9762" max="9762" width="83.85546875" customWidth="1"/>
    <col min="10012" max="10012" width="2.5703125" customWidth="1"/>
    <col min="10013" max="10013" width="24.42578125" customWidth="1"/>
    <col min="10014" max="10014" width="32.140625" customWidth="1"/>
    <col min="10015" max="10017" width="16.5703125" customWidth="1"/>
    <col min="10018" max="10018" width="83.85546875" customWidth="1"/>
    <col min="10268" max="10268" width="2.5703125" customWidth="1"/>
    <col min="10269" max="10269" width="24.42578125" customWidth="1"/>
    <col min="10270" max="10270" width="32.140625" customWidth="1"/>
    <col min="10271" max="10273" width="16.5703125" customWidth="1"/>
    <col min="10274" max="10274" width="83.85546875" customWidth="1"/>
    <col min="10524" max="10524" width="2.5703125" customWidth="1"/>
    <col min="10525" max="10525" width="24.42578125" customWidth="1"/>
    <col min="10526" max="10526" width="32.140625" customWidth="1"/>
    <col min="10527" max="10529" width="16.5703125" customWidth="1"/>
    <col min="10530" max="10530" width="83.85546875" customWidth="1"/>
    <col min="10780" max="10780" width="2.5703125" customWidth="1"/>
    <col min="10781" max="10781" width="24.42578125" customWidth="1"/>
    <col min="10782" max="10782" width="32.140625" customWidth="1"/>
    <col min="10783" max="10785" width="16.5703125" customWidth="1"/>
    <col min="10786" max="10786" width="83.85546875" customWidth="1"/>
    <col min="11036" max="11036" width="2.5703125" customWidth="1"/>
    <col min="11037" max="11037" width="24.42578125" customWidth="1"/>
    <col min="11038" max="11038" width="32.140625" customWidth="1"/>
    <col min="11039" max="11041" width="16.5703125" customWidth="1"/>
    <col min="11042" max="11042" width="83.85546875" customWidth="1"/>
    <col min="11292" max="11292" width="2.5703125" customWidth="1"/>
    <col min="11293" max="11293" width="24.42578125" customWidth="1"/>
    <col min="11294" max="11294" width="32.140625" customWidth="1"/>
    <col min="11295" max="11297" width="16.5703125" customWidth="1"/>
    <col min="11298" max="11298" width="83.85546875" customWidth="1"/>
    <col min="11548" max="11548" width="2.5703125" customWidth="1"/>
    <col min="11549" max="11549" width="24.42578125" customWidth="1"/>
    <col min="11550" max="11550" width="32.140625" customWidth="1"/>
    <col min="11551" max="11553" width="16.5703125" customWidth="1"/>
    <col min="11554" max="11554" width="83.85546875" customWidth="1"/>
    <col min="11804" max="11804" width="2.5703125" customWidth="1"/>
    <col min="11805" max="11805" width="24.42578125" customWidth="1"/>
    <col min="11806" max="11806" width="32.140625" customWidth="1"/>
    <col min="11807" max="11809" width="16.5703125" customWidth="1"/>
    <col min="11810" max="11810" width="83.85546875" customWidth="1"/>
    <col min="12060" max="12060" width="2.5703125" customWidth="1"/>
    <col min="12061" max="12061" width="24.42578125" customWidth="1"/>
    <col min="12062" max="12062" width="32.140625" customWidth="1"/>
    <col min="12063" max="12065" width="16.5703125" customWidth="1"/>
    <col min="12066" max="12066" width="83.85546875" customWidth="1"/>
    <col min="12316" max="12316" width="2.5703125" customWidth="1"/>
    <col min="12317" max="12317" width="24.42578125" customWidth="1"/>
    <col min="12318" max="12318" width="32.140625" customWidth="1"/>
    <col min="12319" max="12321" width="16.5703125" customWidth="1"/>
    <col min="12322" max="12322" width="83.85546875" customWidth="1"/>
    <col min="12572" max="12572" width="2.5703125" customWidth="1"/>
    <col min="12573" max="12573" width="24.42578125" customWidth="1"/>
    <col min="12574" max="12574" width="32.140625" customWidth="1"/>
    <col min="12575" max="12577" width="16.5703125" customWidth="1"/>
    <col min="12578" max="12578" width="83.85546875" customWidth="1"/>
    <col min="12828" max="12828" width="2.5703125" customWidth="1"/>
    <col min="12829" max="12829" width="24.42578125" customWidth="1"/>
    <col min="12830" max="12830" width="32.140625" customWidth="1"/>
    <col min="12831" max="12833" width="16.5703125" customWidth="1"/>
    <col min="12834" max="12834" width="83.85546875" customWidth="1"/>
    <col min="13084" max="13084" width="2.5703125" customWidth="1"/>
    <col min="13085" max="13085" width="24.42578125" customWidth="1"/>
    <col min="13086" max="13086" width="32.140625" customWidth="1"/>
    <col min="13087" max="13089" width="16.5703125" customWidth="1"/>
    <col min="13090" max="13090" width="83.85546875" customWidth="1"/>
    <col min="13340" max="13340" width="2.5703125" customWidth="1"/>
    <col min="13341" max="13341" width="24.42578125" customWidth="1"/>
    <col min="13342" max="13342" width="32.140625" customWidth="1"/>
    <col min="13343" max="13345" width="16.5703125" customWidth="1"/>
    <col min="13346" max="13346" width="83.85546875" customWidth="1"/>
    <col min="13596" max="13596" width="2.5703125" customWidth="1"/>
    <col min="13597" max="13597" width="24.42578125" customWidth="1"/>
    <col min="13598" max="13598" width="32.140625" customWidth="1"/>
    <col min="13599" max="13601" width="16.5703125" customWidth="1"/>
    <col min="13602" max="13602" width="83.85546875" customWidth="1"/>
    <col min="13852" max="13852" width="2.5703125" customWidth="1"/>
    <col min="13853" max="13853" width="24.42578125" customWidth="1"/>
    <col min="13854" max="13854" width="32.140625" customWidth="1"/>
    <col min="13855" max="13857" width="16.5703125" customWidth="1"/>
    <col min="13858" max="13858" width="83.85546875" customWidth="1"/>
    <col min="14108" max="14108" width="2.5703125" customWidth="1"/>
    <col min="14109" max="14109" width="24.42578125" customWidth="1"/>
    <col min="14110" max="14110" width="32.140625" customWidth="1"/>
    <col min="14111" max="14113" width="16.5703125" customWidth="1"/>
    <col min="14114" max="14114" width="83.85546875" customWidth="1"/>
    <col min="14364" max="14364" width="2.5703125" customWidth="1"/>
    <col min="14365" max="14365" width="24.42578125" customWidth="1"/>
    <col min="14366" max="14366" width="32.140625" customWidth="1"/>
    <col min="14367" max="14369" width="16.5703125" customWidth="1"/>
    <col min="14370" max="14370" width="83.85546875" customWidth="1"/>
    <col min="14620" max="14620" width="2.5703125" customWidth="1"/>
    <col min="14621" max="14621" width="24.42578125" customWidth="1"/>
    <col min="14622" max="14622" width="32.140625" customWidth="1"/>
    <col min="14623" max="14625" width="16.5703125" customWidth="1"/>
    <col min="14626" max="14626" width="83.85546875" customWidth="1"/>
    <col min="14876" max="14876" width="2.5703125" customWidth="1"/>
    <col min="14877" max="14877" width="24.42578125" customWidth="1"/>
    <col min="14878" max="14878" width="32.140625" customWidth="1"/>
    <col min="14879" max="14881" width="16.5703125" customWidth="1"/>
    <col min="14882" max="14882" width="83.85546875" customWidth="1"/>
    <col min="15132" max="15132" width="2.5703125" customWidth="1"/>
    <col min="15133" max="15133" width="24.42578125" customWidth="1"/>
    <col min="15134" max="15134" width="32.140625" customWidth="1"/>
    <col min="15135" max="15137" width="16.5703125" customWidth="1"/>
    <col min="15138" max="15138" width="83.85546875" customWidth="1"/>
    <col min="15388" max="15388" width="2.5703125" customWidth="1"/>
    <col min="15389" max="15389" width="24.42578125" customWidth="1"/>
    <col min="15390" max="15390" width="32.140625" customWidth="1"/>
    <col min="15391" max="15393" width="16.5703125" customWidth="1"/>
    <col min="15394" max="15394" width="83.85546875" customWidth="1"/>
    <col min="15644" max="15644" width="2.5703125" customWidth="1"/>
    <col min="15645" max="15645" width="24.42578125" customWidth="1"/>
    <col min="15646" max="15646" width="32.140625" customWidth="1"/>
    <col min="15647" max="15649" width="16.5703125" customWidth="1"/>
    <col min="15650" max="15650" width="83.85546875" customWidth="1"/>
    <col min="15900" max="15900" width="2.5703125" customWidth="1"/>
    <col min="15901" max="15901" width="24.42578125" customWidth="1"/>
    <col min="15902" max="15902" width="32.140625" customWidth="1"/>
    <col min="15903" max="15905" width="16.5703125" customWidth="1"/>
    <col min="15906" max="15906" width="83.85546875" customWidth="1"/>
    <col min="16156" max="16156" width="2.5703125" customWidth="1"/>
    <col min="16157" max="16157" width="24.42578125" customWidth="1"/>
    <col min="16158" max="16158" width="32.140625" customWidth="1"/>
    <col min="16159" max="16161" width="16.5703125" customWidth="1"/>
    <col min="16162" max="16162" width="83.85546875" customWidth="1"/>
  </cols>
  <sheetData>
    <row r="1" spans="1:67" s="3" customFormat="1" ht="20.25" x14ac:dyDescent="0.3">
      <c r="A1" s="398" t="s">
        <v>13</v>
      </c>
      <c r="B1" s="398"/>
      <c r="C1" s="398"/>
      <c r="D1" s="398"/>
      <c r="E1" s="398"/>
      <c r="F1" s="398"/>
      <c r="G1" s="398"/>
      <c r="H1" s="398"/>
      <c r="I1" s="398"/>
      <c r="J1" s="398"/>
      <c r="K1" s="398"/>
      <c r="L1" s="398"/>
      <c r="M1" s="398"/>
      <c r="N1" s="398"/>
      <c r="O1" s="398"/>
      <c r="P1" s="398"/>
      <c r="Q1" s="398"/>
      <c r="R1" s="398"/>
      <c r="S1" s="398"/>
      <c r="T1" s="398"/>
      <c r="U1" s="398"/>
      <c r="V1" s="398"/>
      <c r="W1" s="398"/>
      <c r="X1" s="398"/>
      <c r="Y1" s="398"/>
      <c r="Z1" s="398"/>
      <c r="AA1" s="398"/>
      <c r="AB1" s="398"/>
      <c r="AC1" s="398"/>
      <c r="AD1" s="398"/>
      <c r="AE1" s="398"/>
      <c r="AF1" s="398"/>
      <c r="AG1" s="306"/>
      <c r="AH1" s="306"/>
      <c r="AI1" s="306"/>
      <c r="AJ1" s="305"/>
      <c r="AK1" s="305"/>
      <c r="AO1" s="11"/>
      <c r="AP1" s="11"/>
      <c r="AQ1" s="11"/>
      <c r="AR1" s="11"/>
      <c r="AS1" s="11"/>
      <c r="AT1" s="11"/>
      <c r="AU1" s="11"/>
      <c r="AV1" s="11"/>
      <c r="AW1" s="11"/>
      <c r="AX1" s="11"/>
      <c r="AY1" s="11"/>
      <c r="AZ1" s="11"/>
      <c r="BA1" s="11"/>
      <c r="BB1" s="11"/>
      <c r="BC1" s="11"/>
      <c r="BD1" s="11"/>
      <c r="BE1" s="11"/>
      <c r="BF1" s="11"/>
      <c r="BG1" s="11"/>
      <c r="BH1" s="11"/>
      <c r="BI1" s="11"/>
      <c r="BJ1" s="11"/>
      <c r="BK1" s="11"/>
      <c r="BL1" s="11"/>
      <c r="BM1" s="11"/>
    </row>
    <row r="2" spans="1:67" s="3" customFormat="1" ht="21" thickBot="1" x14ac:dyDescent="0.35">
      <c r="A2" s="79"/>
      <c r="B2" s="79"/>
      <c r="C2" s="79"/>
      <c r="D2" s="79"/>
      <c r="E2" s="79"/>
      <c r="F2" s="79"/>
      <c r="G2" s="79"/>
      <c r="H2" s="79"/>
      <c r="I2" s="79"/>
      <c r="J2" s="79"/>
      <c r="K2" s="79"/>
      <c r="L2" s="79"/>
      <c r="M2" s="79"/>
      <c r="N2" s="79"/>
      <c r="O2" s="79"/>
      <c r="P2" s="79"/>
      <c r="Q2" s="79"/>
      <c r="R2" s="79"/>
      <c r="S2" s="79"/>
      <c r="T2" s="79"/>
      <c r="U2" s="79"/>
      <c r="V2" s="79"/>
      <c r="W2" s="79"/>
      <c r="X2" s="79"/>
      <c r="Y2" s="79"/>
      <c r="Z2" s="79"/>
      <c r="AA2" s="298"/>
      <c r="AB2" s="298"/>
      <c r="AC2" s="298"/>
      <c r="AD2" s="298"/>
      <c r="AE2" s="298"/>
      <c r="AF2" s="298"/>
      <c r="AG2" s="306"/>
      <c r="AH2" s="306"/>
      <c r="AI2" s="306"/>
      <c r="AJ2" s="79"/>
      <c r="AK2" s="79"/>
      <c r="AO2" s="11"/>
      <c r="AP2" s="11"/>
      <c r="AQ2" s="11"/>
      <c r="AR2" s="11"/>
      <c r="AS2" s="11"/>
      <c r="AT2" s="11"/>
      <c r="AU2" s="11"/>
      <c r="AV2" s="11"/>
      <c r="AW2" s="11"/>
      <c r="AX2" s="11"/>
      <c r="AY2" s="11"/>
      <c r="AZ2" s="11"/>
      <c r="BA2" s="11"/>
      <c r="BB2" s="11"/>
      <c r="BC2" s="11"/>
      <c r="BD2" s="11"/>
      <c r="BE2" s="11"/>
      <c r="BF2" s="11"/>
      <c r="BG2" s="11"/>
      <c r="BH2" s="11"/>
      <c r="BI2" s="11"/>
      <c r="BJ2" s="11"/>
      <c r="BK2" s="11"/>
      <c r="BL2" s="11"/>
      <c r="BM2" s="11"/>
    </row>
    <row r="3" spans="1:67" s="3" customFormat="1" ht="15" customHeight="1" x14ac:dyDescent="0.3">
      <c r="A3" s="79"/>
      <c r="B3" s="387" t="s">
        <v>57</v>
      </c>
      <c r="C3" s="266" t="s">
        <v>109</v>
      </c>
      <c r="D3" s="267"/>
      <c r="E3" s="80"/>
      <c r="F3" s="391"/>
      <c r="G3" s="391"/>
      <c r="H3" s="391"/>
      <c r="I3" s="391"/>
      <c r="J3" s="391"/>
      <c r="K3" s="391"/>
      <c r="L3" s="391"/>
      <c r="M3" s="391"/>
      <c r="N3" s="391"/>
      <c r="O3" s="391"/>
      <c r="P3" s="391"/>
      <c r="Q3" s="391"/>
      <c r="R3" s="391"/>
      <c r="S3" s="391"/>
      <c r="T3" s="391"/>
      <c r="U3" s="391"/>
      <c r="V3" s="391"/>
      <c r="W3" s="391"/>
      <c r="X3" s="391"/>
      <c r="Y3" s="391"/>
      <c r="Z3" s="392"/>
      <c r="AA3" s="299"/>
      <c r="AB3" s="299"/>
      <c r="AC3" s="299"/>
      <c r="AD3" s="299"/>
      <c r="AE3" s="299"/>
      <c r="AF3" s="299"/>
      <c r="AG3" s="308"/>
      <c r="AH3" s="308"/>
      <c r="AI3" s="308"/>
      <c r="AJ3" s="389" t="s">
        <v>111</v>
      </c>
      <c r="AK3" s="79"/>
      <c r="AL3" s="79"/>
      <c r="AM3" s="79"/>
      <c r="AQ3" s="11"/>
      <c r="AR3" s="11"/>
      <c r="AS3" s="11"/>
      <c r="AT3" s="11"/>
      <c r="AU3" s="11"/>
      <c r="AV3" s="11"/>
      <c r="AW3" s="11"/>
      <c r="AX3" s="11"/>
      <c r="AY3" s="11"/>
      <c r="AZ3" s="11"/>
      <c r="BA3" s="11"/>
      <c r="BB3" s="11"/>
      <c r="BC3" s="11"/>
      <c r="BD3" s="11"/>
      <c r="BE3" s="11"/>
      <c r="BF3" s="11"/>
      <c r="BG3" s="11"/>
      <c r="BH3" s="11"/>
      <c r="BI3" s="11"/>
      <c r="BJ3" s="11"/>
      <c r="BK3" s="11"/>
      <c r="BL3" s="11"/>
      <c r="BM3" s="11"/>
      <c r="BN3" s="11"/>
      <c r="BO3" s="11"/>
    </row>
    <row r="4" spans="1:67" ht="15" customHeight="1" thickBot="1" x14ac:dyDescent="0.3">
      <c r="B4" s="388"/>
      <c r="C4" s="268">
        <v>22</v>
      </c>
      <c r="D4" s="269">
        <f>C4+1</f>
        <v>23</v>
      </c>
      <c r="E4" s="270">
        <f>C4+2</f>
        <v>24</v>
      </c>
      <c r="F4" s="228">
        <v>1</v>
      </c>
      <c r="G4" s="228">
        <f>F4+1</f>
        <v>2</v>
      </c>
      <c r="H4" s="228">
        <f t="shared" ref="H4:AF4" si="0">G4+1</f>
        <v>3</v>
      </c>
      <c r="I4" s="228">
        <f t="shared" si="0"/>
        <v>4</v>
      </c>
      <c r="J4" s="228">
        <f t="shared" si="0"/>
        <v>5</v>
      </c>
      <c r="K4" s="228">
        <f t="shared" si="0"/>
        <v>6</v>
      </c>
      <c r="L4" s="228">
        <f t="shared" si="0"/>
        <v>7</v>
      </c>
      <c r="M4" s="228">
        <f t="shared" si="0"/>
        <v>8</v>
      </c>
      <c r="N4" s="228">
        <f t="shared" si="0"/>
        <v>9</v>
      </c>
      <c r="O4" s="228">
        <f t="shared" si="0"/>
        <v>10</v>
      </c>
      <c r="P4" s="228">
        <f t="shared" si="0"/>
        <v>11</v>
      </c>
      <c r="Q4" s="228">
        <f t="shared" si="0"/>
        <v>12</v>
      </c>
      <c r="R4" s="228">
        <f t="shared" si="0"/>
        <v>13</v>
      </c>
      <c r="S4" s="228">
        <f t="shared" si="0"/>
        <v>14</v>
      </c>
      <c r="T4" s="228">
        <f t="shared" si="0"/>
        <v>15</v>
      </c>
      <c r="U4" s="228">
        <f>T4+1</f>
        <v>16</v>
      </c>
      <c r="V4" s="228">
        <f t="shared" si="0"/>
        <v>17</v>
      </c>
      <c r="W4" s="228">
        <f t="shared" si="0"/>
        <v>18</v>
      </c>
      <c r="X4" s="228">
        <f t="shared" si="0"/>
        <v>19</v>
      </c>
      <c r="Y4" s="228">
        <f t="shared" si="0"/>
        <v>20</v>
      </c>
      <c r="Z4" s="228">
        <f t="shared" si="0"/>
        <v>21</v>
      </c>
      <c r="AA4" s="228">
        <f>Z4+1</f>
        <v>22</v>
      </c>
      <c r="AB4" s="228">
        <f t="shared" si="0"/>
        <v>23</v>
      </c>
      <c r="AC4" s="228">
        <f t="shared" si="0"/>
        <v>24</v>
      </c>
      <c r="AD4" s="228">
        <f t="shared" si="0"/>
        <v>25</v>
      </c>
      <c r="AE4" s="228">
        <f t="shared" si="0"/>
        <v>26</v>
      </c>
      <c r="AF4" s="228">
        <f t="shared" si="0"/>
        <v>27</v>
      </c>
      <c r="AG4" s="307">
        <v>28</v>
      </c>
      <c r="AH4" s="307">
        <v>29</v>
      </c>
      <c r="AI4" s="307">
        <v>30</v>
      </c>
      <c r="AJ4" s="390"/>
    </row>
    <row r="5" spans="1:67" ht="15" customHeight="1" x14ac:dyDescent="0.25">
      <c r="B5" s="388"/>
      <c r="C5" s="395" t="str">
        <f>'Data Summary'!D4</f>
        <v>Conventional Well Production Water Burden</v>
      </c>
      <c r="D5" s="396"/>
      <c r="E5" s="397"/>
      <c r="F5" s="393"/>
      <c r="G5" s="393"/>
      <c r="H5" s="393"/>
      <c r="I5" s="393"/>
      <c r="J5" s="393"/>
      <c r="K5" s="393"/>
      <c r="L5" s="393"/>
      <c r="M5" s="393"/>
      <c r="N5" s="393"/>
      <c r="O5" s="393"/>
      <c r="P5" s="393"/>
      <c r="Q5" s="393"/>
      <c r="R5" s="393"/>
      <c r="S5" s="393"/>
      <c r="T5" s="393"/>
      <c r="U5" s="393"/>
      <c r="V5" s="393"/>
      <c r="W5" s="393"/>
      <c r="X5" s="393"/>
      <c r="Y5" s="393"/>
      <c r="Z5" s="394"/>
      <c r="AA5" s="300"/>
      <c r="AB5" s="300"/>
      <c r="AC5" s="300"/>
      <c r="AD5" s="300"/>
      <c r="AE5" s="300"/>
      <c r="AF5" s="300"/>
      <c r="AG5" s="309"/>
      <c r="AH5" s="309"/>
      <c r="AI5" s="309"/>
      <c r="AJ5" s="390"/>
      <c r="AP5">
        <v>1</v>
      </c>
    </row>
    <row r="6" spans="1:67" ht="39" x14ac:dyDescent="0.25">
      <c r="B6" s="388"/>
      <c r="C6" s="261" t="str">
        <f>HLOOKUP(C$4,$F$4:$AI$68,3,FALSE)</f>
        <v>Uinta-Expected</v>
      </c>
      <c r="D6" s="261" t="str">
        <f t="shared" ref="D6:E6" si="1">HLOOKUP(D$4,$F$4:$AI$68,3,FALSE)</f>
        <v>Uinta-Minimum</v>
      </c>
      <c r="E6" s="261" t="str">
        <f t="shared" si="1"/>
        <v>Uinta-Maximum</v>
      </c>
      <c r="F6" s="82" t="s">
        <v>226</v>
      </c>
      <c r="G6" s="82" t="s">
        <v>227</v>
      </c>
      <c r="H6" s="82" t="s">
        <v>228</v>
      </c>
      <c r="I6" s="82" t="s">
        <v>229</v>
      </c>
      <c r="J6" s="82" t="s">
        <v>230</v>
      </c>
      <c r="K6" s="82" t="s">
        <v>231</v>
      </c>
      <c r="L6" s="82" t="s">
        <v>232</v>
      </c>
      <c r="M6" s="82" t="s">
        <v>233</v>
      </c>
      <c r="N6" s="82" t="s">
        <v>234</v>
      </c>
      <c r="O6" s="82" t="s">
        <v>235</v>
      </c>
      <c r="P6" s="82" t="s">
        <v>236</v>
      </c>
      <c r="Q6" s="82" t="s">
        <v>237</v>
      </c>
      <c r="R6" s="82" t="s">
        <v>238</v>
      </c>
      <c r="S6" s="82" t="s">
        <v>239</v>
      </c>
      <c r="T6" s="82" t="s">
        <v>240</v>
      </c>
      <c r="U6" s="82" t="s">
        <v>241</v>
      </c>
      <c r="V6" s="82" t="s">
        <v>242</v>
      </c>
      <c r="W6" s="82" t="s">
        <v>243</v>
      </c>
      <c r="X6" s="82" t="s">
        <v>244</v>
      </c>
      <c r="Y6" s="82" t="s">
        <v>245</v>
      </c>
      <c r="Z6" s="82" t="s">
        <v>246</v>
      </c>
      <c r="AA6" s="82" t="s">
        <v>862</v>
      </c>
      <c r="AB6" s="82" t="s">
        <v>863</v>
      </c>
      <c r="AC6" s="82" t="s">
        <v>864</v>
      </c>
      <c r="AD6" s="81" t="s">
        <v>865</v>
      </c>
      <c r="AE6" s="81" t="s">
        <v>866</v>
      </c>
      <c r="AF6" s="81" t="s">
        <v>867</v>
      </c>
      <c r="AG6" s="310" t="s">
        <v>868</v>
      </c>
      <c r="AH6" s="310" t="s">
        <v>869</v>
      </c>
      <c r="AI6" s="310" t="s">
        <v>870</v>
      </c>
      <c r="AJ6" s="390"/>
      <c r="AP6">
        <v>4</v>
      </c>
    </row>
    <row r="7" spans="1:67" ht="15" customHeight="1" x14ac:dyDescent="0.25">
      <c r="B7" s="256" t="s">
        <v>844</v>
      </c>
      <c r="C7" s="262">
        <f>HLOOKUP(C$4,$F$4:$AI$68,$AN7,FALSE)</f>
        <v>6.4000000000000001E-2</v>
      </c>
      <c r="D7" s="262">
        <f t="shared" ref="D7:E22" si="2">HLOOKUP(D$4,$F$4:$AI$68,$AN7,FALSE)</f>
        <v>6.4000000000000001E-2</v>
      </c>
      <c r="E7" s="262">
        <f t="shared" si="2"/>
        <v>6.4000000000000001E-2</v>
      </c>
      <c r="F7" s="83">
        <v>6.4000000000000001E-2</v>
      </c>
      <c r="G7" s="83">
        <v>6.4000000000000001E-2</v>
      </c>
      <c r="H7" s="83">
        <v>6.4000000000000001E-2</v>
      </c>
      <c r="I7" s="83">
        <v>6.4000000000000001E-2</v>
      </c>
      <c r="J7" s="83">
        <v>6.4000000000000001E-2</v>
      </c>
      <c r="K7" s="83">
        <v>6.4000000000000001E-2</v>
      </c>
      <c r="L7" s="83">
        <v>6.4000000000000001E-2</v>
      </c>
      <c r="M7" s="83">
        <v>6.4000000000000001E-2</v>
      </c>
      <c r="N7" s="83">
        <v>6.4000000000000001E-2</v>
      </c>
      <c r="O7" s="83">
        <v>6.4000000000000001E-2</v>
      </c>
      <c r="P7" s="83">
        <v>6.4000000000000001E-2</v>
      </c>
      <c r="Q7" s="83">
        <v>6.4000000000000001E-2</v>
      </c>
      <c r="R7" s="83">
        <v>6.4000000000000001E-2</v>
      </c>
      <c r="S7" s="83">
        <v>6.4000000000000001E-2</v>
      </c>
      <c r="T7" s="83">
        <v>6.4000000000000001E-2</v>
      </c>
      <c r="U7" s="83">
        <v>6.4000000000000001E-2</v>
      </c>
      <c r="V7" s="83">
        <v>6.4000000000000001E-2</v>
      </c>
      <c r="W7" s="83">
        <v>6.4000000000000001E-2</v>
      </c>
      <c r="X7" s="83">
        <v>6.4000000000000001E-2</v>
      </c>
      <c r="Y7" s="83">
        <v>6.4000000000000001E-2</v>
      </c>
      <c r="Z7" s="83">
        <v>6.4000000000000001E-2</v>
      </c>
      <c r="AA7" s="83">
        <v>6.4000000000000001E-2</v>
      </c>
      <c r="AB7" s="83">
        <v>6.4000000000000001E-2</v>
      </c>
      <c r="AC7" s="83">
        <v>6.4000000000000001E-2</v>
      </c>
      <c r="AD7" s="83">
        <v>6.4000000000000001E-2</v>
      </c>
      <c r="AE7" s="83">
        <v>6.4000000000000001E-2</v>
      </c>
      <c r="AF7" s="311">
        <v>6.4000000000000001E-2</v>
      </c>
      <c r="AG7" s="83">
        <v>6.4000000000000001E-2</v>
      </c>
      <c r="AH7" s="83">
        <v>6.4000000000000001E-2</v>
      </c>
      <c r="AI7" s="83">
        <v>6.4000000000000001E-2</v>
      </c>
      <c r="AJ7" s="237" t="s">
        <v>308</v>
      </c>
      <c r="AN7">
        <v>4</v>
      </c>
      <c r="AP7">
        <v>7</v>
      </c>
    </row>
    <row r="8" spans="1:67" ht="13.5" customHeight="1" x14ac:dyDescent="0.25">
      <c r="B8" s="257" t="s">
        <v>247</v>
      </c>
      <c r="C8" s="262">
        <f t="shared" ref="C8:E39" si="3">HLOOKUP(C$4,$F$4:$AI$68,$AN8,FALSE)</f>
        <v>21547.380473835616</v>
      </c>
      <c r="D8" s="262">
        <f t="shared" si="2"/>
        <v>18037.767225922256</v>
      </c>
      <c r="E8" s="262">
        <f t="shared" si="2"/>
        <v>104666.20359435173</v>
      </c>
      <c r="F8" s="234">
        <v>88322.140014307079</v>
      </c>
      <c r="G8" s="234">
        <v>87188.586633373372</v>
      </c>
      <c r="H8" s="234">
        <v>89455.693395240785</v>
      </c>
      <c r="I8" s="234">
        <v>138519.18552732872</v>
      </c>
      <c r="J8" s="234">
        <v>134568.11606937772</v>
      </c>
      <c r="K8" s="234">
        <v>142470.25498527972</v>
      </c>
      <c r="L8" s="234">
        <v>172733.984375</v>
      </c>
      <c r="M8" s="234">
        <v>161074.14395954626</v>
      </c>
      <c r="N8" s="234">
        <v>184393.82479045374</v>
      </c>
      <c r="O8" s="234">
        <v>77791.532818532825</v>
      </c>
      <c r="P8" s="234">
        <v>69789.434367978509</v>
      </c>
      <c r="Q8" s="234">
        <v>85793.631269087142</v>
      </c>
      <c r="R8" s="234">
        <v>111651.23354263723</v>
      </c>
      <c r="S8" s="234">
        <v>109280.23168645942</v>
      </c>
      <c r="T8" s="234">
        <v>114022.23539881504</v>
      </c>
      <c r="U8" s="234">
        <v>104666.20359435173</v>
      </c>
      <c r="V8" s="234">
        <v>103357.73255141098</v>
      </c>
      <c r="W8" s="234">
        <v>105974.67463729247</v>
      </c>
      <c r="X8" s="234">
        <v>20799.983822042468</v>
      </c>
      <c r="Y8" s="234">
        <v>19707.999994380931</v>
      </c>
      <c r="Z8" s="234">
        <v>21891.967649704005</v>
      </c>
      <c r="AA8" s="317">
        <v>21547.380473835616</v>
      </c>
      <c r="AB8" s="317">
        <v>18037.767225922256</v>
      </c>
      <c r="AC8" s="317">
        <v>104666.20359435173</v>
      </c>
      <c r="AD8" s="304">
        <v>17171.763560804899</v>
      </c>
      <c r="AE8" s="304">
        <v>16496.361519354359</v>
      </c>
      <c r="AF8" s="304">
        <v>17847.165602255438</v>
      </c>
      <c r="AG8" s="234">
        <v>85840.11892256407</v>
      </c>
      <c r="AH8" s="234">
        <v>85136.459198695113</v>
      </c>
      <c r="AI8" s="234">
        <v>86543.778646433027</v>
      </c>
      <c r="AJ8" s="237" t="s">
        <v>303</v>
      </c>
      <c r="AN8">
        <v>5</v>
      </c>
      <c r="AP8">
        <v>10</v>
      </c>
    </row>
    <row r="9" spans="1:67" ht="13.5" customHeight="1" x14ac:dyDescent="0.25">
      <c r="B9" s="257" t="s">
        <v>248</v>
      </c>
      <c r="C9" s="262">
        <f t="shared" si="3"/>
        <v>0</v>
      </c>
      <c r="D9" s="262">
        <f t="shared" si="2"/>
        <v>0</v>
      </c>
      <c r="E9" s="262">
        <f t="shared" si="2"/>
        <v>0</v>
      </c>
      <c r="F9" s="83">
        <v>0</v>
      </c>
      <c r="G9" s="83">
        <v>0</v>
      </c>
      <c r="H9" s="83">
        <v>0</v>
      </c>
      <c r="I9" s="83">
        <v>0</v>
      </c>
      <c r="J9" s="83">
        <v>0</v>
      </c>
      <c r="K9" s="83">
        <v>0</v>
      </c>
      <c r="L9" s="83">
        <v>0</v>
      </c>
      <c r="M9" s="83">
        <v>0</v>
      </c>
      <c r="N9" s="83">
        <v>0</v>
      </c>
      <c r="O9" s="83">
        <v>0</v>
      </c>
      <c r="P9" s="83">
        <v>0</v>
      </c>
      <c r="Q9" s="83">
        <v>0</v>
      </c>
      <c r="R9" s="83">
        <v>0</v>
      </c>
      <c r="S9" s="83">
        <v>0</v>
      </c>
      <c r="T9" s="83">
        <v>0</v>
      </c>
      <c r="U9" s="83">
        <v>0</v>
      </c>
      <c r="V9" s="83">
        <v>0</v>
      </c>
      <c r="W9" s="83">
        <v>0</v>
      </c>
      <c r="X9" s="83">
        <v>0</v>
      </c>
      <c r="Y9" s="83">
        <v>0</v>
      </c>
      <c r="Z9" s="83">
        <v>0</v>
      </c>
      <c r="AA9" s="83">
        <v>0</v>
      </c>
      <c r="AB9" s="83">
        <v>0</v>
      </c>
      <c r="AC9" s="83">
        <v>0</v>
      </c>
      <c r="AD9" s="83">
        <v>0</v>
      </c>
      <c r="AE9" s="83">
        <v>0</v>
      </c>
      <c r="AF9" s="311">
        <v>0</v>
      </c>
      <c r="AG9" s="311">
        <v>0</v>
      </c>
      <c r="AH9" s="311">
        <v>0</v>
      </c>
      <c r="AI9" s="311">
        <v>0</v>
      </c>
      <c r="AJ9" s="237" t="s">
        <v>303</v>
      </c>
      <c r="AN9">
        <v>6</v>
      </c>
      <c r="AP9">
        <v>13</v>
      </c>
    </row>
    <row r="10" spans="1:67" ht="13.5" customHeight="1" x14ac:dyDescent="0.25">
      <c r="B10" s="257" t="s">
        <v>249</v>
      </c>
      <c r="C10" s="262">
        <f t="shared" si="3"/>
        <v>0</v>
      </c>
      <c r="D10" s="262">
        <f t="shared" si="2"/>
        <v>0</v>
      </c>
      <c r="E10" s="262">
        <f t="shared" si="2"/>
        <v>0</v>
      </c>
      <c r="F10" s="83">
        <v>0</v>
      </c>
      <c r="G10" s="83">
        <v>0</v>
      </c>
      <c r="H10" s="83">
        <v>0</v>
      </c>
      <c r="I10" s="83">
        <v>0</v>
      </c>
      <c r="J10" s="83">
        <v>0</v>
      </c>
      <c r="K10" s="83">
        <v>0</v>
      </c>
      <c r="L10" s="83">
        <v>0</v>
      </c>
      <c r="M10" s="83">
        <v>0</v>
      </c>
      <c r="N10" s="83">
        <v>0</v>
      </c>
      <c r="O10" s="83">
        <v>0</v>
      </c>
      <c r="P10" s="83">
        <v>0</v>
      </c>
      <c r="Q10" s="83">
        <v>0</v>
      </c>
      <c r="R10" s="83">
        <v>0</v>
      </c>
      <c r="S10" s="83">
        <v>0</v>
      </c>
      <c r="T10" s="83">
        <v>0</v>
      </c>
      <c r="U10" s="83">
        <v>0</v>
      </c>
      <c r="V10" s="83">
        <v>0</v>
      </c>
      <c r="W10" s="83">
        <v>0</v>
      </c>
      <c r="X10" s="83">
        <v>0</v>
      </c>
      <c r="Y10" s="83">
        <v>0</v>
      </c>
      <c r="Z10" s="83">
        <v>0</v>
      </c>
      <c r="AA10" s="83">
        <v>0</v>
      </c>
      <c r="AB10" s="83">
        <v>0</v>
      </c>
      <c r="AC10" s="83">
        <v>0</v>
      </c>
      <c r="AD10" s="83">
        <v>0</v>
      </c>
      <c r="AE10" s="83">
        <v>0</v>
      </c>
      <c r="AF10" s="311">
        <v>0</v>
      </c>
      <c r="AG10" s="311">
        <v>0</v>
      </c>
      <c r="AH10" s="311">
        <v>0</v>
      </c>
      <c r="AI10" s="311">
        <v>0</v>
      </c>
      <c r="AJ10" s="237" t="s">
        <v>303</v>
      </c>
      <c r="AN10">
        <v>7</v>
      </c>
      <c r="AP10">
        <v>16</v>
      </c>
    </row>
    <row r="11" spans="1:67" ht="13.5" customHeight="1" x14ac:dyDescent="0.25">
      <c r="B11" s="257" t="s">
        <v>250</v>
      </c>
      <c r="C11" s="262">
        <f t="shared" si="3"/>
        <v>0</v>
      </c>
      <c r="D11" s="262">
        <f t="shared" si="2"/>
        <v>0</v>
      </c>
      <c r="E11" s="262">
        <f t="shared" si="2"/>
        <v>0</v>
      </c>
      <c r="F11" s="83">
        <v>0</v>
      </c>
      <c r="G11" s="83">
        <v>0</v>
      </c>
      <c r="H11" s="83">
        <v>0</v>
      </c>
      <c r="I11" s="83">
        <v>0</v>
      </c>
      <c r="J11" s="83">
        <v>0</v>
      </c>
      <c r="K11" s="83">
        <v>0</v>
      </c>
      <c r="L11" s="83">
        <v>0</v>
      </c>
      <c r="M11" s="83">
        <v>0</v>
      </c>
      <c r="N11" s="83">
        <v>0</v>
      </c>
      <c r="O11" s="83">
        <v>0</v>
      </c>
      <c r="P11" s="83">
        <v>0</v>
      </c>
      <c r="Q11" s="83">
        <v>0</v>
      </c>
      <c r="R11" s="83">
        <v>0</v>
      </c>
      <c r="S11" s="83">
        <v>0</v>
      </c>
      <c r="T11" s="83">
        <v>0</v>
      </c>
      <c r="U11" s="83">
        <v>0</v>
      </c>
      <c r="V11" s="83">
        <v>0</v>
      </c>
      <c r="W11" s="83">
        <v>0</v>
      </c>
      <c r="X11" s="83">
        <v>0</v>
      </c>
      <c r="Y11" s="83">
        <v>0</v>
      </c>
      <c r="Z11" s="83">
        <v>0</v>
      </c>
      <c r="AA11" s="83">
        <v>0</v>
      </c>
      <c r="AB11" s="83">
        <v>0</v>
      </c>
      <c r="AC11" s="83">
        <v>0</v>
      </c>
      <c r="AD11" s="83">
        <v>0</v>
      </c>
      <c r="AE11" s="83">
        <v>0</v>
      </c>
      <c r="AF11" s="311">
        <v>0</v>
      </c>
      <c r="AG11" s="311">
        <v>0</v>
      </c>
      <c r="AH11" s="311">
        <v>0</v>
      </c>
      <c r="AI11" s="311">
        <v>0</v>
      </c>
      <c r="AJ11" s="237" t="s">
        <v>303</v>
      </c>
      <c r="AN11">
        <v>8</v>
      </c>
      <c r="AP11">
        <v>19</v>
      </c>
    </row>
    <row r="12" spans="1:67" ht="13.5" customHeight="1" x14ac:dyDescent="0.25">
      <c r="B12" s="257" t="s">
        <v>251</v>
      </c>
      <c r="C12" s="262">
        <f t="shared" si="3"/>
        <v>0</v>
      </c>
      <c r="D12" s="262">
        <f t="shared" si="2"/>
        <v>0</v>
      </c>
      <c r="E12" s="262">
        <f t="shared" si="2"/>
        <v>0</v>
      </c>
      <c r="F12" s="83">
        <v>0</v>
      </c>
      <c r="G12" s="83">
        <v>0</v>
      </c>
      <c r="H12" s="83">
        <v>0</v>
      </c>
      <c r="I12" s="83">
        <v>0</v>
      </c>
      <c r="J12" s="83">
        <v>0</v>
      </c>
      <c r="K12" s="83">
        <v>0</v>
      </c>
      <c r="L12" s="83">
        <v>0</v>
      </c>
      <c r="M12" s="83">
        <v>0</v>
      </c>
      <c r="N12" s="83">
        <v>0</v>
      </c>
      <c r="O12" s="83">
        <v>0</v>
      </c>
      <c r="P12" s="83">
        <v>0</v>
      </c>
      <c r="Q12" s="83">
        <v>0</v>
      </c>
      <c r="R12" s="83">
        <v>0</v>
      </c>
      <c r="S12" s="83">
        <v>0</v>
      </c>
      <c r="T12" s="83">
        <v>0</v>
      </c>
      <c r="U12" s="83">
        <v>0</v>
      </c>
      <c r="V12" s="83">
        <v>0</v>
      </c>
      <c r="W12" s="83">
        <v>0</v>
      </c>
      <c r="X12" s="83">
        <v>0</v>
      </c>
      <c r="Y12" s="83">
        <v>0</v>
      </c>
      <c r="Z12" s="83">
        <v>0</v>
      </c>
      <c r="AA12" s="83">
        <v>0</v>
      </c>
      <c r="AB12" s="83">
        <v>0</v>
      </c>
      <c r="AC12" s="83">
        <v>0</v>
      </c>
      <c r="AD12" s="83">
        <v>0</v>
      </c>
      <c r="AE12" s="83">
        <v>0</v>
      </c>
      <c r="AF12" s="311">
        <v>0</v>
      </c>
      <c r="AG12" s="311">
        <v>0</v>
      </c>
      <c r="AH12" s="311">
        <v>0</v>
      </c>
      <c r="AI12" s="311">
        <v>0</v>
      </c>
      <c r="AJ12" s="237" t="s">
        <v>303</v>
      </c>
      <c r="AN12">
        <v>9</v>
      </c>
      <c r="AP12">
        <v>22</v>
      </c>
    </row>
    <row r="13" spans="1:67" ht="13.5" customHeight="1" x14ac:dyDescent="0.25">
      <c r="B13" s="257" t="s">
        <v>252</v>
      </c>
      <c r="C13" s="262">
        <f t="shared" si="3"/>
        <v>0</v>
      </c>
      <c r="D13" s="262">
        <f t="shared" si="2"/>
        <v>0</v>
      </c>
      <c r="E13" s="262">
        <f t="shared" si="2"/>
        <v>0</v>
      </c>
      <c r="F13" s="83">
        <v>0</v>
      </c>
      <c r="G13" s="83">
        <v>0</v>
      </c>
      <c r="H13" s="83">
        <v>0</v>
      </c>
      <c r="I13" s="83">
        <v>0</v>
      </c>
      <c r="J13" s="83">
        <v>0</v>
      </c>
      <c r="K13" s="83">
        <v>0</v>
      </c>
      <c r="L13" s="83">
        <v>0</v>
      </c>
      <c r="M13" s="83">
        <v>0</v>
      </c>
      <c r="N13" s="83">
        <v>0</v>
      </c>
      <c r="O13" s="83">
        <v>0</v>
      </c>
      <c r="P13" s="83">
        <v>0</v>
      </c>
      <c r="Q13" s="83">
        <v>0</v>
      </c>
      <c r="R13" s="83">
        <v>0</v>
      </c>
      <c r="S13" s="83">
        <v>0</v>
      </c>
      <c r="T13" s="83">
        <v>0</v>
      </c>
      <c r="U13" s="83">
        <v>0</v>
      </c>
      <c r="V13" s="83">
        <v>0</v>
      </c>
      <c r="W13" s="83">
        <v>0</v>
      </c>
      <c r="X13" s="83">
        <v>0</v>
      </c>
      <c r="Y13" s="83">
        <v>0</v>
      </c>
      <c r="Z13" s="83">
        <v>0</v>
      </c>
      <c r="AA13" s="83">
        <v>0</v>
      </c>
      <c r="AB13" s="83">
        <v>0</v>
      </c>
      <c r="AC13" s="83">
        <v>0</v>
      </c>
      <c r="AD13" s="83">
        <v>0</v>
      </c>
      <c r="AE13" s="83">
        <v>0</v>
      </c>
      <c r="AF13" s="311">
        <v>0</v>
      </c>
      <c r="AG13" s="311">
        <v>0</v>
      </c>
      <c r="AH13" s="311">
        <v>0</v>
      </c>
      <c r="AI13" s="311">
        <v>0</v>
      </c>
      <c r="AJ13" s="237" t="s">
        <v>303</v>
      </c>
      <c r="AN13">
        <v>10</v>
      </c>
      <c r="AP13">
        <v>25</v>
      </c>
    </row>
    <row r="14" spans="1:67" ht="13.5" customHeight="1" x14ac:dyDescent="0.25">
      <c r="B14" s="257" t="s">
        <v>253</v>
      </c>
      <c r="C14" s="262">
        <f t="shared" si="3"/>
        <v>0</v>
      </c>
      <c r="D14" s="262">
        <f t="shared" si="2"/>
        <v>0</v>
      </c>
      <c r="E14" s="262">
        <f t="shared" si="2"/>
        <v>0</v>
      </c>
      <c r="F14" s="234">
        <v>87.00478155339826</v>
      </c>
      <c r="G14" s="234">
        <v>80.096114586611975</v>
      </c>
      <c r="H14" s="234">
        <v>93.913448520184545</v>
      </c>
      <c r="I14" s="234">
        <v>84.553937888198703</v>
      </c>
      <c r="J14" s="234">
        <v>76.251289244217205</v>
      </c>
      <c r="K14" s="234">
        <v>92.856586532180202</v>
      </c>
      <c r="L14" s="234">
        <v>92.347647058823554</v>
      </c>
      <c r="M14" s="234">
        <v>51.728458489565888</v>
      </c>
      <c r="N14" s="234">
        <v>132.96683562808121</v>
      </c>
      <c r="O14" s="234">
        <v>83.844461538461545</v>
      </c>
      <c r="P14" s="234">
        <v>53.679366023122938</v>
      </c>
      <c r="Q14" s="234">
        <v>114.00955705380015</v>
      </c>
      <c r="R14" s="83">
        <v>0</v>
      </c>
      <c r="S14" s="83">
        <v>0</v>
      </c>
      <c r="T14" s="83">
        <v>0</v>
      </c>
      <c r="U14" s="83">
        <v>0</v>
      </c>
      <c r="V14" s="83">
        <v>0</v>
      </c>
      <c r="W14" s="83">
        <v>0</v>
      </c>
      <c r="X14" s="83">
        <v>0</v>
      </c>
      <c r="Y14" s="83">
        <v>0</v>
      </c>
      <c r="Z14" s="83">
        <v>0</v>
      </c>
      <c r="AA14" s="83">
        <v>0</v>
      </c>
      <c r="AB14" s="83">
        <v>0</v>
      </c>
      <c r="AC14" s="83">
        <v>0</v>
      </c>
      <c r="AD14" s="83">
        <v>0</v>
      </c>
      <c r="AE14" s="83">
        <v>0</v>
      </c>
      <c r="AF14" s="311">
        <v>0</v>
      </c>
      <c r="AG14" s="234">
        <v>110.03670817952076</v>
      </c>
      <c r="AH14" s="234">
        <v>102.85383314838153</v>
      </c>
      <c r="AI14" s="234">
        <v>117.21958321065999</v>
      </c>
      <c r="AJ14" s="237" t="s">
        <v>303</v>
      </c>
      <c r="AN14">
        <v>11</v>
      </c>
    </row>
    <row r="15" spans="1:67" ht="13.5" customHeight="1" x14ac:dyDescent="0.25">
      <c r="B15" s="257" t="s">
        <v>254</v>
      </c>
      <c r="C15" s="262">
        <f t="shared" si="3"/>
        <v>0</v>
      </c>
      <c r="D15" s="262">
        <f t="shared" si="2"/>
        <v>0</v>
      </c>
      <c r="E15" s="262">
        <f t="shared" si="2"/>
        <v>0</v>
      </c>
      <c r="F15" s="83">
        <v>0</v>
      </c>
      <c r="G15" s="83">
        <v>0</v>
      </c>
      <c r="H15" s="83">
        <v>0</v>
      </c>
      <c r="I15" s="83">
        <v>0</v>
      </c>
      <c r="J15" s="83">
        <v>0</v>
      </c>
      <c r="K15" s="83">
        <v>0</v>
      </c>
      <c r="L15" s="83">
        <v>0</v>
      </c>
      <c r="M15" s="83">
        <v>0</v>
      </c>
      <c r="N15" s="83">
        <v>0</v>
      </c>
      <c r="O15" s="83">
        <v>0</v>
      </c>
      <c r="P15" s="83">
        <v>0</v>
      </c>
      <c r="Q15" s="83">
        <v>0</v>
      </c>
      <c r="R15" s="83">
        <v>0</v>
      </c>
      <c r="S15" s="83">
        <v>0</v>
      </c>
      <c r="T15" s="83">
        <v>0</v>
      </c>
      <c r="U15" s="83">
        <v>0</v>
      </c>
      <c r="V15" s="83">
        <v>0</v>
      </c>
      <c r="W15" s="83">
        <v>0</v>
      </c>
      <c r="X15" s="83">
        <v>0</v>
      </c>
      <c r="Y15" s="83">
        <v>0</v>
      </c>
      <c r="Z15" s="83">
        <v>0</v>
      </c>
      <c r="AA15" s="83">
        <v>0</v>
      </c>
      <c r="AB15" s="83">
        <v>0</v>
      </c>
      <c r="AC15" s="83">
        <v>0</v>
      </c>
      <c r="AD15" s="83">
        <v>0</v>
      </c>
      <c r="AE15" s="83">
        <v>0</v>
      </c>
      <c r="AF15" s="311">
        <v>0</v>
      </c>
      <c r="AG15" s="311">
        <v>0</v>
      </c>
      <c r="AH15" s="311">
        <v>0</v>
      </c>
      <c r="AI15" s="311">
        <v>0</v>
      </c>
      <c r="AJ15" s="237" t="s">
        <v>303</v>
      </c>
      <c r="AN15">
        <v>12</v>
      </c>
    </row>
    <row r="16" spans="1:67" ht="13.5" customHeight="1" x14ac:dyDescent="0.25">
      <c r="B16" s="257" t="s">
        <v>255</v>
      </c>
      <c r="C16" s="262">
        <f t="shared" si="3"/>
        <v>0</v>
      </c>
      <c r="D16" s="262">
        <f t="shared" si="2"/>
        <v>0</v>
      </c>
      <c r="E16" s="262">
        <f t="shared" si="2"/>
        <v>0</v>
      </c>
      <c r="F16" s="83">
        <v>0</v>
      </c>
      <c r="G16" s="83">
        <v>0</v>
      </c>
      <c r="H16" s="83">
        <v>0</v>
      </c>
      <c r="I16" s="83">
        <v>0</v>
      </c>
      <c r="J16" s="83">
        <v>0</v>
      </c>
      <c r="K16" s="83">
        <v>0</v>
      </c>
      <c r="L16" s="83">
        <v>0</v>
      </c>
      <c r="M16" s="83">
        <v>0</v>
      </c>
      <c r="N16" s="83">
        <v>0</v>
      </c>
      <c r="O16" s="83">
        <v>0</v>
      </c>
      <c r="P16" s="83">
        <v>0</v>
      </c>
      <c r="Q16" s="83">
        <v>0</v>
      </c>
      <c r="R16" s="83">
        <v>0</v>
      </c>
      <c r="S16" s="83">
        <v>0</v>
      </c>
      <c r="T16" s="83">
        <v>0</v>
      </c>
      <c r="U16" s="83">
        <v>0</v>
      </c>
      <c r="V16" s="83">
        <v>0</v>
      </c>
      <c r="W16" s="83">
        <v>0</v>
      </c>
      <c r="X16" s="83">
        <v>0</v>
      </c>
      <c r="Y16" s="83">
        <v>0</v>
      </c>
      <c r="Z16" s="83">
        <v>0</v>
      </c>
      <c r="AA16" s="83">
        <v>0</v>
      </c>
      <c r="AB16" s="83">
        <v>0</v>
      </c>
      <c r="AC16" s="83">
        <v>0</v>
      </c>
      <c r="AD16" s="83">
        <v>0</v>
      </c>
      <c r="AE16" s="83">
        <v>0</v>
      </c>
      <c r="AF16" s="311">
        <v>0</v>
      </c>
      <c r="AG16" s="311">
        <v>0</v>
      </c>
      <c r="AH16" s="311">
        <v>0</v>
      </c>
      <c r="AI16" s="311">
        <v>0</v>
      </c>
      <c r="AJ16" s="237" t="s">
        <v>303</v>
      </c>
      <c r="AN16">
        <v>13</v>
      </c>
    </row>
    <row r="17" spans="2:40" ht="13.5" customHeight="1" x14ac:dyDescent="0.25">
      <c r="B17" s="257" t="s">
        <v>256</v>
      </c>
      <c r="C17" s="262">
        <f t="shared" si="3"/>
        <v>427.84166666666664</v>
      </c>
      <c r="D17" s="262">
        <f t="shared" si="2"/>
        <v>271.70791655864878</v>
      </c>
      <c r="E17" s="262">
        <f t="shared" si="2"/>
        <v>583.9754167746845</v>
      </c>
      <c r="F17" s="234">
        <v>4873.3607995812326</v>
      </c>
      <c r="G17" s="234">
        <v>4743.933227877319</v>
      </c>
      <c r="H17" s="234">
        <v>5002.7883712851462</v>
      </c>
      <c r="I17" s="234">
        <v>13261.033153163577</v>
      </c>
      <c r="J17" s="234">
        <v>12694.996419709671</v>
      </c>
      <c r="K17" s="234">
        <v>13827.069886617483</v>
      </c>
      <c r="L17" s="234">
        <v>14728.066328125</v>
      </c>
      <c r="M17" s="234">
        <v>13232.712506608284</v>
      </c>
      <c r="N17" s="234">
        <v>16223.420149641715</v>
      </c>
      <c r="O17" s="234">
        <v>4287.7589019607849</v>
      </c>
      <c r="P17" s="234">
        <v>3753.4668547546348</v>
      </c>
      <c r="Q17" s="234">
        <v>4822.0509491669354</v>
      </c>
      <c r="R17" s="234">
        <v>5546.8705236270753</v>
      </c>
      <c r="S17" s="234">
        <v>5410.0748487483188</v>
      </c>
      <c r="T17" s="234">
        <v>5683.6661985058317</v>
      </c>
      <c r="U17" s="234">
        <v>5360.0042707526336</v>
      </c>
      <c r="V17" s="234">
        <v>5246.9277827169599</v>
      </c>
      <c r="W17" s="234">
        <v>5473.0807587883073</v>
      </c>
      <c r="X17" s="234">
        <v>591.73585736629718</v>
      </c>
      <c r="Y17" s="234">
        <v>495.37644624656701</v>
      </c>
      <c r="Z17" s="234">
        <v>688.09526848602763</v>
      </c>
      <c r="AA17" s="303">
        <v>427.84166666666664</v>
      </c>
      <c r="AB17" s="303">
        <v>271.70791655864878</v>
      </c>
      <c r="AC17" s="303">
        <v>583.9754167746845</v>
      </c>
      <c r="AD17" s="304">
        <v>495.27466237227907</v>
      </c>
      <c r="AE17" s="304">
        <v>443.84788872380608</v>
      </c>
      <c r="AF17" s="304">
        <v>546.701436020752</v>
      </c>
      <c r="AG17" s="234">
        <v>5502.8439126364983</v>
      </c>
      <c r="AH17" s="234">
        <v>5426.9237039477612</v>
      </c>
      <c r="AI17" s="234">
        <v>5578.7641213252355</v>
      </c>
      <c r="AJ17" s="237" t="s">
        <v>303</v>
      </c>
      <c r="AN17">
        <v>14</v>
      </c>
    </row>
    <row r="18" spans="2:40" ht="13.5" customHeight="1" x14ac:dyDescent="0.25">
      <c r="B18" s="257" t="s">
        <v>257</v>
      </c>
      <c r="C18" s="262">
        <f t="shared" si="3"/>
        <v>0</v>
      </c>
      <c r="D18" s="262">
        <f t="shared" si="2"/>
        <v>0</v>
      </c>
      <c r="E18" s="262">
        <f t="shared" si="2"/>
        <v>0</v>
      </c>
      <c r="F18" s="83">
        <v>0</v>
      </c>
      <c r="G18" s="83">
        <v>0</v>
      </c>
      <c r="H18" s="83">
        <v>0</v>
      </c>
      <c r="I18" s="83">
        <v>0</v>
      </c>
      <c r="J18" s="83">
        <v>0</v>
      </c>
      <c r="K18" s="83">
        <v>0</v>
      </c>
      <c r="L18" s="83">
        <v>0</v>
      </c>
      <c r="M18" s="83">
        <v>0</v>
      </c>
      <c r="N18" s="83">
        <v>0</v>
      </c>
      <c r="O18" s="83">
        <v>0</v>
      </c>
      <c r="P18" s="83">
        <v>0</v>
      </c>
      <c r="Q18" s="83">
        <v>0</v>
      </c>
      <c r="R18" s="83">
        <v>0</v>
      </c>
      <c r="S18" s="83">
        <v>0</v>
      </c>
      <c r="T18" s="83">
        <v>0</v>
      </c>
      <c r="U18" s="83">
        <v>0</v>
      </c>
      <c r="V18" s="83">
        <v>0</v>
      </c>
      <c r="W18" s="83">
        <v>0</v>
      </c>
      <c r="X18" s="83">
        <v>0</v>
      </c>
      <c r="Y18" s="83">
        <v>0</v>
      </c>
      <c r="Z18" s="83">
        <v>0</v>
      </c>
      <c r="AA18" s="83">
        <v>0</v>
      </c>
      <c r="AB18" s="83">
        <v>0</v>
      </c>
      <c r="AC18" s="83">
        <v>0</v>
      </c>
      <c r="AD18" s="83">
        <v>0</v>
      </c>
      <c r="AE18" s="83">
        <v>0</v>
      </c>
      <c r="AF18" s="311">
        <v>0</v>
      </c>
      <c r="AG18" s="311">
        <v>0</v>
      </c>
      <c r="AH18" s="311">
        <v>0</v>
      </c>
      <c r="AI18" s="311">
        <v>0</v>
      </c>
      <c r="AJ18" s="237" t="s">
        <v>303</v>
      </c>
      <c r="AN18">
        <v>15</v>
      </c>
    </row>
    <row r="19" spans="2:40" ht="13.5" customHeight="1" x14ac:dyDescent="0.25">
      <c r="B19" s="257" t="s">
        <v>258</v>
      </c>
      <c r="C19" s="262">
        <f t="shared" si="3"/>
        <v>9252.132924757283</v>
      </c>
      <c r="D19" s="262">
        <f t="shared" si="2"/>
        <v>8231.5989536069428</v>
      </c>
      <c r="E19" s="262">
        <f t="shared" si="2"/>
        <v>10272.666895907623</v>
      </c>
      <c r="F19" s="234">
        <v>53496.546397820435</v>
      </c>
      <c r="G19" s="234">
        <v>52795.366906790718</v>
      </c>
      <c r="H19" s="234">
        <v>54197.725888850153</v>
      </c>
      <c r="I19" s="234">
        <v>84989.340731331758</v>
      </c>
      <c r="J19" s="234">
        <v>82531.959877889152</v>
      </c>
      <c r="K19" s="234">
        <v>87446.721584774365</v>
      </c>
      <c r="L19" s="234">
        <v>105263.884921875</v>
      </c>
      <c r="M19" s="234">
        <v>98099.929502446452</v>
      </c>
      <c r="N19" s="234">
        <v>112427.84034130354</v>
      </c>
      <c r="O19" s="234">
        <v>47063.656795366805</v>
      </c>
      <c r="P19" s="234">
        <v>42138.360539284906</v>
      </c>
      <c r="Q19" s="234">
        <v>51988.953051448705</v>
      </c>
      <c r="R19" s="235">
        <v>61247.014297263253</v>
      </c>
      <c r="S19" s="236">
        <v>60056.648515581306</v>
      </c>
      <c r="T19" s="235">
        <v>62437.3800789452</v>
      </c>
      <c r="U19" s="234">
        <v>63005.998213731684</v>
      </c>
      <c r="V19" s="234">
        <v>62136.577794328485</v>
      </c>
      <c r="W19" s="234">
        <v>63875.418633134883</v>
      </c>
      <c r="X19" s="234">
        <v>6475.2369897515064</v>
      </c>
      <c r="Y19" s="234">
        <v>5763.3175600389141</v>
      </c>
      <c r="Z19" s="234">
        <v>7187.1564194640987</v>
      </c>
      <c r="AA19" s="303">
        <v>9252.132924757283</v>
      </c>
      <c r="AB19" s="303">
        <v>8231.5989536069428</v>
      </c>
      <c r="AC19" s="303">
        <v>10272.666895907623</v>
      </c>
      <c r="AD19" s="304">
        <v>8576.3409268504456</v>
      </c>
      <c r="AE19" s="304">
        <v>8176.7675200309186</v>
      </c>
      <c r="AF19" s="304">
        <v>8975.9143336699726</v>
      </c>
      <c r="AG19" s="234">
        <v>53795.465458255596</v>
      </c>
      <c r="AH19" s="234">
        <v>53347.834070851954</v>
      </c>
      <c r="AI19" s="234">
        <v>54243.096845659238</v>
      </c>
      <c r="AJ19" s="237" t="s">
        <v>303</v>
      </c>
      <c r="AN19">
        <v>16</v>
      </c>
    </row>
    <row r="20" spans="2:40" ht="13.5" customHeight="1" x14ac:dyDescent="0.25">
      <c r="B20" s="257" t="s">
        <v>259</v>
      </c>
      <c r="C20" s="262">
        <f t="shared" si="3"/>
        <v>0</v>
      </c>
      <c r="D20" s="262">
        <f t="shared" si="2"/>
        <v>0</v>
      </c>
      <c r="E20" s="262">
        <f t="shared" si="2"/>
        <v>0</v>
      </c>
      <c r="F20" s="83">
        <v>0</v>
      </c>
      <c r="G20" s="83">
        <v>0</v>
      </c>
      <c r="H20" s="83">
        <v>0</v>
      </c>
      <c r="I20" s="83">
        <v>0</v>
      </c>
      <c r="J20" s="83">
        <v>0</v>
      </c>
      <c r="K20" s="83">
        <v>0</v>
      </c>
      <c r="L20" s="83">
        <v>0</v>
      </c>
      <c r="M20" s="83">
        <v>0</v>
      </c>
      <c r="N20" s="83">
        <v>0</v>
      </c>
      <c r="O20" s="83">
        <v>0</v>
      </c>
      <c r="P20" s="83">
        <v>0</v>
      </c>
      <c r="Q20" s="83">
        <v>0</v>
      </c>
      <c r="R20" s="83">
        <v>0</v>
      </c>
      <c r="S20" s="83">
        <v>0</v>
      </c>
      <c r="T20" s="83">
        <v>0</v>
      </c>
      <c r="U20" s="83">
        <v>0</v>
      </c>
      <c r="V20" s="83">
        <v>0</v>
      </c>
      <c r="W20" s="83">
        <v>0</v>
      </c>
      <c r="X20" s="83">
        <v>0</v>
      </c>
      <c r="Y20" s="83">
        <v>0</v>
      </c>
      <c r="Z20" s="83">
        <v>0</v>
      </c>
      <c r="AA20" s="83">
        <v>0</v>
      </c>
      <c r="AB20" s="83">
        <v>0</v>
      </c>
      <c r="AC20" s="83">
        <v>0</v>
      </c>
      <c r="AD20" s="83">
        <v>0</v>
      </c>
      <c r="AE20" s="83">
        <v>0</v>
      </c>
      <c r="AF20" s="311">
        <v>0</v>
      </c>
      <c r="AG20" s="311">
        <v>0</v>
      </c>
      <c r="AH20" s="311">
        <v>0</v>
      </c>
      <c r="AI20" s="311">
        <v>0</v>
      </c>
      <c r="AJ20" s="237" t="s">
        <v>303</v>
      </c>
      <c r="AN20">
        <v>17</v>
      </c>
    </row>
    <row r="21" spans="2:40" ht="13.5" customHeight="1" x14ac:dyDescent="0.25">
      <c r="B21" s="257" t="s">
        <v>260</v>
      </c>
      <c r="C21" s="262">
        <f t="shared" si="3"/>
        <v>0</v>
      </c>
      <c r="D21" s="262">
        <f t="shared" si="2"/>
        <v>0</v>
      </c>
      <c r="E21" s="262">
        <f t="shared" si="2"/>
        <v>0</v>
      </c>
      <c r="F21" s="83">
        <v>0</v>
      </c>
      <c r="G21" s="83">
        <v>0</v>
      </c>
      <c r="H21" s="83">
        <v>0</v>
      </c>
      <c r="I21" s="83">
        <v>0</v>
      </c>
      <c r="J21" s="83">
        <v>0</v>
      </c>
      <c r="K21" s="83">
        <v>0</v>
      </c>
      <c r="L21" s="83">
        <v>0</v>
      </c>
      <c r="M21" s="83">
        <v>0</v>
      </c>
      <c r="N21" s="83">
        <v>0</v>
      </c>
      <c r="O21" s="83">
        <v>0</v>
      </c>
      <c r="P21" s="83">
        <v>0</v>
      </c>
      <c r="Q21" s="83">
        <v>0</v>
      </c>
      <c r="R21" s="83">
        <v>0</v>
      </c>
      <c r="S21" s="83">
        <v>0</v>
      </c>
      <c r="T21" s="83">
        <v>0</v>
      </c>
      <c r="U21" s="83">
        <v>0</v>
      </c>
      <c r="V21" s="83">
        <v>0</v>
      </c>
      <c r="W21" s="83">
        <v>0</v>
      </c>
      <c r="X21" s="83">
        <v>0</v>
      </c>
      <c r="Y21" s="83">
        <v>0</v>
      </c>
      <c r="Z21" s="83">
        <v>0</v>
      </c>
      <c r="AA21" s="83">
        <v>0</v>
      </c>
      <c r="AB21" s="83">
        <v>0</v>
      </c>
      <c r="AC21" s="83">
        <v>0</v>
      </c>
      <c r="AD21" s="83">
        <v>0</v>
      </c>
      <c r="AE21" s="83">
        <v>0</v>
      </c>
      <c r="AF21" s="311">
        <v>0</v>
      </c>
      <c r="AG21" s="311">
        <v>0</v>
      </c>
      <c r="AH21" s="311">
        <v>0</v>
      </c>
      <c r="AI21" s="311">
        <v>0</v>
      </c>
      <c r="AJ21" s="237" t="s">
        <v>303</v>
      </c>
      <c r="AN21">
        <v>18</v>
      </c>
    </row>
    <row r="22" spans="2:40" ht="13.5" customHeight="1" x14ac:dyDescent="0.25">
      <c r="B22" s="257" t="s">
        <v>261</v>
      </c>
      <c r="C22" s="262">
        <f t="shared" si="3"/>
        <v>0</v>
      </c>
      <c r="D22" s="262">
        <f t="shared" si="2"/>
        <v>0</v>
      </c>
      <c r="E22" s="262">
        <f t="shared" si="2"/>
        <v>0</v>
      </c>
      <c r="F22" s="83">
        <v>0</v>
      </c>
      <c r="G22" s="83">
        <v>0</v>
      </c>
      <c r="H22" s="83">
        <v>0</v>
      </c>
      <c r="I22" s="83">
        <v>0</v>
      </c>
      <c r="J22" s="83">
        <v>0</v>
      </c>
      <c r="K22" s="83">
        <v>0</v>
      </c>
      <c r="L22" s="83">
        <v>0</v>
      </c>
      <c r="M22" s="83">
        <v>0</v>
      </c>
      <c r="N22" s="83">
        <v>0</v>
      </c>
      <c r="O22" s="83">
        <v>0</v>
      </c>
      <c r="P22" s="83">
        <v>0</v>
      </c>
      <c r="Q22" s="83">
        <v>0</v>
      </c>
      <c r="R22" s="83">
        <v>0</v>
      </c>
      <c r="S22" s="83">
        <v>0</v>
      </c>
      <c r="T22" s="83">
        <v>0</v>
      </c>
      <c r="U22" s="83">
        <v>0</v>
      </c>
      <c r="V22" s="83">
        <v>0</v>
      </c>
      <c r="W22" s="83">
        <v>0</v>
      </c>
      <c r="X22" s="83">
        <v>0</v>
      </c>
      <c r="Y22" s="83">
        <v>0</v>
      </c>
      <c r="Z22" s="83">
        <v>0</v>
      </c>
      <c r="AA22" s="83">
        <v>0</v>
      </c>
      <c r="AB22" s="83">
        <v>0</v>
      </c>
      <c r="AC22" s="83">
        <v>0</v>
      </c>
      <c r="AD22" s="83">
        <v>0</v>
      </c>
      <c r="AE22" s="83">
        <v>0</v>
      </c>
      <c r="AF22" s="311">
        <v>0</v>
      </c>
      <c r="AG22" s="311">
        <v>0</v>
      </c>
      <c r="AH22" s="311">
        <v>0</v>
      </c>
      <c r="AI22" s="311">
        <v>0</v>
      </c>
      <c r="AJ22" s="237" t="s">
        <v>303</v>
      </c>
      <c r="AN22">
        <v>19</v>
      </c>
    </row>
    <row r="23" spans="2:40" ht="15" customHeight="1" x14ac:dyDescent="0.25">
      <c r="B23" s="257" t="s">
        <v>262</v>
      </c>
      <c r="C23" s="262">
        <f t="shared" si="3"/>
        <v>0</v>
      </c>
      <c r="D23" s="262">
        <f t="shared" si="3"/>
        <v>0</v>
      </c>
      <c r="E23" s="262">
        <f t="shared" si="3"/>
        <v>0</v>
      </c>
      <c r="F23" s="83">
        <v>0</v>
      </c>
      <c r="G23" s="83">
        <v>0</v>
      </c>
      <c r="H23" s="83">
        <v>0</v>
      </c>
      <c r="I23" s="83">
        <v>0</v>
      </c>
      <c r="J23" s="83">
        <v>0</v>
      </c>
      <c r="K23" s="83">
        <v>0</v>
      </c>
      <c r="L23" s="83">
        <v>0</v>
      </c>
      <c r="M23" s="83">
        <v>0</v>
      </c>
      <c r="N23" s="83">
        <v>0</v>
      </c>
      <c r="O23" s="83">
        <v>0</v>
      </c>
      <c r="P23" s="83">
        <v>0</v>
      </c>
      <c r="Q23" s="83">
        <v>0</v>
      </c>
      <c r="R23" s="83">
        <v>0</v>
      </c>
      <c r="S23" s="83">
        <v>0</v>
      </c>
      <c r="T23" s="83">
        <v>0</v>
      </c>
      <c r="U23" s="83">
        <v>0</v>
      </c>
      <c r="V23" s="83">
        <v>0</v>
      </c>
      <c r="W23" s="83">
        <v>0</v>
      </c>
      <c r="X23" s="83">
        <v>0</v>
      </c>
      <c r="Y23" s="83">
        <v>0</v>
      </c>
      <c r="Z23" s="83">
        <v>0</v>
      </c>
      <c r="AA23" s="83">
        <v>0</v>
      </c>
      <c r="AB23" s="83">
        <v>0</v>
      </c>
      <c r="AC23" s="83">
        <v>0</v>
      </c>
      <c r="AD23" s="83">
        <v>0</v>
      </c>
      <c r="AE23" s="83">
        <v>0</v>
      </c>
      <c r="AF23" s="311">
        <v>0</v>
      </c>
      <c r="AG23" s="311">
        <v>0</v>
      </c>
      <c r="AH23" s="311">
        <v>0</v>
      </c>
      <c r="AI23" s="311">
        <v>0</v>
      </c>
      <c r="AJ23" s="237" t="s">
        <v>303</v>
      </c>
      <c r="AN23">
        <v>20</v>
      </c>
    </row>
    <row r="24" spans="2:40" ht="15" customHeight="1" x14ac:dyDescent="0.25">
      <c r="B24" s="257" t="s">
        <v>263</v>
      </c>
      <c r="C24" s="262">
        <f t="shared" si="3"/>
        <v>0</v>
      </c>
      <c r="D24" s="262">
        <f t="shared" si="3"/>
        <v>0</v>
      </c>
      <c r="E24" s="262">
        <f t="shared" si="3"/>
        <v>0</v>
      </c>
      <c r="F24" s="234">
        <v>84.225865404837165</v>
      </c>
      <c r="G24" s="234">
        <v>78.043386073188145</v>
      </c>
      <c r="H24" s="234">
        <v>90.408344736486185</v>
      </c>
      <c r="I24" s="234">
        <v>109.70662485746864</v>
      </c>
      <c r="J24" s="234">
        <v>92.684831745058091</v>
      </c>
      <c r="K24" s="234">
        <v>126.72841796987919</v>
      </c>
      <c r="L24" s="234">
        <v>337.6</v>
      </c>
      <c r="M24" s="234">
        <v>71.333906826030784</v>
      </c>
      <c r="N24" s="234">
        <v>603.86609317396915</v>
      </c>
      <c r="O24" s="234">
        <v>64.552307692307679</v>
      </c>
      <c r="P24" s="234">
        <v>31.575601928290872</v>
      </c>
      <c r="Q24" s="234">
        <v>97.529013456324478</v>
      </c>
      <c r="R24" s="83">
        <v>0</v>
      </c>
      <c r="S24" s="83">
        <v>0</v>
      </c>
      <c r="T24" s="83">
        <v>0</v>
      </c>
      <c r="U24" s="234">
        <v>0</v>
      </c>
      <c r="V24" s="234">
        <v>0</v>
      </c>
      <c r="W24" s="234">
        <v>0</v>
      </c>
      <c r="X24" s="83">
        <v>0</v>
      </c>
      <c r="Y24" s="83">
        <v>0</v>
      </c>
      <c r="Z24" s="83">
        <v>0</v>
      </c>
      <c r="AA24" s="83">
        <v>0</v>
      </c>
      <c r="AB24" s="83">
        <v>0</v>
      </c>
      <c r="AC24" s="83">
        <v>0</v>
      </c>
      <c r="AD24" s="83">
        <v>0</v>
      </c>
      <c r="AE24" s="83">
        <v>0</v>
      </c>
      <c r="AF24" s="311">
        <v>0</v>
      </c>
      <c r="AG24" s="234">
        <v>98.250934977264095</v>
      </c>
      <c r="AH24" s="234">
        <v>92.605436996915444</v>
      </c>
      <c r="AI24" s="234">
        <v>103.89643295761273</v>
      </c>
      <c r="AJ24" s="237" t="s">
        <v>303</v>
      </c>
      <c r="AN24">
        <v>21</v>
      </c>
    </row>
    <row r="25" spans="2:40" ht="15" customHeight="1" x14ac:dyDescent="0.25">
      <c r="B25" s="258" t="s">
        <v>264</v>
      </c>
      <c r="C25" s="262">
        <f t="shared" si="3"/>
        <v>2132.3304914004921</v>
      </c>
      <c r="D25" s="262">
        <f t="shared" si="3"/>
        <v>1995.7500563576177</v>
      </c>
      <c r="E25" s="262">
        <f t="shared" si="3"/>
        <v>2268.9109264433664</v>
      </c>
      <c r="F25" s="234">
        <v>605.16107424854226</v>
      </c>
      <c r="G25" s="234">
        <v>592.98835139440746</v>
      </c>
      <c r="H25" s="234">
        <v>617.33379710267707</v>
      </c>
      <c r="I25" s="234">
        <v>214.89298349555639</v>
      </c>
      <c r="J25" s="234">
        <v>201.00885010827648</v>
      </c>
      <c r="K25" s="234">
        <v>228.77711688283631</v>
      </c>
      <c r="L25" s="234">
        <v>88.21619469026551</v>
      </c>
      <c r="M25" s="234">
        <v>69.751644471878123</v>
      </c>
      <c r="N25" s="234">
        <v>106.6807449086529</v>
      </c>
      <c r="O25" s="234">
        <v>474.78301960784307</v>
      </c>
      <c r="P25" s="234">
        <v>396.88626962017952</v>
      </c>
      <c r="Q25" s="234">
        <v>552.67976959550663</v>
      </c>
      <c r="R25" s="234">
        <v>331.5152494188743</v>
      </c>
      <c r="S25" s="234">
        <v>317.32393907016098</v>
      </c>
      <c r="T25" s="234">
        <v>345.70655976758763</v>
      </c>
      <c r="U25" s="234">
        <v>583.5670476016345</v>
      </c>
      <c r="V25" s="234">
        <v>571.58276168361158</v>
      </c>
      <c r="W25" s="234">
        <v>595.55133351965742</v>
      </c>
      <c r="X25" s="234">
        <v>5002.0602502201064</v>
      </c>
      <c r="Y25" s="234">
        <v>4405.3191082136846</v>
      </c>
      <c r="Z25" s="234">
        <v>5598.8013922265282</v>
      </c>
      <c r="AA25" s="303">
        <v>2132.3304914004921</v>
      </c>
      <c r="AB25" s="303">
        <v>1995.7500563576177</v>
      </c>
      <c r="AC25" s="303">
        <v>2268.9109264433664</v>
      </c>
      <c r="AD25" s="304">
        <v>1628.9188752230143</v>
      </c>
      <c r="AE25" s="304">
        <v>1579.0760707521292</v>
      </c>
      <c r="AF25" s="304">
        <v>1678.7616796938994</v>
      </c>
      <c r="AG25" s="234">
        <v>864.51523340160838</v>
      </c>
      <c r="AH25" s="234">
        <v>834.64125832557966</v>
      </c>
      <c r="AI25" s="234">
        <v>894.38920847763711</v>
      </c>
      <c r="AJ25" s="237" t="s">
        <v>303</v>
      </c>
      <c r="AN25">
        <v>22</v>
      </c>
    </row>
    <row r="26" spans="2:40" ht="15" customHeight="1" x14ac:dyDescent="0.25">
      <c r="B26" s="257" t="s">
        <v>265</v>
      </c>
      <c r="C26" s="262">
        <f t="shared" si="3"/>
        <v>0</v>
      </c>
      <c r="D26" s="262">
        <f t="shared" si="3"/>
        <v>0</v>
      </c>
      <c r="E26" s="262">
        <f t="shared" si="3"/>
        <v>0</v>
      </c>
      <c r="F26" s="83">
        <v>0</v>
      </c>
      <c r="G26" s="83">
        <v>0</v>
      </c>
      <c r="H26" s="83">
        <v>0</v>
      </c>
      <c r="I26" s="83">
        <v>0</v>
      </c>
      <c r="J26" s="83">
        <v>0</v>
      </c>
      <c r="K26" s="83">
        <v>0</v>
      </c>
      <c r="L26" s="83">
        <v>0</v>
      </c>
      <c r="M26" s="83">
        <v>0</v>
      </c>
      <c r="N26" s="83">
        <v>0</v>
      </c>
      <c r="O26" s="83">
        <v>0</v>
      </c>
      <c r="P26" s="83">
        <v>0</v>
      </c>
      <c r="Q26" s="83">
        <v>0</v>
      </c>
      <c r="R26" s="83">
        <v>0</v>
      </c>
      <c r="S26" s="83">
        <v>0</v>
      </c>
      <c r="T26" s="83">
        <v>0</v>
      </c>
      <c r="U26" s="83">
        <v>0</v>
      </c>
      <c r="V26" s="83">
        <v>0</v>
      </c>
      <c r="W26" s="83">
        <v>0</v>
      </c>
      <c r="X26" s="83">
        <v>0</v>
      </c>
      <c r="Y26" s="83">
        <v>0</v>
      </c>
      <c r="Z26" s="83">
        <v>0</v>
      </c>
      <c r="AA26" s="83">
        <v>0</v>
      </c>
      <c r="AB26" s="83">
        <v>0</v>
      </c>
      <c r="AC26" s="83">
        <v>0</v>
      </c>
      <c r="AD26" s="83">
        <v>0</v>
      </c>
      <c r="AE26" s="83">
        <v>0</v>
      </c>
      <c r="AF26" s="311">
        <v>0</v>
      </c>
      <c r="AG26" s="311">
        <v>0</v>
      </c>
      <c r="AH26" s="311">
        <v>0</v>
      </c>
      <c r="AI26" s="311">
        <v>0</v>
      </c>
      <c r="AJ26" s="237" t="s">
        <v>303</v>
      </c>
      <c r="AN26">
        <v>23</v>
      </c>
    </row>
    <row r="27" spans="2:40" ht="15" customHeight="1" x14ac:dyDescent="0.25">
      <c r="B27" s="258" t="s">
        <v>266</v>
      </c>
      <c r="C27" s="262">
        <f t="shared" si="3"/>
        <v>0</v>
      </c>
      <c r="D27" s="262">
        <f t="shared" si="3"/>
        <v>0</v>
      </c>
      <c r="E27" s="262">
        <f t="shared" si="3"/>
        <v>0</v>
      </c>
      <c r="F27" s="83">
        <v>0</v>
      </c>
      <c r="G27" s="83">
        <v>0</v>
      </c>
      <c r="H27" s="83">
        <v>0</v>
      </c>
      <c r="I27" s="83">
        <v>0</v>
      </c>
      <c r="J27" s="83">
        <v>0</v>
      </c>
      <c r="K27" s="83">
        <v>0</v>
      </c>
      <c r="L27" s="83">
        <v>0</v>
      </c>
      <c r="M27" s="83">
        <v>0</v>
      </c>
      <c r="N27" s="83">
        <v>0</v>
      </c>
      <c r="O27" s="83">
        <v>0</v>
      </c>
      <c r="P27" s="83">
        <v>0</v>
      </c>
      <c r="Q27" s="83">
        <v>0</v>
      </c>
      <c r="R27" s="83">
        <v>0</v>
      </c>
      <c r="S27" s="83">
        <v>0</v>
      </c>
      <c r="T27" s="83">
        <v>0</v>
      </c>
      <c r="U27" s="83">
        <v>0</v>
      </c>
      <c r="V27" s="83">
        <v>0</v>
      </c>
      <c r="W27" s="83">
        <v>0</v>
      </c>
      <c r="X27" s="83">
        <v>0</v>
      </c>
      <c r="Y27" s="83">
        <v>0</v>
      </c>
      <c r="Z27" s="83">
        <v>0</v>
      </c>
      <c r="AA27" s="83">
        <v>0</v>
      </c>
      <c r="AB27" s="83">
        <v>0</v>
      </c>
      <c r="AC27" s="83">
        <v>0</v>
      </c>
      <c r="AD27" s="83">
        <v>0</v>
      </c>
      <c r="AE27" s="83">
        <v>0</v>
      </c>
      <c r="AF27" s="311">
        <v>0</v>
      </c>
      <c r="AG27" s="311">
        <v>0</v>
      </c>
      <c r="AH27" s="311">
        <v>0</v>
      </c>
      <c r="AI27" s="311">
        <v>0</v>
      </c>
      <c r="AJ27" s="237" t="s">
        <v>303</v>
      </c>
      <c r="AN27">
        <v>24</v>
      </c>
    </row>
    <row r="28" spans="2:40" ht="15" customHeight="1" x14ac:dyDescent="0.25">
      <c r="B28" s="257" t="s">
        <v>267</v>
      </c>
      <c r="C28" s="262">
        <f t="shared" si="3"/>
        <v>268.55075593952483</v>
      </c>
      <c r="D28" s="262">
        <f t="shared" si="3"/>
        <v>32.656570494488278</v>
      </c>
      <c r="E28" s="262">
        <f t="shared" si="3"/>
        <v>504.44494138456139</v>
      </c>
      <c r="F28" s="83">
        <v>0</v>
      </c>
      <c r="G28" s="83">
        <v>0</v>
      </c>
      <c r="H28" s="83">
        <v>0</v>
      </c>
      <c r="I28" s="83">
        <v>0</v>
      </c>
      <c r="J28" s="83">
        <v>0</v>
      </c>
      <c r="K28" s="83">
        <v>0</v>
      </c>
      <c r="L28" s="83">
        <v>0</v>
      </c>
      <c r="M28" s="83">
        <v>0</v>
      </c>
      <c r="N28" s="83">
        <v>0</v>
      </c>
      <c r="O28" s="234">
        <v>216.0029268292684</v>
      </c>
      <c r="P28" s="234">
        <v>113.9729639747204</v>
      </c>
      <c r="Q28" s="234">
        <v>318.03288968381639</v>
      </c>
      <c r="R28" s="83">
        <v>0</v>
      </c>
      <c r="S28" s="83">
        <v>0</v>
      </c>
      <c r="T28" s="83">
        <v>0</v>
      </c>
      <c r="U28" s="83">
        <v>0</v>
      </c>
      <c r="V28" s="83">
        <v>0</v>
      </c>
      <c r="W28" s="83">
        <v>0</v>
      </c>
      <c r="X28" s="83">
        <v>0</v>
      </c>
      <c r="Y28" s="83">
        <v>0</v>
      </c>
      <c r="Z28" s="83">
        <v>0</v>
      </c>
      <c r="AA28" s="303">
        <v>268.55075593952483</v>
      </c>
      <c r="AB28" s="303">
        <v>32.656570494488278</v>
      </c>
      <c r="AC28" s="303">
        <v>504.44494138456139</v>
      </c>
      <c r="AD28" s="304">
        <v>268.29967740232297</v>
      </c>
      <c r="AE28" s="304">
        <v>237.9654691298565</v>
      </c>
      <c r="AF28" s="304">
        <v>298.63388567478944</v>
      </c>
      <c r="AG28" s="234">
        <v>732.08753736412075</v>
      </c>
      <c r="AH28" s="234">
        <v>684.93104311076161</v>
      </c>
      <c r="AI28" s="234">
        <v>779.24403161747989</v>
      </c>
      <c r="AJ28" s="237" t="s">
        <v>303</v>
      </c>
      <c r="AN28">
        <v>25</v>
      </c>
    </row>
    <row r="29" spans="2:40" ht="15" customHeight="1" x14ac:dyDescent="0.25">
      <c r="B29" s="257" t="s">
        <v>268</v>
      </c>
      <c r="C29" s="262">
        <f t="shared" si="3"/>
        <v>4.4002732240437155</v>
      </c>
      <c r="D29" s="262">
        <f t="shared" si="3"/>
        <v>3.3955026396056791</v>
      </c>
      <c r="E29" s="262">
        <f t="shared" si="3"/>
        <v>5.4050438084817518</v>
      </c>
      <c r="F29" s="83">
        <v>0</v>
      </c>
      <c r="G29" s="83">
        <v>0</v>
      </c>
      <c r="H29" s="83">
        <v>0</v>
      </c>
      <c r="I29" s="83">
        <v>0</v>
      </c>
      <c r="J29" s="83">
        <v>0</v>
      </c>
      <c r="K29" s="83">
        <v>0</v>
      </c>
      <c r="L29" s="83">
        <v>0</v>
      </c>
      <c r="M29" s="83">
        <v>0</v>
      </c>
      <c r="N29" s="83">
        <v>0</v>
      </c>
      <c r="O29" s="83">
        <v>0</v>
      </c>
      <c r="P29" s="83">
        <v>0</v>
      </c>
      <c r="Q29" s="83">
        <v>0</v>
      </c>
      <c r="R29" s="83">
        <v>0</v>
      </c>
      <c r="S29" s="83">
        <v>0</v>
      </c>
      <c r="T29" s="83">
        <v>0</v>
      </c>
      <c r="U29" s="83">
        <v>0</v>
      </c>
      <c r="V29" s="83">
        <v>0</v>
      </c>
      <c r="W29" s="83">
        <v>0</v>
      </c>
      <c r="X29" s="83">
        <v>0</v>
      </c>
      <c r="Y29" s="83">
        <v>0</v>
      </c>
      <c r="Z29" s="83">
        <v>0</v>
      </c>
      <c r="AA29" s="303">
        <v>4.4002732240437155</v>
      </c>
      <c r="AB29" s="303">
        <v>3.3955026396056791</v>
      </c>
      <c r="AC29" s="303">
        <v>5.4050438084817518</v>
      </c>
      <c r="AD29" s="83">
        <v>0</v>
      </c>
      <c r="AE29" s="83">
        <v>0</v>
      </c>
      <c r="AF29" s="311">
        <v>0</v>
      </c>
      <c r="AG29" s="311">
        <v>0</v>
      </c>
      <c r="AH29" s="311">
        <v>0</v>
      </c>
      <c r="AI29" s="311">
        <v>0</v>
      </c>
      <c r="AJ29" s="237" t="s">
        <v>303</v>
      </c>
      <c r="AN29">
        <v>26</v>
      </c>
    </row>
    <row r="30" spans="2:40" ht="15" customHeight="1" x14ac:dyDescent="0.25">
      <c r="B30" s="257" t="s">
        <v>269</v>
      </c>
      <c r="C30" s="262">
        <f>HLOOKUP(C$4,$F$4:$AI$68,$AN30,FALSE)</f>
        <v>70.518031088082878</v>
      </c>
      <c r="D30" s="262">
        <f t="shared" si="3"/>
        <v>53.958631722571688</v>
      </c>
      <c r="E30" s="262">
        <f t="shared" si="3"/>
        <v>87.077430453594062</v>
      </c>
      <c r="F30" s="234">
        <v>632.13064029109717</v>
      </c>
      <c r="G30" s="234">
        <v>615.25199852607</v>
      </c>
      <c r="H30" s="234">
        <v>649.00928205612433</v>
      </c>
      <c r="I30" s="234">
        <v>1592.788380989181</v>
      </c>
      <c r="J30" s="234">
        <v>1518.2491908369682</v>
      </c>
      <c r="K30" s="234">
        <v>1667.3275711413937</v>
      </c>
      <c r="L30" s="234">
        <v>2522.0883593750013</v>
      </c>
      <c r="M30" s="234">
        <v>2117.5470915248302</v>
      </c>
      <c r="N30" s="234">
        <v>2926.6296272251725</v>
      </c>
      <c r="O30" s="234">
        <v>1061.2223346303504</v>
      </c>
      <c r="P30" s="234">
        <v>940.71270641694366</v>
      </c>
      <c r="Q30" s="234">
        <v>1181.7319628437569</v>
      </c>
      <c r="R30" s="234">
        <v>1291.7665997421848</v>
      </c>
      <c r="S30" s="234">
        <v>1251.6782313544427</v>
      </c>
      <c r="T30" s="234">
        <v>1331.8549681299269</v>
      </c>
      <c r="U30" s="234">
        <v>1715.0066089294025</v>
      </c>
      <c r="V30" s="234">
        <v>1671.8995066611149</v>
      </c>
      <c r="W30" s="234">
        <v>1758.1137111976902</v>
      </c>
      <c r="X30" s="234">
        <v>134.02729994364748</v>
      </c>
      <c r="Y30" s="234">
        <v>113.3893272445666</v>
      </c>
      <c r="Z30" s="234">
        <v>154.66527264272835</v>
      </c>
      <c r="AA30" s="303">
        <v>70.518031088082878</v>
      </c>
      <c r="AB30" s="303">
        <v>53.958631722571688</v>
      </c>
      <c r="AC30" s="303">
        <v>87.077430453594062</v>
      </c>
      <c r="AD30" s="304">
        <v>100.74007442078174</v>
      </c>
      <c r="AE30" s="304">
        <v>88.298799375621286</v>
      </c>
      <c r="AF30" s="304">
        <v>113.18134946594219</v>
      </c>
      <c r="AG30" s="234">
        <v>1084.2950806650647</v>
      </c>
      <c r="AH30" s="234">
        <v>1067.5383492574119</v>
      </c>
      <c r="AI30" s="234">
        <v>1101.0518120727174</v>
      </c>
      <c r="AJ30" s="237" t="s">
        <v>303</v>
      </c>
      <c r="AN30">
        <v>27</v>
      </c>
    </row>
    <row r="31" spans="2:40" ht="15" customHeight="1" x14ac:dyDescent="0.25">
      <c r="B31" s="257" t="s">
        <v>270</v>
      </c>
      <c r="C31" s="262">
        <f t="shared" si="3"/>
        <v>0</v>
      </c>
      <c r="D31" s="262">
        <f t="shared" si="3"/>
        <v>0</v>
      </c>
      <c r="E31" s="262">
        <f t="shared" si="3"/>
        <v>0</v>
      </c>
      <c r="F31" s="83">
        <v>0</v>
      </c>
      <c r="G31" s="83">
        <v>0</v>
      </c>
      <c r="H31" s="83">
        <v>0</v>
      </c>
      <c r="I31" s="83">
        <v>0</v>
      </c>
      <c r="J31" s="83">
        <v>0</v>
      </c>
      <c r="K31" s="83">
        <v>0</v>
      </c>
      <c r="L31" s="83">
        <v>0</v>
      </c>
      <c r="M31" s="83">
        <v>0</v>
      </c>
      <c r="N31" s="83">
        <v>0</v>
      </c>
      <c r="O31" s="83">
        <v>0</v>
      </c>
      <c r="P31" s="83">
        <v>0</v>
      </c>
      <c r="Q31" s="83">
        <v>0</v>
      </c>
      <c r="R31" s="83">
        <v>0</v>
      </c>
      <c r="S31" s="83">
        <v>0</v>
      </c>
      <c r="T31" s="83">
        <v>0</v>
      </c>
      <c r="U31" s="83">
        <v>0</v>
      </c>
      <c r="V31" s="83">
        <v>0</v>
      </c>
      <c r="W31" s="83">
        <v>0</v>
      </c>
      <c r="X31" s="83">
        <v>0</v>
      </c>
      <c r="Y31" s="83">
        <v>0</v>
      </c>
      <c r="Z31" s="83">
        <v>0</v>
      </c>
      <c r="AA31" s="83">
        <v>0</v>
      </c>
      <c r="AB31" s="83">
        <v>0</v>
      </c>
      <c r="AC31" s="83">
        <v>0</v>
      </c>
      <c r="AD31" s="83">
        <v>0</v>
      </c>
      <c r="AE31" s="83">
        <v>0</v>
      </c>
      <c r="AF31" s="311">
        <v>0</v>
      </c>
      <c r="AG31" s="311">
        <v>0</v>
      </c>
      <c r="AH31" s="311">
        <v>0</v>
      </c>
      <c r="AI31" s="311">
        <v>0</v>
      </c>
      <c r="AJ31" s="237" t="s">
        <v>303</v>
      </c>
      <c r="AN31">
        <v>28</v>
      </c>
    </row>
    <row r="32" spans="2:40" ht="15" customHeight="1" x14ac:dyDescent="0.25">
      <c r="B32" s="257" t="s">
        <v>271</v>
      </c>
      <c r="C32" s="262">
        <f t="shared" si="3"/>
        <v>0</v>
      </c>
      <c r="D32" s="262">
        <f t="shared" si="3"/>
        <v>0</v>
      </c>
      <c r="E32" s="262">
        <f t="shared" si="3"/>
        <v>0</v>
      </c>
      <c r="F32" s="83">
        <v>0</v>
      </c>
      <c r="G32" s="83">
        <v>0</v>
      </c>
      <c r="H32" s="83">
        <v>0</v>
      </c>
      <c r="I32" s="83">
        <v>0</v>
      </c>
      <c r="J32" s="83">
        <v>0</v>
      </c>
      <c r="K32" s="83">
        <v>0</v>
      </c>
      <c r="L32" s="83">
        <v>0</v>
      </c>
      <c r="M32" s="83">
        <v>0</v>
      </c>
      <c r="N32" s="83">
        <v>0</v>
      </c>
      <c r="O32" s="83">
        <v>0</v>
      </c>
      <c r="P32" s="83">
        <v>0</v>
      </c>
      <c r="Q32" s="83">
        <v>0</v>
      </c>
      <c r="R32" s="83">
        <v>0</v>
      </c>
      <c r="S32" s="83">
        <v>0</v>
      </c>
      <c r="T32" s="83">
        <v>0</v>
      </c>
      <c r="U32" s="83">
        <v>0</v>
      </c>
      <c r="V32" s="83">
        <v>0</v>
      </c>
      <c r="W32" s="83">
        <v>0</v>
      </c>
      <c r="X32" s="83">
        <v>0</v>
      </c>
      <c r="Y32" s="83">
        <v>0</v>
      </c>
      <c r="Z32" s="83">
        <v>0</v>
      </c>
      <c r="AA32" s="83">
        <v>0</v>
      </c>
      <c r="AB32" s="83">
        <v>0</v>
      </c>
      <c r="AC32" s="83">
        <v>0</v>
      </c>
      <c r="AD32" s="83">
        <v>0</v>
      </c>
      <c r="AE32" s="83">
        <v>0</v>
      </c>
      <c r="AF32" s="311">
        <v>0</v>
      </c>
      <c r="AG32" s="311">
        <v>0</v>
      </c>
      <c r="AH32" s="311">
        <v>0</v>
      </c>
      <c r="AI32" s="311">
        <v>0</v>
      </c>
      <c r="AJ32" s="237" t="s">
        <v>303</v>
      </c>
      <c r="AN32">
        <v>29</v>
      </c>
    </row>
    <row r="33" spans="2:40" ht="15" customHeight="1" x14ac:dyDescent="0.25">
      <c r="B33" s="257" t="s">
        <v>272</v>
      </c>
      <c r="C33" s="262">
        <f t="shared" si="3"/>
        <v>0</v>
      </c>
      <c r="D33" s="262">
        <f t="shared" si="3"/>
        <v>0</v>
      </c>
      <c r="E33" s="262">
        <f t="shared" si="3"/>
        <v>0</v>
      </c>
      <c r="F33" s="83">
        <v>0</v>
      </c>
      <c r="G33" s="83">
        <v>0</v>
      </c>
      <c r="H33" s="83">
        <v>0</v>
      </c>
      <c r="I33" s="83">
        <v>0</v>
      </c>
      <c r="J33" s="83">
        <v>0</v>
      </c>
      <c r="K33" s="83">
        <v>0</v>
      </c>
      <c r="L33" s="83">
        <v>0</v>
      </c>
      <c r="M33" s="83">
        <v>0</v>
      </c>
      <c r="N33" s="83">
        <v>0</v>
      </c>
      <c r="O33" s="83">
        <v>0</v>
      </c>
      <c r="P33" s="83">
        <v>0</v>
      </c>
      <c r="Q33" s="83">
        <v>0</v>
      </c>
      <c r="R33" s="83">
        <v>0</v>
      </c>
      <c r="S33" s="83">
        <v>0</v>
      </c>
      <c r="T33" s="83">
        <v>0</v>
      </c>
      <c r="U33" s="83">
        <v>0</v>
      </c>
      <c r="V33" s="83">
        <v>0</v>
      </c>
      <c r="W33" s="83">
        <v>0</v>
      </c>
      <c r="X33" s="83">
        <v>0</v>
      </c>
      <c r="Y33" s="83">
        <v>0</v>
      </c>
      <c r="Z33" s="83">
        <v>0</v>
      </c>
      <c r="AA33" s="83">
        <v>0</v>
      </c>
      <c r="AB33" s="83">
        <v>0</v>
      </c>
      <c r="AC33" s="83">
        <v>0</v>
      </c>
      <c r="AD33" s="83">
        <v>0</v>
      </c>
      <c r="AE33" s="83">
        <v>0</v>
      </c>
      <c r="AF33" s="311">
        <v>0</v>
      </c>
      <c r="AG33" s="311">
        <v>0</v>
      </c>
      <c r="AH33" s="311">
        <v>0</v>
      </c>
      <c r="AI33" s="311">
        <v>0</v>
      </c>
      <c r="AJ33" s="237" t="s">
        <v>303</v>
      </c>
      <c r="AN33">
        <v>30</v>
      </c>
    </row>
    <row r="34" spans="2:40" ht="15" customHeight="1" x14ac:dyDescent="0.25">
      <c r="B34" s="257" t="s">
        <v>273</v>
      </c>
      <c r="C34" s="262">
        <f t="shared" si="3"/>
        <v>0</v>
      </c>
      <c r="D34" s="262">
        <f t="shared" si="3"/>
        <v>0</v>
      </c>
      <c r="E34" s="262">
        <f t="shared" si="3"/>
        <v>0</v>
      </c>
      <c r="F34" s="83">
        <v>0</v>
      </c>
      <c r="G34" s="83">
        <v>0</v>
      </c>
      <c r="H34" s="83">
        <v>0</v>
      </c>
      <c r="I34" s="83">
        <v>0</v>
      </c>
      <c r="J34" s="83">
        <v>0</v>
      </c>
      <c r="K34" s="83">
        <v>0</v>
      </c>
      <c r="L34" s="83">
        <v>0</v>
      </c>
      <c r="M34" s="83">
        <v>0</v>
      </c>
      <c r="N34" s="83">
        <v>0</v>
      </c>
      <c r="O34" s="83">
        <v>0</v>
      </c>
      <c r="P34" s="83">
        <v>0</v>
      </c>
      <c r="Q34" s="83">
        <v>0</v>
      </c>
      <c r="R34" s="83">
        <v>0</v>
      </c>
      <c r="S34" s="83">
        <v>0</v>
      </c>
      <c r="T34" s="83">
        <v>0</v>
      </c>
      <c r="U34" s="83">
        <v>0</v>
      </c>
      <c r="V34" s="83">
        <v>0</v>
      </c>
      <c r="W34" s="83">
        <v>0</v>
      </c>
      <c r="X34" s="83">
        <v>0</v>
      </c>
      <c r="Y34" s="83">
        <v>0</v>
      </c>
      <c r="Z34" s="83">
        <v>0</v>
      </c>
      <c r="AA34" s="83">
        <v>0</v>
      </c>
      <c r="AB34" s="83">
        <v>0</v>
      </c>
      <c r="AC34" s="83">
        <v>0</v>
      </c>
      <c r="AD34" s="83">
        <v>0</v>
      </c>
      <c r="AE34" s="83">
        <v>0</v>
      </c>
      <c r="AF34" s="311">
        <v>0</v>
      </c>
      <c r="AG34" s="311">
        <v>0</v>
      </c>
      <c r="AH34" s="311">
        <v>0</v>
      </c>
      <c r="AI34" s="311">
        <v>0</v>
      </c>
      <c r="AJ34" s="237" t="s">
        <v>303</v>
      </c>
      <c r="AN34">
        <v>31</v>
      </c>
    </row>
    <row r="35" spans="2:40" ht="15" customHeight="1" x14ac:dyDescent="0.25">
      <c r="B35" s="257" t="s">
        <v>274</v>
      </c>
      <c r="C35" s="262">
        <f t="shared" si="3"/>
        <v>0</v>
      </c>
      <c r="D35" s="262">
        <f t="shared" si="3"/>
        <v>0</v>
      </c>
      <c r="E35" s="262">
        <f t="shared" si="3"/>
        <v>0</v>
      </c>
      <c r="F35" s="83">
        <v>0</v>
      </c>
      <c r="G35" s="83">
        <v>0</v>
      </c>
      <c r="H35" s="83">
        <v>0</v>
      </c>
      <c r="I35" s="83">
        <v>0</v>
      </c>
      <c r="J35" s="83">
        <v>0</v>
      </c>
      <c r="K35" s="83">
        <v>0</v>
      </c>
      <c r="L35" s="83">
        <v>0</v>
      </c>
      <c r="M35" s="83">
        <v>0</v>
      </c>
      <c r="N35" s="83">
        <v>0</v>
      </c>
      <c r="O35" s="83">
        <v>0</v>
      </c>
      <c r="P35" s="83">
        <v>0</v>
      </c>
      <c r="Q35" s="83">
        <v>0</v>
      </c>
      <c r="R35" s="83">
        <v>0</v>
      </c>
      <c r="S35" s="83">
        <v>0</v>
      </c>
      <c r="T35" s="83">
        <v>0</v>
      </c>
      <c r="U35" s="83">
        <v>0</v>
      </c>
      <c r="V35" s="83">
        <v>0</v>
      </c>
      <c r="W35" s="83">
        <v>0</v>
      </c>
      <c r="X35" s="83">
        <v>0</v>
      </c>
      <c r="Y35" s="83">
        <v>0</v>
      </c>
      <c r="Z35" s="83">
        <v>0</v>
      </c>
      <c r="AA35" s="83">
        <v>0</v>
      </c>
      <c r="AB35" s="83">
        <v>0</v>
      </c>
      <c r="AC35" s="83">
        <v>0</v>
      </c>
      <c r="AD35" s="83">
        <v>0</v>
      </c>
      <c r="AE35" s="83">
        <v>0</v>
      </c>
      <c r="AF35" s="311">
        <v>0</v>
      </c>
      <c r="AG35" s="311">
        <v>0</v>
      </c>
      <c r="AH35" s="311">
        <v>0</v>
      </c>
      <c r="AI35" s="311">
        <v>0</v>
      </c>
      <c r="AJ35" s="237" t="s">
        <v>303</v>
      </c>
      <c r="AN35">
        <v>32</v>
      </c>
    </row>
    <row r="36" spans="2:40" ht="15" customHeight="1" x14ac:dyDescent="0.25">
      <c r="B36" s="257" t="s">
        <v>275</v>
      </c>
      <c r="C36" s="262">
        <f t="shared" si="3"/>
        <v>0</v>
      </c>
      <c r="D36" s="262">
        <f t="shared" si="3"/>
        <v>0</v>
      </c>
      <c r="E36" s="262">
        <f t="shared" si="3"/>
        <v>0</v>
      </c>
      <c r="F36" s="83">
        <v>0</v>
      </c>
      <c r="G36" s="83">
        <v>0</v>
      </c>
      <c r="H36" s="83">
        <v>0</v>
      </c>
      <c r="I36" s="83">
        <v>0</v>
      </c>
      <c r="J36" s="83">
        <v>0</v>
      </c>
      <c r="K36" s="83">
        <v>0</v>
      </c>
      <c r="L36" s="83">
        <v>0</v>
      </c>
      <c r="M36" s="83">
        <v>0</v>
      </c>
      <c r="N36" s="83">
        <v>0</v>
      </c>
      <c r="O36" s="83">
        <v>0</v>
      </c>
      <c r="P36" s="83">
        <v>0</v>
      </c>
      <c r="Q36" s="83">
        <v>0</v>
      </c>
      <c r="R36" s="83">
        <v>0</v>
      </c>
      <c r="S36" s="83">
        <v>0</v>
      </c>
      <c r="T36" s="83">
        <v>0</v>
      </c>
      <c r="U36" s="83">
        <v>0</v>
      </c>
      <c r="V36" s="83">
        <v>0</v>
      </c>
      <c r="W36" s="83">
        <v>0</v>
      </c>
      <c r="X36" s="83">
        <v>0</v>
      </c>
      <c r="Y36" s="83">
        <v>0</v>
      </c>
      <c r="Z36" s="83">
        <v>0</v>
      </c>
      <c r="AA36" s="83">
        <v>0</v>
      </c>
      <c r="AB36" s="83">
        <v>0</v>
      </c>
      <c r="AC36" s="83">
        <v>0</v>
      </c>
      <c r="AD36" s="83">
        <v>0</v>
      </c>
      <c r="AE36" s="83">
        <v>0</v>
      </c>
      <c r="AF36" s="311">
        <v>0</v>
      </c>
      <c r="AG36" s="311">
        <v>0</v>
      </c>
      <c r="AH36" s="311">
        <v>0</v>
      </c>
      <c r="AI36" s="311">
        <v>0</v>
      </c>
      <c r="AJ36" s="237" t="s">
        <v>303</v>
      </c>
      <c r="AN36">
        <v>33</v>
      </c>
    </row>
    <row r="37" spans="2:40" ht="15" customHeight="1" x14ac:dyDescent="0.25">
      <c r="B37" s="257" t="s">
        <v>276</v>
      </c>
      <c r="C37" s="262">
        <f t="shared" si="3"/>
        <v>0</v>
      </c>
      <c r="D37" s="262">
        <f t="shared" si="3"/>
        <v>0</v>
      </c>
      <c r="E37" s="262">
        <f t="shared" si="3"/>
        <v>0</v>
      </c>
      <c r="F37" s="83">
        <v>0</v>
      </c>
      <c r="G37" s="83">
        <v>0</v>
      </c>
      <c r="H37" s="83">
        <v>0</v>
      </c>
      <c r="I37" s="83">
        <v>0</v>
      </c>
      <c r="J37" s="83">
        <v>0</v>
      </c>
      <c r="K37" s="83">
        <v>0</v>
      </c>
      <c r="L37" s="83">
        <v>0</v>
      </c>
      <c r="M37" s="83">
        <v>0</v>
      </c>
      <c r="N37" s="83">
        <v>0</v>
      </c>
      <c r="O37" s="83">
        <v>0</v>
      </c>
      <c r="P37" s="83">
        <v>0</v>
      </c>
      <c r="Q37" s="83">
        <v>0</v>
      </c>
      <c r="R37" s="83">
        <v>0</v>
      </c>
      <c r="S37" s="83">
        <v>0</v>
      </c>
      <c r="T37" s="83">
        <v>0</v>
      </c>
      <c r="U37" s="83">
        <v>0</v>
      </c>
      <c r="V37" s="83">
        <v>0</v>
      </c>
      <c r="W37" s="83">
        <v>0</v>
      </c>
      <c r="X37" s="83">
        <v>0</v>
      </c>
      <c r="Y37" s="83">
        <v>0</v>
      </c>
      <c r="Z37" s="83">
        <v>0</v>
      </c>
      <c r="AA37" s="83">
        <v>0</v>
      </c>
      <c r="AB37" s="83">
        <v>0</v>
      </c>
      <c r="AC37" s="83">
        <v>0</v>
      </c>
      <c r="AD37" s="83">
        <v>0</v>
      </c>
      <c r="AE37" s="83">
        <v>0</v>
      </c>
      <c r="AF37" s="311">
        <v>0</v>
      </c>
      <c r="AG37" s="311">
        <v>0</v>
      </c>
      <c r="AH37" s="311">
        <v>0</v>
      </c>
      <c r="AI37" s="311">
        <v>0</v>
      </c>
      <c r="AJ37" s="237" t="s">
        <v>303</v>
      </c>
      <c r="AN37">
        <v>34</v>
      </c>
    </row>
    <row r="38" spans="2:40" ht="15" customHeight="1" x14ac:dyDescent="0.25">
      <c r="B38" s="257" t="s">
        <v>277</v>
      </c>
      <c r="C38" s="262">
        <f t="shared" si="3"/>
        <v>6992.5267277167286</v>
      </c>
      <c r="D38" s="262">
        <f t="shared" si="3"/>
        <v>6398.0037161583869</v>
      </c>
      <c r="E38" s="262">
        <f t="shared" si="3"/>
        <v>7587.0497392750704</v>
      </c>
      <c r="F38" s="234">
        <v>28029.377611707427</v>
      </c>
      <c r="G38" s="234">
        <v>27696.789348931361</v>
      </c>
      <c r="H38" s="234">
        <v>28361.965874483492</v>
      </c>
      <c r="I38" s="234">
        <v>37957.422653939779</v>
      </c>
      <c r="J38" s="234">
        <v>37015.7399447481</v>
      </c>
      <c r="K38" s="234">
        <v>38899.105363131457</v>
      </c>
      <c r="L38" s="234">
        <v>47709.988720000023</v>
      </c>
      <c r="M38" s="234">
        <v>44403.120564749464</v>
      </c>
      <c r="N38" s="234">
        <v>51016.856875250582</v>
      </c>
      <c r="O38" s="234">
        <v>23729.840077519388</v>
      </c>
      <c r="P38" s="234">
        <v>21320.992740833888</v>
      </c>
      <c r="Q38" s="234">
        <v>26138.687414204887</v>
      </c>
      <c r="R38" s="234">
        <v>37890.681165950926</v>
      </c>
      <c r="S38" s="234">
        <v>36966.086985941416</v>
      </c>
      <c r="T38" s="234">
        <v>38815.275345960436</v>
      </c>
      <c r="U38" s="234">
        <v>32682.415535960972</v>
      </c>
      <c r="V38" s="234">
        <v>32148.215754265402</v>
      </c>
      <c r="W38" s="234">
        <v>33216.615317656542</v>
      </c>
      <c r="X38" s="234">
        <v>6098.9840012821742</v>
      </c>
      <c r="Y38" s="234">
        <v>5644.9735022293617</v>
      </c>
      <c r="Z38" s="234">
        <v>6552.9945003349867</v>
      </c>
      <c r="AA38" s="303">
        <v>6992.5267277167286</v>
      </c>
      <c r="AB38" s="303">
        <v>6398.0037161583869</v>
      </c>
      <c r="AC38" s="303">
        <v>7587.0497392750704</v>
      </c>
      <c r="AD38" s="304">
        <v>5822.1196754834391</v>
      </c>
      <c r="AE38" s="304">
        <v>5589.6811422883356</v>
      </c>
      <c r="AF38" s="304">
        <v>6054.5582086785425</v>
      </c>
      <c r="AG38" s="234">
        <v>26964.759811682979</v>
      </c>
      <c r="AH38" s="234">
        <v>26739.268486028875</v>
      </c>
      <c r="AI38" s="234">
        <v>27190.251137337083</v>
      </c>
      <c r="AJ38" s="237" t="s">
        <v>303</v>
      </c>
      <c r="AN38">
        <v>35</v>
      </c>
    </row>
    <row r="39" spans="2:40" ht="15" customHeight="1" x14ac:dyDescent="0.25">
      <c r="B39" s="257" t="s">
        <v>278</v>
      </c>
      <c r="C39" s="262">
        <f t="shared" si="3"/>
        <v>0</v>
      </c>
      <c r="D39" s="262">
        <f t="shared" si="3"/>
        <v>0</v>
      </c>
      <c r="E39" s="262">
        <f t="shared" si="3"/>
        <v>0</v>
      </c>
      <c r="F39" s="83">
        <v>0</v>
      </c>
      <c r="G39" s="83">
        <v>0</v>
      </c>
      <c r="H39" s="83">
        <v>0</v>
      </c>
      <c r="I39" s="83">
        <v>0</v>
      </c>
      <c r="J39" s="83">
        <v>0</v>
      </c>
      <c r="K39" s="83">
        <v>0</v>
      </c>
      <c r="L39" s="83">
        <v>0</v>
      </c>
      <c r="M39" s="83">
        <v>0</v>
      </c>
      <c r="N39" s="83">
        <v>0</v>
      </c>
      <c r="O39" s="83">
        <v>0</v>
      </c>
      <c r="P39" s="83">
        <v>0</v>
      </c>
      <c r="Q39" s="83">
        <v>0</v>
      </c>
      <c r="R39" s="83">
        <v>0</v>
      </c>
      <c r="S39" s="83">
        <v>0</v>
      </c>
      <c r="T39" s="83">
        <v>0</v>
      </c>
      <c r="U39" s="83">
        <v>0</v>
      </c>
      <c r="V39" s="83">
        <v>0</v>
      </c>
      <c r="W39" s="83">
        <v>0</v>
      </c>
      <c r="X39" s="83">
        <v>0</v>
      </c>
      <c r="Y39" s="83">
        <v>0</v>
      </c>
      <c r="Z39" s="83">
        <v>0</v>
      </c>
      <c r="AA39" s="83">
        <v>0</v>
      </c>
      <c r="AB39" s="83">
        <v>0</v>
      </c>
      <c r="AC39" s="83">
        <v>0</v>
      </c>
      <c r="AD39" s="83">
        <v>0</v>
      </c>
      <c r="AE39" s="83">
        <v>0</v>
      </c>
      <c r="AF39" s="311">
        <v>0</v>
      </c>
      <c r="AG39" s="311">
        <v>0</v>
      </c>
      <c r="AH39" s="311">
        <v>0</v>
      </c>
      <c r="AI39" s="311">
        <v>0</v>
      </c>
      <c r="AJ39" s="237" t="s">
        <v>303</v>
      </c>
      <c r="AN39">
        <v>36</v>
      </c>
    </row>
    <row r="40" spans="2:40" ht="15" customHeight="1" x14ac:dyDescent="0.25">
      <c r="B40" s="257" t="s">
        <v>279</v>
      </c>
      <c r="C40" s="262">
        <f t="shared" ref="C40:E65" si="4">HLOOKUP(C$4,$F$4:$AI$68,$AN40,FALSE)</f>
        <v>0</v>
      </c>
      <c r="D40" s="262">
        <f t="shared" si="4"/>
        <v>0</v>
      </c>
      <c r="E40" s="262">
        <f t="shared" si="4"/>
        <v>0</v>
      </c>
      <c r="F40" s="83">
        <v>0</v>
      </c>
      <c r="G40" s="83">
        <v>0</v>
      </c>
      <c r="H40" s="83">
        <v>0</v>
      </c>
      <c r="I40" s="83">
        <v>0</v>
      </c>
      <c r="J40" s="83">
        <v>0</v>
      </c>
      <c r="K40" s="83">
        <v>0</v>
      </c>
      <c r="L40" s="83">
        <v>0</v>
      </c>
      <c r="M40" s="83">
        <v>0</v>
      </c>
      <c r="N40" s="83">
        <v>0</v>
      </c>
      <c r="O40" s="83">
        <v>0</v>
      </c>
      <c r="P40" s="83">
        <v>0</v>
      </c>
      <c r="Q40" s="83">
        <v>0</v>
      </c>
      <c r="R40" s="83">
        <v>0</v>
      </c>
      <c r="S40" s="83">
        <v>0</v>
      </c>
      <c r="T40" s="83">
        <v>0</v>
      </c>
      <c r="U40" s="83">
        <v>0</v>
      </c>
      <c r="V40" s="83">
        <v>0</v>
      </c>
      <c r="W40" s="83">
        <v>0</v>
      </c>
      <c r="X40" s="83">
        <v>0</v>
      </c>
      <c r="Y40" s="83">
        <v>0</v>
      </c>
      <c r="Z40" s="83">
        <v>0</v>
      </c>
      <c r="AA40" s="83">
        <v>0</v>
      </c>
      <c r="AB40" s="83">
        <v>0</v>
      </c>
      <c r="AC40" s="83">
        <v>0</v>
      </c>
      <c r="AD40" s="83">
        <v>0</v>
      </c>
      <c r="AE40" s="83">
        <v>0</v>
      </c>
      <c r="AF40" s="311">
        <v>0</v>
      </c>
      <c r="AG40" s="311">
        <v>0</v>
      </c>
      <c r="AH40" s="311">
        <v>0</v>
      </c>
      <c r="AI40" s="311">
        <v>0</v>
      </c>
      <c r="AJ40" s="237" t="s">
        <v>303</v>
      </c>
      <c r="AN40">
        <v>37</v>
      </c>
    </row>
    <row r="41" spans="2:40" ht="15" customHeight="1" x14ac:dyDescent="0.25">
      <c r="B41" s="257" t="s">
        <v>280</v>
      </c>
      <c r="C41" s="262">
        <f t="shared" si="4"/>
        <v>0</v>
      </c>
      <c r="D41" s="262">
        <f t="shared" si="4"/>
        <v>0</v>
      </c>
      <c r="E41" s="262">
        <f t="shared" si="4"/>
        <v>0</v>
      </c>
      <c r="F41" s="83">
        <v>0</v>
      </c>
      <c r="G41" s="83">
        <v>0</v>
      </c>
      <c r="H41" s="83">
        <v>0</v>
      </c>
      <c r="I41" s="83">
        <v>0</v>
      </c>
      <c r="J41" s="83">
        <v>0</v>
      </c>
      <c r="K41" s="83">
        <v>0</v>
      </c>
      <c r="L41" s="83">
        <v>0</v>
      </c>
      <c r="M41" s="83">
        <v>0</v>
      </c>
      <c r="N41" s="83">
        <v>0</v>
      </c>
      <c r="O41" s="83">
        <v>0</v>
      </c>
      <c r="P41" s="83">
        <v>0</v>
      </c>
      <c r="Q41" s="83">
        <v>0</v>
      </c>
      <c r="R41" s="83">
        <v>0</v>
      </c>
      <c r="S41" s="83">
        <v>0</v>
      </c>
      <c r="T41" s="83">
        <v>0</v>
      </c>
      <c r="U41" s="83">
        <v>0</v>
      </c>
      <c r="V41" s="83">
        <v>0</v>
      </c>
      <c r="W41" s="83">
        <v>0</v>
      </c>
      <c r="X41" s="83">
        <v>0</v>
      </c>
      <c r="Y41" s="83">
        <v>0</v>
      </c>
      <c r="Z41" s="83">
        <v>0</v>
      </c>
      <c r="AA41" s="83">
        <v>0</v>
      </c>
      <c r="AB41" s="83">
        <v>0</v>
      </c>
      <c r="AC41" s="83">
        <v>0</v>
      </c>
      <c r="AD41" s="83">
        <v>0</v>
      </c>
      <c r="AE41" s="83">
        <v>0</v>
      </c>
      <c r="AF41" s="311">
        <v>0</v>
      </c>
      <c r="AG41" s="311">
        <v>0</v>
      </c>
      <c r="AH41" s="311">
        <v>0</v>
      </c>
      <c r="AI41" s="311">
        <v>0</v>
      </c>
      <c r="AJ41" s="237" t="s">
        <v>303</v>
      </c>
      <c r="AN41">
        <v>38</v>
      </c>
    </row>
    <row r="42" spans="2:40" ht="15" customHeight="1" x14ac:dyDescent="0.25">
      <c r="B42" s="257" t="s">
        <v>281</v>
      </c>
      <c r="C42" s="262">
        <f t="shared" si="4"/>
        <v>0</v>
      </c>
      <c r="D42" s="262">
        <f t="shared" si="4"/>
        <v>0</v>
      </c>
      <c r="E42" s="262">
        <f t="shared" si="4"/>
        <v>0</v>
      </c>
      <c r="F42" s="83">
        <v>0</v>
      </c>
      <c r="G42" s="83">
        <v>0</v>
      </c>
      <c r="H42" s="83">
        <v>0</v>
      </c>
      <c r="I42" s="83">
        <v>0</v>
      </c>
      <c r="J42" s="83">
        <v>0</v>
      </c>
      <c r="K42" s="83">
        <v>0</v>
      </c>
      <c r="L42" s="83">
        <v>0</v>
      </c>
      <c r="M42" s="83">
        <v>0</v>
      </c>
      <c r="N42" s="83">
        <v>0</v>
      </c>
      <c r="O42" s="83">
        <v>0</v>
      </c>
      <c r="P42" s="83">
        <v>0</v>
      </c>
      <c r="Q42" s="83">
        <v>0</v>
      </c>
      <c r="R42" s="83">
        <v>0</v>
      </c>
      <c r="S42" s="83">
        <v>0</v>
      </c>
      <c r="T42" s="83">
        <v>0</v>
      </c>
      <c r="U42" s="83">
        <v>0</v>
      </c>
      <c r="V42" s="83">
        <v>0</v>
      </c>
      <c r="W42" s="83">
        <v>0</v>
      </c>
      <c r="X42" s="83">
        <v>0</v>
      </c>
      <c r="Y42" s="83">
        <v>0</v>
      </c>
      <c r="Z42" s="83">
        <v>0</v>
      </c>
      <c r="AA42" s="83">
        <v>0</v>
      </c>
      <c r="AB42" s="83">
        <v>0</v>
      </c>
      <c r="AC42" s="83">
        <v>0</v>
      </c>
      <c r="AD42" s="83">
        <v>0</v>
      </c>
      <c r="AE42" s="83">
        <v>0</v>
      </c>
      <c r="AF42" s="311">
        <v>0</v>
      </c>
      <c r="AG42" s="311">
        <v>0</v>
      </c>
      <c r="AH42" s="311">
        <v>0</v>
      </c>
      <c r="AI42" s="311">
        <v>0</v>
      </c>
      <c r="AJ42" s="237" t="s">
        <v>303</v>
      </c>
      <c r="AN42">
        <v>39</v>
      </c>
    </row>
    <row r="43" spans="2:40" ht="15" customHeight="1" x14ac:dyDescent="0.25">
      <c r="B43" s="257" t="s">
        <v>282</v>
      </c>
      <c r="C43" s="262">
        <f t="shared" si="4"/>
        <v>0</v>
      </c>
      <c r="D43" s="262">
        <f t="shared" si="4"/>
        <v>0</v>
      </c>
      <c r="E43" s="262">
        <f t="shared" si="4"/>
        <v>0</v>
      </c>
      <c r="F43" s="83">
        <v>0</v>
      </c>
      <c r="G43" s="83">
        <v>0</v>
      </c>
      <c r="H43" s="83">
        <v>0</v>
      </c>
      <c r="I43" s="83">
        <v>0</v>
      </c>
      <c r="J43" s="83">
        <v>0</v>
      </c>
      <c r="K43" s="83">
        <v>0</v>
      </c>
      <c r="L43" s="83">
        <v>0</v>
      </c>
      <c r="M43" s="83">
        <v>0</v>
      </c>
      <c r="N43" s="83">
        <v>0</v>
      </c>
      <c r="O43" s="83">
        <v>0</v>
      </c>
      <c r="P43" s="83">
        <v>0</v>
      </c>
      <c r="Q43" s="83">
        <v>0</v>
      </c>
      <c r="R43" s="83">
        <v>0</v>
      </c>
      <c r="S43" s="83">
        <v>0</v>
      </c>
      <c r="T43" s="83">
        <v>0</v>
      </c>
      <c r="U43" s="83">
        <v>0</v>
      </c>
      <c r="V43" s="83">
        <v>0</v>
      </c>
      <c r="W43" s="83">
        <v>0</v>
      </c>
      <c r="X43" s="83">
        <v>0</v>
      </c>
      <c r="Y43" s="83">
        <v>0</v>
      </c>
      <c r="Z43" s="83">
        <v>0</v>
      </c>
      <c r="AA43" s="83">
        <v>0</v>
      </c>
      <c r="AB43" s="83">
        <v>0</v>
      </c>
      <c r="AC43" s="83">
        <v>0</v>
      </c>
      <c r="AD43" s="83">
        <v>0</v>
      </c>
      <c r="AE43" s="83">
        <v>0</v>
      </c>
      <c r="AF43" s="311">
        <v>0</v>
      </c>
      <c r="AG43" s="311">
        <v>0</v>
      </c>
      <c r="AH43" s="311">
        <v>0</v>
      </c>
      <c r="AI43" s="311">
        <v>0</v>
      </c>
      <c r="AJ43" s="237" t="s">
        <v>303</v>
      </c>
      <c r="AN43">
        <v>40</v>
      </c>
    </row>
    <row r="44" spans="2:40" ht="15" customHeight="1" x14ac:dyDescent="0.25">
      <c r="B44" s="257" t="s">
        <v>283</v>
      </c>
      <c r="C44" s="262">
        <f t="shared" si="4"/>
        <v>1392.5702204928666</v>
      </c>
      <c r="D44" s="262">
        <f t="shared" si="4"/>
        <v>1258.3349522821518</v>
      </c>
      <c r="E44" s="262">
        <f t="shared" si="4"/>
        <v>1526.8054887035814</v>
      </c>
      <c r="F44" s="234">
        <v>248.88135205924806</v>
      </c>
      <c r="G44" s="234">
        <v>233.39106131660355</v>
      </c>
      <c r="H44" s="234">
        <v>264.37164280189256</v>
      </c>
      <c r="I44" s="234">
        <v>338.66280736684934</v>
      </c>
      <c r="J44" s="234">
        <v>302.40691154781945</v>
      </c>
      <c r="K44" s="234">
        <v>374.91870318587922</v>
      </c>
      <c r="L44" s="234">
        <v>221.97577319587626</v>
      </c>
      <c r="M44" s="234">
        <v>155.91779788181515</v>
      </c>
      <c r="N44" s="234">
        <v>288.03374850993737</v>
      </c>
      <c r="O44" s="234">
        <v>365.80213197969533</v>
      </c>
      <c r="P44" s="234">
        <v>271.65869676833921</v>
      </c>
      <c r="Q44" s="234">
        <v>459.94556719105145</v>
      </c>
      <c r="R44" s="234">
        <v>1359.2081685641485</v>
      </c>
      <c r="S44" s="234">
        <v>1315.9842428550953</v>
      </c>
      <c r="T44" s="234">
        <v>1402.4320942732018</v>
      </c>
      <c r="U44" s="234">
        <v>1954.8817002833828</v>
      </c>
      <c r="V44" s="234">
        <v>1922.541954839566</v>
      </c>
      <c r="W44" s="234">
        <v>1987.2214457271996</v>
      </c>
      <c r="X44" s="234">
        <v>2606.1327842069427</v>
      </c>
      <c r="Y44" s="234">
        <v>2433.1043532567242</v>
      </c>
      <c r="Z44" s="234">
        <v>2779.1612151571612</v>
      </c>
      <c r="AA44" s="303">
        <v>1392.5702204928666</v>
      </c>
      <c r="AB44" s="303">
        <v>1258.3349522821518</v>
      </c>
      <c r="AC44" s="303">
        <v>1526.8054887035814</v>
      </c>
      <c r="AD44" s="304">
        <v>1021.7929302437841</v>
      </c>
      <c r="AE44" s="304">
        <v>963.96927379540045</v>
      </c>
      <c r="AF44" s="304">
        <v>1079.6165866921676</v>
      </c>
      <c r="AG44" s="234">
        <v>1107.7078733708511</v>
      </c>
      <c r="AH44" s="234">
        <v>1091.0345023297532</v>
      </c>
      <c r="AI44" s="234">
        <v>1124.381244411949</v>
      </c>
      <c r="AJ44" s="237" t="s">
        <v>303</v>
      </c>
      <c r="AN44">
        <v>41</v>
      </c>
    </row>
    <row r="45" spans="2:40" ht="15" customHeight="1" x14ac:dyDescent="0.25">
      <c r="B45" s="257" t="s">
        <v>284</v>
      </c>
      <c r="C45" s="262">
        <f t="shared" si="4"/>
        <v>0</v>
      </c>
      <c r="D45" s="262">
        <f t="shared" si="4"/>
        <v>0</v>
      </c>
      <c r="E45" s="262">
        <f t="shared" si="4"/>
        <v>0</v>
      </c>
      <c r="F45" s="83">
        <v>0</v>
      </c>
      <c r="G45" s="83">
        <v>0</v>
      </c>
      <c r="H45" s="83">
        <v>0</v>
      </c>
      <c r="I45" s="83">
        <v>0</v>
      </c>
      <c r="J45" s="83">
        <v>0</v>
      </c>
      <c r="K45" s="83">
        <v>0</v>
      </c>
      <c r="L45" s="83">
        <v>0</v>
      </c>
      <c r="M45" s="83">
        <v>0</v>
      </c>
      <c r="N45" s="83">
        <v>0</v>
      </c>
      <c r="O45" s="83">
        <v>0</v>
      </c>
      <c r="P45" s="83">
        <v>0</v>
      </c>
      <c r="Q45" s="83">
        <v>0</v>
      </c>
      <c r="R45" s="83">
        <v>0</v>
      </c>
      <c r="S45" s="83">
        <v>0</v>
      </c>
      <c r="T45" s="83">
        <v>0</v>
      </c>
      <c r="U45" s="83">
        <v>0</v>
      </c>
      <c r="V45" s="83">
        <v>0</v>
      </c>
      <c r="W45" s="83">
        <v>0</v>
      </c>
      <c r="X45" s="83">
        <v>0</v>
      </c>
      <c r="Y45" s="83">
        <v>0</v>
      </c>
      <c r="Z45" s="83">
        <v>0</v>
      </c>
      <c r="AA45" s="83">
        <v>0</v>
      </c>
      <c r="AB45" s="83">
        <v>0</v>
      </c>
      <c r="AC45" s="83">
        <v>0</v>
      </c>
      <c r="AD45" s="83">
        <v>0</v>
      </c>
      <c r="AE45" s="83">
        <v>0</v>
      </c>
      <c r="AF45" s="311">
        <v>0</v>
      </c>
      <c r="AG45" s="311">
        <v>0</v>
      </c>
      <c r="AH45" s="311">
        <v>0</v>
      </c>
      <c r="AI45" s="311">
        <v>0</v>
      </c>
      <c r="AJ45" s="237" t="s">
        <v>303</v>
      </c>
      <c r="AN45">
        <v>42</v>
      </c>
    </row>
    <row r="46" spans="2:40" ht="15" customHeight="1" x14ac:dyDescent="0.25">
      <c r="B46" s="257" t="s">
        <v>285</v>
      </c>
      <c r="C46" s="262">
        <f t="shared" si="4"/>
        <v>0</v>
      </c>
      <c r="D46" s="262">
        <f t="shared" si="4"/>
        <v>0</v>
      </c>
      <c r="E46" s="262">
        <f t="shared" si="4"/>
        <v>0</v>
      </c>
      <c r="F46" s="83">
        <v>0</v>
      </c>
      <c r="G46" s="83">
        <v>0</v>
      </c>
      <c r="H46" s="83">
        <v>0</v>
      </c>
      <c r="I46" s="83">
        <v>0</v>
      </c>
      <c r="J46" s="83">
        <v>0</v>
      </c>
      <c r="K46" s="83">
        <v>0</v>
      </c>
      <c r="L46" s="83">
        <v>0</v>
      </c>
      <c r="M46" s="83">
        <v>0</v>
      </c>
      <c r="N46" s="83">
        <v>0</v>
      </c>
      <c r="O46" s="83">
        <v>0</v>
      </c>
      <c r="P46" s="83">
        <v>0</v>
      </c>
      <c r="Q46" s="83">
        <v>0</v>
      </c>
      <c r="R46" s="83">
        <v>0</v>
      </c>
      <c r="S46" s="83">
        <v>0</v>
      </c>
      <c r="T46" s="83">
        <v>0</v>
      </c>
      <c r="U46" s="83">
        <v>0</v>
      </c>
      <c r="V46" s="83">
        <v>0</v>
      </c>
      <c r="W46" s="83">
        <v>0</v>
      </c>
      <c r="X46" s="83">
        <v>0</v>
      </c>
      <c r="Y46" s="83">
        <v>0</v>
      </c>
      <c r="Z46" s="83">
        <v>0</v>
      </c>
      <c r="AA46" s="83">
        <v>0</v>
      </c>
      <c r="AB46" s="83">
        <v>0</v>
      </c>
      <c r="AC46" s="83">
        <v>0</v>
      </c>
      <c r="AD46" s="83">
        <v>0</v>
      </c>
      <c r="AE46" s="83">
        <v>0</v>
      </c>
      <c r="AF46" s="311">
        <v>0</v>
      </c>
      <c r="AG46" s="311">
        <v>0</v>
      </c>
      <c r="AH46" s="311">
        <v>0</v>
      </c>
      <c r="AI46" s="311">
        <v>0</v>
      </c>
      <c r="AJ46" s="237" t="s">
        <v>303</v>
      </c>
      <c r="AN46">
        <v>43</v>
      </c>
    </row>
    <row r="47" spans="2:40" ht="15" customHeight="1" x14ac:dyDescent="0.25">
      <c r="B47" s="258" t="s">
        <v>286</v>
      </c>
      <c r="C47" s="262">
        <f t="shared" si="4"/>
        <v>0</v>
      </c>
      <c r="D47" s="262">
        <f t="shared" si="4"/>
        <v>0</v>
      </c>
      <c r="E47" s="262">
        <f t="shared" si="4"/>
        <v>0</v>
      </c>
      <c r="F47" s="83">
        <v>0</v>
      </c>
      <c r="G47" s="83">
        <v>0</v>
      </c>
      <c r="H47" s="83">
        <v>0</v>
      </c>
      <c r="I47" s="83">
        <v>0</v>
      </c>
      <c r="J47" s="83">
        <v>0</v>
      </c>
      <c r="K47" s="83">
        <v>0</v>
      </c>
      <c r="L47" s="234">
        <v>654.7670833333334</v>
      </c>
      <c r="M47" s="234">
        <v>201.42281787130037</v>
      </c>
      <c r="N47" s="234">
        <v>1108.1113487953664</v>
      </c>
      <c r="O47" s="83">
        <v>0</v>
      </c>
      <c r="P47" s="83">
        <v>0</v>
      </c>
      <c r="Q47" s="83">
        <v>0</v>
      </c>
      <c r="R47" s="83">
        <v>0</v>
      </c>
      <c r="S47" s="83">
        <v>0</v>
      </c>
      <c r="T47" s="83">
        <v>0</v>
      </c>
      <c r="U47" s="83">
        <v>0</v>
      </c>
      <c r="V47" s="83">
        <v>0</v>
      </c>
      <c r="W47" s="83">
        <v>0</v>
      </c>
      <c r="X47" s="83">
        <v>0</v>
      </c>
      <c r="Y47" s="83">
        <v>0</v>
      </c>
      <c r="Z47" s="83">
        <v>0</v>
      </c>
      <c r="AA47" s="83">
        <v>0</v>
      </c>
      <c r="AB47" s="83">
        <v>0</v>
      </c>
      <c r="AC47" s="83">
        <v>0</v>
      </c>
      <c r="AD47" s="83">
        <v>0</v>
      </c>
      <c r="AE47" s="83">
        <v>0</v>
      </c>
      <c r="AF47" s="311">
        <v>0</v>
      </c>
      <c r="AG47" s="311">
        <v>0</v>
      </c>
      <c r="AH47" s="311">
        <v>0</v>
      </c>
      <c r="AI47" s="311">
        <v>0</v>
      </c>
      <c r="AJ47" s="237" t="s">
        <v>303</v>
      </c>
      <c r="AN47">
        <v>44</v>
      </c>
    </row>
    <row r="48" spans="2:40" ht="15" customHeight="1" x14ac:dyDescent="0.25">
      <c r="B48" s="257" t="s">
        <v>287</v>
      </c>
      <c r="C48" s="262">
        <f t="shared" si="4"/>
        <v>0</v>
      </c>
      <c r="D48" s="262">
        <f t="shared" si="4"/>
        <v>0</v>
      </c>
      <c r="E48" s="262">
        <f t="shared" si="4"/>
        <v>0</v>
      </c>
      <c r="F48" s="83">
        <v>0</v>
      </c>
      <c r="G48" s="83">
        <v>0</v>
      </c>
      <c r="H48" s="83">
        <v>0</v>
      </c>
      <c r="I48" s="83">
        <v>0</v>
      </c>
      <c r="J48" s="83">
        <v>0</v>
      </c>
      <c r="K48" s="83">
        <v>0</v>
      </c>
      <c r="L48" s="83">
        <v>0</v>
      </c>
      <c r="M48" s="83">
        <v>0</v>
      </c>
      <c r="N48" s="83">
        <v>0</v>
      </c>
      <c r="O48" s="83">
        <v>0</v>
      </c>
      <c r="P48" s="83">
        <v>0</v>
      </c>
      <c r="Q48" s="83">
        <v>0</v>
      </c>
      <c r="R48" s="83">
        <v>0</v>
      </c>
      <c r="S48" s="83">
        <v>0</v>
      </c>
      <c r="T48" s="83">
        <v>0</v>
      </c>
      <c r="U48" s="83">
        <v>0</v>
      </c>
      <c r="V48" s="83">
        <v>0</v>
      </c>
      <c r="W48" s="83">
        <v>0</v>
      </c>
      <c r="X48" s="83">
        <v>0</v>
      </c>
      <c r="Y48" s="83">
        <v>0</v>
      </c>
      <c r="Z48" s="83">
        <v>0</v>
      </c>
      <c r="AA48" s="83">
        <v>0</v>
      </c>
      <c r="AB48" s="83">
        <v>0</v>
      </c>
      <c r="AC48" s="83">
        <v>0</v>
      </c>
      <c r="AD48" s="83">
        <v>0</v>
      </c>
      <c r="AE48" s="83">
        <v>0</v>
      </c>
      <c r="AF48" s="311">
        <v>0</v>
      </c>
      <c r="AG48" s="311">
        <v>0</v>
      </c>
      <c r="AH48" s="311">
        <v>0</v>
      </c>
      <c r="AI48" s="311">
        <v>0</v>
      </c>
      <c r="AJ48" s="237" t="s">
        <v>303</v>
      </c>
      <c r="AN48">
        <v>45</v>
      </c>
    </row>
    <row r="49" spans="2:40" ht="15" customHeight="1" x14ac:dyDescent="0.25">
      <c r="B49" s="257" t="s">
        <v>288</v>
      </c>
      <c r="C49" s="262">
        <f t="shared" si="4"/>
        <v>0</v>
      </c>
      <c r="D49" s="262">
        <f t="shared" si="4"/>
        <v>0</v>
      </c>
      <c r="E49" s="262">
        <f t="shared" si="4"/>
        <v>0</v>
      </c>
      <c r="F49" s="83">
        <v>0</v>
      </c>
      <c r="G49" s="83">
        <v>0</v>
      </c>
      <c r="H49" s="83">
        <v>0</v>
      </c>
      <c r="I49" s="83">
        <v>0</v>
      </c>
      <c r="J49" s="83">
        <v>0</v>
      </c>
      <c r="K49" s="83">
        <v>0</v>
      </c>
      <c r="L49" s="83">
        <v>0</v>
      </c>
      <c r="M49" s="83">
        <v>0</v>
      </c>
      <c r="N49" s="83">
        <v>0</v>
      </c>
      <c r="O49" s="234">
        <v>250.66512195121953</v>
      </c>
      <c r="P49" s="234">
        <v>123.62047500910928</v>
      </c>
      <c r="Q49" s="234">
        <v>377.70976889332974</v>
      </c>
      <c r="R49" s="83">
        <v>0</v>
      </c>
      <c r="S49" s="83">
        <v>0</v>
      </c>
      <c r="T49" s="83">
        <v>0</v>
      </c>
      <c r="U49" s="83">
        <v>0</v>
      </c>
      <c r="V49" s="83">
        <v>0</v>
      </c>
      <c r="W49" s="83">
        <v>0</v>
      </c>
      <c r="X49" s="83">
        <v>0</v>
      </c>
      <c r="Y49" s="83">
        <v>0</v>
      </c>
      <c r="Z49" s="83">
        <v>0</v>
      </c>
      <c r="AA49" s="83">
        <v>0</v>
      </c>
      <c r="AB49" s="83">
        <v>0</v>
      </c>
      <c r="AC49" s="83">
        <v>0</v>
      </c>
      <c r="AD49" s="83">
        <v>0</v>
      </c>
      <c r="AE49" s="83">
        <v>0</v>
      </c>
      <c r="AF49" s="311">
        <v>0</v>
      </c>
      <c r="AG49" s="311">
        <v>0</v>
      </c>
      <c r="AH49" s="311">
        <v>0</v>
      </c>
      <c r="AI49" s="311">
        <v>0</v>
      </c>
      <c r="AJ49" s="237" t="s">
        <v>303</v>
      </c>
      <c r="AN49">
        <v>46</v>
      </c>
    </row>
    <row r="50" spans="2:40" ht="15" customHeight="1" x14ac:dyDescent="0.25">
      <c r="B50" s="257" t="s">
        <v>289</v>
      </c>
      <c r="C50" s="262">
        <f t="shared" si="4"/>
        <v>0</v>
      </c>
      <c r="D50" s="262">
        <f t="shared" si="4"/>
        <v>0</v>
      </c>
      <c r="E50" s="262">
        <f t="shared" si="4"/>
        <v>0</v>
      </c>
      <c r="F50" s="83">
        <v>0</v>
      </c>
      <c r="G50" s="83">
        <v>0</v>
      </c>
      <c r="H50" s="83">
        <v>0</v>
      </c>
      <c r="I50" s="83">
        <v>0</v>
      </c>
      <c r="J50" s="83">
        <v>0</v>
      </c>
      <c r="K50" s="83">
        <v>0</v>
      </c>
      <c r="L50" s="83">
        <v>0</v>
      </c>
      <c r="M50" s="83">
        <v>0</v>
      </c>
      <c r="N50" s="83">
        <v>0</v>
      </c>
      <c r="O50" s="83">
        <v>0</v>
      </c>
      <c r="P50" s="83">
        <v>0</v>
      </c>
      <c r="Q50" s="83">
        <v>0</v>
      </c>
      <c r="R50" s="83">
        <v>0</v>
      </c>
      <c r="S50" s="83">
        <v>0</v>
      </c>
      <c r="T50" s="83">
        <v>0</v>
      </c>
      <c r="U50" s="83">
        <v>0</v>
      </c>
      <c r="V50" s="83">
        <v>0</v>
      </c>
      <c r="W50" s="83">
        <v>0</v>
      </c>
      <c r="X50" s="83">
        <v>0</v>
      </c>
      <c r="Y50" s="83">
        <v>0</v>
      </c>
      <c r="Z50" s="83">
        <v>0</v>
      </c>
      <c r="AA50" s="83">
        <v>0</v>
      </c>
      <c r="AB50" s="83">
        <v>0</v>
      </c>
      <c r="AC50" s="83">
        <v>0</v>
      </c>
      <c r="AD50" s="83">
        <v>0</v>
      </c>
      <c r="AE50" s="83">
        <v>0</v>
      </c>
      <c r="AF50" s="311">
        <v>0</v>
      </c>
      <c r="AG50" s="311">
        <v>0</v>
      </c>
      <c r="AH50" s="311">
        <v>0</v>
      </c>
      <c r="AI50" s="311">
        <v>0</v>
      </c>
      <c r="AJ50" s="237" t="s">
        <v>303</v>
      </c>
      <c r="AN50">
        <v>47</v>
      </c>
    </row>
    <row r="51" spans="2:40" ht="15" customHeight="1" x14ac:dyDescent="0.25">
      <c r="B51" s="257" t="s">
        <v>290</v>
      </c>
      <c r="C51" s="262">
        <f t="shared" si="4"/>
        <v>0</v>
      </c>
      <c r="D51" s="262">
        <f t="shared" si="4"/>
        <v>0</v>
      </c>
      <c r="E51" s="262">
        <f t="shared" si="4"/>
        <v>0</v>
      </c>
      <c r="F51" s="83">
        <v>0</v>
      </c>
      <c r="G51" s="83">
        <v>0</v>
      </c>
      <c r="H51" s="83">
        <v>0</v>
      </c>
      <c r="I51" s="83">
        <v>0</v>
      </c>
      <c r="J51" s="83">
        <v>0</v>
      </c>
      <c r="K51" s="83">
        <v>0</v>
      </c>
      <c r="L51" s="83">
        <v>0</v>
      </c>
      <c r="M51" s="83">
        <v>0</v>
      </c>
      <c r="N51" s="83">
        <v>0</v>
      </c>
      <c r="O51" s="83">
        <v>0</v>
      </c>
      <c r="P51" s="83">
        <v>0</v>
      </c>
      <c r="Q51" s="83">
        <v>0</v>
      </c>
      <c r="R51" s="83">
        <v>0</v>
      </c>
      <c r="S51" s="83">
        <v>0</v>
      </c>
      <c r="T51" s="83">
        <v>0</v>
      </c>
      <c r="U51" s="83">
        <v>0</v>
      </c>
      <c r="V51" s="83">
        <v>0</v>
      </c>
      <c r="W51" s="83">
        <v>0</v>
      </c>
      <c r="X51" s="83">
        <v>0</v>
      </c>
      <c r="Y51" s="83">
        <v>0</v>
      </c>
      <c r="Z51" s="83">
        <v>0</v>
      </c>
      <c r="AA51" s="83">
        <v>0</v>
      </c>
      <c r="AB51" s="83">
        <v>0</v>
      </c>
      <c r="AC51" s="83">
        <v>0</v>
      </c>
      <c r="AD51" s="83">
        <v>0</v>
      </c>
      <c r="AE51" s="83">
        <v>0</v>
      </c>
      <c r="AF51" s="311">
        <v>0</v>
      </c>
      <c r="AG51" s="311">
        <v>0</v>
      </c>
      <c r="AH51" s="311">
        <v>0</v>
      </c>
      <c r="AI51" s="311">
        <v>0</v>
      </c>
      <c r="AJ51" s="237" t="s">
        <v>303</v>
      </c>
      <c r="AN51">
        <v>48</v>
      </c>
    </row>
    <row r="52" spans="2:40" ht="15" customHeight="1" x14ac:dyDescent="0.25">
      <c r="B52" s="257" t="s">
        <v>291</v>
      </c>
      <c r="C52" s="262">
        <f t="shared" si="4"/>
        <v>0</v>
      </c>
      <c r="D52" s="262">
        <f t="shared" si="4"/>
        <v>0</v>
      </c>
      <c r="E52" s="262">
        <f t="shared" si="4"/>
        <v>0</v>
      </c>
      <c r="F52" s="83">
        <v>0</v>
      </c>
      <c r="G52" s="83">
        <v>0</v>
      </c>
      <c r="H52" s="83">
        <v>0</v>
      </c>
      <c r="I52" s="83">
        <v>0</v>
      </c>
      <c r="J52" s="83">
        <v>0</v>
      </c>
      <c r="K52" s="83">
        <v>0</v>
      </c>
      <c r="L52" s="83">
        <v>0</v>
      </c>
      <c r="M52" s="83">
        <v>0</v>
      </c>
      <c r="N52" s="83">
        <v>0</v>
      </c>
      <c r="O52" s="83">
        <v>0</v>
      </c>
      <c r="P52" s="83">
        <v>0</v>
      </c>
      <c r="Q52" s="83">
        <v>0</v>
      </c>
      <c r="R52" s="83">
        <v>0</v>
      </c>
      <c r="S52" s="83">
        <v>0</v>
      </c>
      <c r="T52" s="83">
        <v>0</v>
      </c>
      <c r="U52" s="83">
        <v>0</v>
      </c>
      <c r="V52" s="83">
        <v>0</v>
      </c>
      <c r="W52" s="83">
        <v>0</v>
      </c>
      <c r="X52" s="83">
        <v>0</v>
      </c>
      <c r="Y52" s="83">
        <v>0</v>
      </c>
      <c r="Z52" s="83">
        <v>0</v>
      </c>
      <c r="AA52" s="83">
        <v>0</v>
      </c>
      <c r="AB52" s="83">
        <v>0</v>
      </c>
      <c r="AC52" s="83">
        <v>0</v>
      </c>
      <c r="AD52" s="83">
        <v>0</v>
      </c>
      <c r="AE52" s="83">
        <v>0</v>
      </c>
      <c r="AF52" s="311">
        <v>0</v>
      </c>
      <c r="AG52" s="311">
        <v>0</v>
      </c>
      <c r="AH52" s="311">
        <v>0</v>
      </c>
      <c r="AI52" s="311">
        <v>0</v>
      </c>
      <c r="AJ52" s="237" t="s">
        <v>303</v>
      </c>
      <c r="AN52">
        <v>49</v>
      </c>
    </row>
    <row r="53" spans="2:40" ht="15" customHeight="1" x14ac:dyDescent="0.25">
      <c r="B53" s="257" t="s">
        <v>292</v>
      </c>
      <c r="C53" s="262">
        <f t="shared" si="4"/>
        <v>0</v>
      </c>
      <c r="D53" s="262">
        <f t="shared" si="4"/>
        <v>0</v>
      </c>
      <c r="E53" s="262">
        <f t="shared" si="4"/>
        <v>0</v>
      </c>
      <c r="F53" s="83">
        <v>0</v>
      </c>
      <c r="G53" s="83">
        <v>0</v>
      </c>
      <c r="H53" s="83">
        <v>0</v>
      </c>
      <c r="I53" s="83">
        <v>0</v>
      </c>
      <c r="J53" s="83">
        <v>0</v>
      </c>
      <c r="K53" s="83">
        <v>0</v>
      </c>
      <c r="L53" s="83">
        <v>0</v>
      </c>
      <c r="M53" s="83">
        <v>0</v>
      </c>
      <c r="N53" s="83">
        <v>0</v>
      </c>
      <c r="O53" s="83">
        <v>0</v>
      </c>
      <c r="P53" s="83">
        <v>0</v>
      </c>
      <c r="Q53" s="83">
        <v>0</v>
      </c>
      <c r="R53" s="83">
        <v>0</v>
      </c>
      <c r="S53" s="83">
        <v>0</v>
      </c>
      <c r="T53" s="83">
        <v>0</v>
      </c>
      <c r="U53" s="83">
        <v>0</v>
      </c>
      <c r="V53" s="83">
        <v>0</v>
      </c>
      <c r="W53" s="83">
        <v>0</v>
      </c>
      <c r="X53" s="83">
        <v>0</v>
      </c>
      <c r="Y53" s="83">
        <v>0</v>
      </c>
      <c r="Z53" s="83">
        <v>0</v>
      </c>
      <c r="AA53" s="83">
        <v>0</v>
      </c>
      <c r="AB53" s="83">
        <v>0</v>
      </c>
      <c r="AC53" s="83">
        <v>0</v>
      </c>
      <c r="AD53" s="83">
        <v>0</v>
      </c>
      <c r="AE53" s="83">
        <v>0</v>
      </c>
      <c r="AF53" s="311">
        <v>0</v>
      </c>
      <c r="AG53" s="311">
        <v>0</v>
      </c>
      <c r="AH53" s="311">
        <v>0</v>
      </c>
      <c r="AI53" s="311">
        <v>0</v>
      </c>
      <c r="AJ53" s="237" t="s">
        <v>303</v>
      </c>
      <c r="AN53">
        <v>50</v>
      </c>
    </row>
    <row r="54" spans="2:40" ht="15" customHeight="1" x14ac:dyDescent="0.25">
      <c r="B54" s="257" t="s">
        <v>293</v>
      </c>
      <c r="C54" s="262">
        <f t="shared" si="4"/>
        <v>0</v>
      </c>
      <c r="D54" s="262">
        <f t="shared" si="4"/>
        <v>0</v>
      </c>
      <c r="E54" s="262">
        <f t="shared" si="4"/>
        <v>0</v>
      </c>
      <c r="F54" s="83">
        <v>0</v>
      </c>
      <c r="G54" s="83">
        <v>0</v>
      </c>
      <c r="H54" s="83">
        <v>0</v>
      </c>
      <c r="I54" s="83">
        <v>0</v>
      </c>
      <c r="J54" s="83">
        <v>0</v>
      </c>
      <c r="K54" s="83">
        <v>0</v>
      </c>
      <c r="L54" s="83">
        <v>0</v>
      </c>
      <c r="M54" s="83">
        <v>0</v>
      </c>
      <c r="N54" s="83">
        <v>0</v>
      </c>
      <c r="O54" s="83">
        <v>0</v>
      </c>
      <c r="P54" s="83">
        <v>0</v>
      </c>
      <c r="Q54" s="83">
        <v>0</v>
      </c>
      <c r="R54" s="83">
        <v>0</v>
      </c>
      <c r="S54" s="83">
        <v>0</v>
      </c>
      <c r="T54" s="83">
        <v>0</v>
      </c>
      <c r="U54" s="83">
        <v>0</v>
      </c>
      <c r="V54" s="83">
        <v>0</v>
      </c>
      <c r="W54" s="83">
        <v>0</v>
      </c>
      <c r="X54" s="83">
        <v>0</v>
      </c>
      <c r="Y54" s="83">
        <v>0</v>
      </c>
      <c r="Z54" s="83">
        <v>0</v>
      </c>
      <c r="AA54" s="83">
        <v>0</v>
      </c>
      <c r="AB54" s="83">
        <v>0</v>
      </c>
      <c r="AC54" s="83">
        <v>0</v>
      </c>
      <c r="AD54" s="83">
        <v>0</v>
      </c>
      <c r="AE54" s="83">
        <v>0</v>
      </c>
      <c r="AF54" s="311">
        <v>0</v>
      </c>
      <c r="AG54" s="311">
        <v>0</v>
      </c>
      <c r="AH54" s="311">
        <v>0</v>
      </c>
      <c r="AI54" s="311">
        <v>0</v>
      </c>
      <c r="AJ54" s="237" t="s">
        <v>303</v>
      </c>
      <c r="AN54">
        <v>51</v>
      </c>
    </row>
    <row r="55" spans="2:40" ht="15" customHeight="1" x14ac:dyDescent="0.25">
      <c r="B55" s="257" t="s">
        <v>294</v>
      </c>
      <c r="C55" s="262">
        <f t="shared" si="4"/>
        <v>0</v>
      </c>
      <c r="D55" s="262">
        <f t="shared" si="4"/>
        <v>0</v>
      </c>
      <c r="E55" s="262">
        <f t="shared" si="4"/>
        <v>0</v>
      </c>
      <c r="F55" s="83">
        <v>0</v>
      </c>
      <c r="G55" s="83">
        <v>0</v>
      </c>
      <c r="H55" s="83">
        <v>0</v>
      </c>
      <c r="I55" s="83">
        <v>0</v>
      </c>
      <c r="J55" s="83">
        <v>0</v>
      </c>
      <c r="K55" s="83">
        <v>0</v>
      </c>
      <c r="L55" s="83">
        <v>0</v>
      </c>
      <c r="M55" s="83">
        <v>0</v>
      </c>
      <c r="N55" s="83">
        <v>0</v>
      </c>
      <c r="O55" s="83">
        <v>0</v>
      </c>
      <c r="P55" s="83">
        <v>0</v>
      </c>
      <c r="Q55" s="83">
        <v>0</v>
      </c>
      <c r="R55" s="83">
        <v>0</v>
      </c>
      <c r="S55" s="83">
        <v>0</v>
      </c>
      <c r="T55" s="83">
        <v>0</v>
      </c>
      <c r="U55" s="83">
        <v>0</v>
      </c>
      <c r="V55" s="83">
        <v>0</v>
      </c>
      <c r="W55" s="83">
        <v>0</v>
      </c>
      <c r="X55" s="83">
        <v>0</v>
      </c>
      <c r="Y55" s="83">
        <v>0</v>
      </c>
      <c r="Z55" s="83">
        <v>0</v>
      </c>
      <c r="AA55" s="83">
        <v>0</v>
      </c>
      <c r="AB55" s="83">
        <v>0</v>
      </c>
      <c r="AC55" s="83">
        <v>0</v>
      </c>
      <c r="AD55" s="83">
        <v>0</v>
      </c>
      <c r="AE55" s="83">
        <v>0</v>
      </c>
      <c r="AF55" s="311">
        <v>0</v>
      </c>
      <c r="AG55" s="311">
        <v>0</v>
      </c>
      <c r="AH55" s="311">
        <v>0</v>
      </c>
      <c r="AI55" s="311">
        <v>0</v>
      </c>
      <c r="AJ55" s="237" t="s">
        <v>303</v>
      </c>
      <c r="AN55">
        <v>52</v>
      </c>
    </row>
    <row r="56" spans="2:40" ht="15" customHeight="1" x14ac:dyDescent="0.25">
      <c r="B56" s="257" t="s">
        <v>295</v>
      </c>
      <c r="C56" s="262">
        <f t="shared" si="4"/>
        <v>0</v>
      </c>
      <c r="D56" s="262">
        <f t="shared" si="4"/>
        <v>0</v>
      </c>
      <c r="E56" s="262">
        <f t="shared" si="4"/>
        <v>0</v>
      </c>
      <c r="F56" s="83">
        <v>0</v>
      </c>
      <c r="G56" s="83">
        <v>0</v>
      </c>
      <c r="H56" s="83">
        <v>0</v>
      </c>
      <c r="I56" s="83">
        <v>0</v>
      </c>
      <c r="J56" s="83">
        <v>0</v>
      </c>
      <c r="K56" s="83">
        <v>0</v>
      </c>
      <c r="L56" s="83">
        <v>0</v>
      </c>
      <c r="M56" s="83">
        <v>0</v>
      </c>
      <c r="N56" s="83">
        <v>0</v>
      </c>
      <c r="O56" s="83">
        <v>0</v>
      </c>
      <c r="P56" s="83">
        <v>0</v>
      </c>
      <c r="Q56" s="83">
        <v>0</v>
      </c>
      <c r="R56" s="83">
        <v>0</v>
      </c>
      <c r="S56" s="83">
        <v>0</v>
      </c>
      <c r="T56" s="83">
        <v>0</v>
      </c>
      <c r="U56" s="83">
        <v>0</v>
      </c>
      <c r="V56" s="83">
        <v>0</v>
      </c>
      <c r="W56" s="83">
        <v>0</v>
      </c>
      <c r="X56" s="83">
        <v>0</v>
      </c>
      <c r="Y56" s="83">
        <v>0</v>
      </c>
      <c r="Z56" s="83">
        <v>0</v>
      </c>
      <c r="AA56" s="83">
        <v>0</v>
      </c>
      <c r="AB56" s="83">
        <v>0</v>
      </c>
      <c r="AC56" s="83">
        <v>0</v>
      </c>
      <c r="AD56" s="83">
        <v>0</v>
      </c>
      <c r="AE56" s="83">
        <v>0</v>
      </c>
      <c r="AF56" s="311">
        <v>0</v>
      </c>
      <c r="AG56" s="311">
        <v>0</v>
      </c>
      <c r="AH56" s="311">
        <v>0</v>
      </c>
      <c r="AI56" s="311">
        <v>0</v>
      </c>
      <c r="AJ56" s="237" t="s">
        <v>303</v>
      </c>
      <c r="AN56">
        <v>53</v>
      </c>
    </row>
    <row r="57" spans="2:40" ht="15" customHeight="1" x14ac:dyDescent="0.25">
      <c r="B57" s="257" t="s">
        <v>296</v>
      </c>
      <c r="C57" s="262">
        <f t="shared" si="4"/>
        <v>0</v>
      </c>
      <c r="D57" s="262">
        <f t="shared" si="4"/>
        <v>0</v>
      </c>
      <c r="E57" s="262">
        <f t="shared" si="4"/>
        <v>0</v>
      </c>
      <c r="F57" s="83">
        <v>0</v>
      </c>
      <c r="G57" s="83">
        <v>0</v>
      </c>
      <c r="H57" s="83">
        <v>0</v>
      </c>
      <c r="I57" s="83">
        <v>0</v>
      </c>
      <c r="J57" s="83">
        <v>0</v>
      </c>
      <c r="K57" s="83">
        <v>0</v>
      </c>
      <c r="L57" s="83">
        <v>0</v>
      </c>
      <c r="M57" s="83">
        <v>0</v>
      </c>
      <c r="N57" s="83">
        <v>0</v>
      </c>
      <c r="O57" s="83">
        <v>0</v>
      </c>
      <c r="P57" s="83">
        <v>0</v>
      </c>
      <c r="Q57" s="83">
        <v>0</v>
      </c>
      <c r="R57" s="83">
        <v>0</v>
      </c>
      <c r="S57" s="83">
        <v>0</v>
      </c>
      <c r="T57" s="83">
        <v>0</v>
      </c>
      <c r="U57" s="83">
        <v>0</v>
      </c>
      <c r="V57" s="83">
        <v>0</v>
      </c>
      <c r="W57" s="83">
        <v>0</v>
      </c>
      <c r="X57" s="83">
        <v>0</v>
      </c>
      <c r="Y57" s="83">
        <v>0</v>
      </c>
      <c r="Z57" s="83">
        <v>0</v>
      </c>
      <c r="AA57" s="83">
        <v>0</v>
      </c>
      <c r="AB57" s="83">
        <v>0</v>
      </c>
      <c r="AC57" s="83">
        <v>0</v>
      </c>
      <c r="AD57" s="83">
        <v>0</v>
      </c>
      <c r="AE57" s="83">
        <v>0</v>
      </c>
      <c r="AF57" s="311">
        <v>0</v>
      </c>
      <c r="AG57" s="311">
        <v>0</v>
      </c>
      <c r="AH57" s="311">
        <v>0</v>
      </c>
      <c r="AI57" s="311">
        <v>0</v>
      </c>
      <c r="AJ57" s="237" t="s">
        <v>303</v>
      </c>
      <c r="AN57">
        <v>54</v>
      </c>
    </row>
    <row r="58" spans="2:40" ht="15" customHeight="1" x14ac:dyDescent="0.25">
      <c r="B58" s="257" t="s">
        <v>297</v>
      </c>
      <c r="C58" s="262">
        <f t="shared" si="4"/>
        <v>0</v>
      </c>
      <c r="D58" s="262">
        <f t="shared" si="4"/>
        <v>0</v>
      </c>
      <c r="E58" s="262">
        <f t="shared" si="4"/>
        <v>0</v>
      </c>
      <c r="F58" s="83">
        <v>0</v>
      </c>
      <c r="G58" s="83">
        <v>0</v>
      </c>
      <c r="H58" s="83">
        <v>0</v>
      </c>
      <c r="I58" s="83">
        <v>0</v>
      </c>
      <c r="J58" s="83">
        <v>0</v>
      </c>
      <c r="K58" s="83">
        <v>0</v>
      </c>
      <c r="L58" s="83">
        <v>0</v>
      </c>
      <c r="M58" s="83">
        <v>0</v>
      </c>
      <c r="N58" s="83">
        <v>0</v>
      </c>
      <c r="O58" s="83">
        <v>0</v>
      </c>
      <c r="P58" s="83">
        <v>0</v>
      </c>
      <c r="Q58" s="83">
        <v>0</v>
      </c>
      <c r="R58" s="83">
        <v>0</v>
      </c>
      <c r="S58" s="83">
        <v>0</v>
      </c>
      <c r="T58" s="83">
        <v>0</v>
      </c>
      <c r="U58" s="83">
        <v>0</v>
      </c>
      <c r="V58" s="83">
        <v>0</v>
      </c>
      <c r="W58" s="83">
        <v>0</v>
      </c>
      <c r="X58" s="83">
        <v>0</v>
      </c>
      <c r="Y58" s="83">
        <v>0</v>
      </c>
      <c r="Z58" s="83">
        <v>0</v>
      </c>
      <c r="AA58" s="83">
        <v>0</v>
      </c>
      <c r="AB58" s="83">
        <v>0</v>
      </c>
      <c r="AC58" s="83">
        <v>0</v>
      </c>
      <c r="AD58" s="83">
        <v>0</v>
      </c>
      <c r="AE58" s="83">
        <v>0</v>
      </c>
      <c r="AF58" s="311">
        <v>0</v>
      </c>
      <c r="AG58" s="311">
        <v>0</v>
      </c>
      <c r="AH58" s="311">
        <v>0</v>
      </c>
      <c r="AI58" s="311">
        <v>0</v>
      </c>
      <c r="AJ58" s="237" t="s">
        <v>303</v>
      </c>
      <c r="AN58">
        <v>55</v>
      </c>
    </row>
    <row r="59" spans="2:40" ht="15" customHeight="1" x14ac:dyDescent="0.25">
      <c r="B59" s="257" t="s">
        <v>298</v>
      </c>
      <c r="C59" s="262">
        <f t="shared" si="4"/>
        <v>0</v>
      </c>
      <c r="D59" s="262">
        <f t="shared" si="4"/>
        <v>0</v>
      </c>
      <c r="E59" s="262">
        <f t="shared" si="4"/>
        <v>0</v>
      </c>
      <c r="F59" s="83">
        <v>0</v>
      </c>
      <c r="G59" s="83">
        <v>0</v>
      </c>
      <c r="H59" s="83">
        <v>0</v>
      </c>
      <c r="I59" s="83">
        <v>0</v>
      </c>
      <c r="J59" s="83">
        <v>0</v>
      </c>
      <c r="K59" s="83">
        <v>0</v>
      </c>
      <c r="L59" s="83">
        <v>0</v>
      </c>
      <c r="M59" s="83">
        <v>0</v>
      </c>
      <c r="N59" s="83">
        <v>0</v>
      </c>
      <c r="O59" s="83">
        <v>0</v>
      </c>
      <c r="P59" s="83">
        <v>0</v>
      </c>
      <c r="Q59" s="83">
        <v>0</v>
      </c>
      <c r="R59" s="83">
        <v>0</v>
      </c>
      <c r="S59" s="83">
        <v>0</v>
      </c>
      <c r="T59" s="83">
        <v>0</v>
      </c>
      <c r="U59" s="83">
        <v>0</v>
      </c>
      <c r="V59" s="83">
        <v>0</v>
      </c>
      <c r="W59" s="83">
        <v>0</v>
      </c>
      <c r="X59" s="83">
        <v>0</v>
      </c>
      <c r="Y59" s="83">
        <v>0</v>
      </c>
      <c r="Z59" s="83">
        <v>0</v>
      </c>
      <c r="AA59" s="83">
        <v>0</v>
      </c>
      <c r="AB59" s="83">
        <v>0</v>
      </c>
      <c r="AC59" s="83">
        <v>0</v>
      </c>
      <c r="AD59" s="83">
        <v>0</v>
      </c>
      <c r="AE59" s="83">
        <v>0</v>
      </c>
      <c r="AF59" s="311">
        <v>0</v>
      </c>
      <c r="AG59" s="311">
        <v>0</v>
      </c>
      <c r="AH59" s="311">
        <v>0</v>
      </c>
      <c r="AI59" s="311">
        <v>0</v>
      </c>
      <c r="AJ59" s="237" t="s">
        <v>303</v>
      </c>
      <c r="AN59">
        <v>56</v>
      </c>
    </row>
    <row r="60" spans="2:40" ht="15" customHeight="1" x14ac:dyDescent="0.25">
      <c r="B60" s="257" t="s">
        <v>299</v>
      </c>
      <c r="C60" s="262">
        <f t="shared" si="4"/>
        <v>0</v>
      </c>
      <c r="D60" s="262">
        <f t="shared" si="4"/>
        <v>0</v>
      </c>
      <c r="E60" s="262">
        <f t="shared" si="4"/>
        <v>0</v>
      </c>
      <c r="F60" s="83">
        <v>0</v>
      </c>
      <c r="G60" s="83">
        <v>0</v>
      </c>
      <c r="H60" s="83">
        <v>0</v>
      </c>
      <c r="I60" s="83">
        <v>0</v>
      </c>
      <c r="J60" s="83">
        <v>0</v>
      </c>
      <c r="K60" s="83">
        <v>0</v>
      </c>
      <c r="L60" s="83">
        <v>0</v>
      </c>
      <c r="M60" s="83">
        <v>0</v>
      </c>
      <c r="N60" s="83">
        <v>0</v>
      </c>
      <c r="O60" s="83">
        <v>0</v>
      </c>
      <c r="P60" s="83">
        <v>0</v>
      </c>
      <c r="Q60" s="83">
        <v>0</v>
      </c>
      <c r="R60" s="83">
        <v>0</v>
      </c>
      <c r="S60" s="83">
        <v>0</v>
      </c>
      <c r="T60" s="83">
        <v>0</v>
      </c>
      <c r="U60" s="83">
        <v>0</v>
      </c>
      <c r="V60" s="83">
        <v>0</v>
      </c>
      <c r="W60" s="83">
        <v>0</v>
      </c>
      <c r="X60" s="83">
        <v>0</v>
      </c>
      <c r="Y60" s="83">
        <v>0</v>
      </c>
      <c r="Z60" s="83">
        <v>0</v>
      </c>
      <c r="AA60" s="83">
        <v>0</v>
      </c>
      <c r="AB60" s="83">
        <v>0</v>
      </c>
      <c r="AC60" s="83">
        <v>0</v>
      </c>
      <c r="AD60" s="303">
        <v>0</v>
      </c>
      <c r="AE60" s="303">
        <v>0</v>
      </c>
      <c r="AF60" s="312">
        <v>0</v>
      </c>
      <c r="AG60" s="312">
        <v>0</v>
      </c>
      <c r="AH60" s="312">
        <v>0</v>
      </c>
      <c r="AI60" s="312">
        <v>0</v>
      </c>
      <c r="AJ60" s="237" t="s">
        <v>303</v>
      </c>
      <c r="AN60">
        <v>57</v>
      </c>
    </row>
    <row r="61" spans="2:40" ht="15" customHeight="1" x14ac:dyDescent="0.25">
      <c r="B61" s="258" t="s">
        <v>300</v>
      </c>
      <c r="C61" s="262">
        <f t="shared" si="4"/>
        <v>0</v>
      </c>
      <c r="D61" s="262">
        <f t="shared" si="4"/>
        <v>0</v>
      </c>
      <c r="E61" s="262">
        <f t="shared" si="4"/>
        <v>0</v>
      </c>
      <c r="F61" s="83">
        <v>0</v>
      </c>
      <c r="G61" s="83">
        <v>0</v>
      </c>
      <c r="H61" s="83">
        <v>0</v>
      </c>
      <c r="I61" s="83">
        <v>0</v>
      </c>
      <c r="J61" s="83">
        <v>0</v>
      </c>
      <c r="K61" s="83">
        <v>0</v>
      </c>
      <c r="L61" s="83">
        <v>0</v>
      </c>
      <c r="M61" s="83">
        <v>0</v>
      </c>
      <c r="N61" s="83">
        <v>0</v>
      </c>
      <c r="O61" s="83">
        <v>0</v>
      </c>
      <c r="P61" s="83">
        <v>0</v>
      </c>
      <c r="Q61" s="83">
        <v>0</v>
      </c>
      <c r="R61" s="83">
        <v>0</v>
      </c>
      <c r="S61" s="83">
        <v>0</v>
      </c>
      <c r="T61" s="83">
        <v>0</v>
      </c>
      <c r="U61" s="83">
        <v>0</v>
      </c>
      <c r="V61" s="83">
        <v>0</v>
      </c>
      <c r="W61" s="83">
        <v>0</v>
      </c>
      <c r="X61" s="83">
        <v>0</v>
      </c>
      <c r="Y61" s="83">
        <v>0</v>
      </c>
      <c r="Z61" s="83">
        <v>0</v>
      </c>
      <c r="AA61" s="303">
        <v>0</v>
      </c>
      <c r="AB61" s="303">
        <v>0</v>
      </c>
      <c r="AC61" s="303">
        <v>0</v>
      </c>
      <c r="AD61" s="303">
        <v>0</v>
      </c>
      <c r="AE61" s="303">
        <v>0</v>
      </c>
      <c r="AF61" s="312">
        <v>0</v>
      </c>
      <c r="AG61" s="312">
        <v>0</v>
      </c>
      <c r="AH61" s="312">
        <v>0</v>
      </c>
      <c r="AI61" s="312">
        <v>0</v>
      </c>
      <c r="AJ61" s="237" t="s">
        <v>303</v>
      </c>
      <c r="AN61">
        <v>58</v>
      </c>
    </row>
    <row r="62" spans="2:40" ht="15" customHeight="1" x14ac:dyDescent="0.25">
      <c r="B62" s="258" t="s">
        <v>301</v>
      </c>
      <c r="C62" s="262">
        <f t="shared" si="4"/>
        <v>0</v>
      </c>
      <c r="D62" s="262">
        <f t="shared" si="4"/>
        <v>0</v>
      </c>
      <c r="E62" s="262">
        <f t="shared" si="4"/>
        <v>0</v>
      </c>
      <c r="F62" s="83">
        <v>0</v>
      </c>
      <c r="G62" s="83">
        <v>0</v>
      </c>
      <c r="H62" s="83">
        <v>0</v>
      </c>
      <c r="I62" s="83">
        <v>0</v>
      </c>
      <c r="J62" s="83">
        <v>0</v>
      </c>
      <c r="K62" s="83">
        <v>0</v>
      </c>
      <c r="L62" s="83">
        <v>0</v>
      </c>
      <c r="M62" s="83">
        <v>0</v>
      </c>
      <c r="N62" s="83">
        <v>0</v>
      </c>
      <c r="O62" s="83">
        <v>0</v>
      </c>
      <c r="P62" s="83">
        <v>0</v>
      </c>
      <c r="Q62" s="83">
        <v>0</v>
      </c>
      <c r="R62" s="83">
        <v>0</v>
      </c>
      <c r="S62" s="83">
        <v>0</v>
      </c>
      <c r="T62" s="83">
        <v>0</v>
      </c>
      <c r="U62" s="83">
        <v>0</v>
      </c>
      <c r="V62" s="83">
        <v>0</v>
      </c>
      <c r="W62" s="83">
        <v>0</v>
      </c>
      <c r="X62" s="83">
        <v>0</v>
      </c>
      <c r="Y62" s="83">
        <v>0</v>
      </c>
      <c r="Z62" s="83">
        <v>0</v>
      </c>
      <c r="AA62" s="303">
        <v>0</v>
      </c>
      <c r="AB62" s="303">
        <v>0</v>
      </c>
      <c r="AC62" s="303">
        <v>0</v>
      </c>
      <c r="AD62" s="303">
        <v>0</v>
      </c>
      <c r="AE62" s="303">
        <v>0</v>
      </c>
      <c r="AF62" s="312">
        <v>0</v>
      </c>
      <c r="AG62" s="312">
        <v>0</v>
      </c>
      <c r="AH62" s="312">
        <v>0</v>
      </c>
      <c r="AI62" s="312">
        <v>0</v>
      </c>
      <c r="AJ62" s="237" t="s">
        <v>303</v>
      </c>
      <c r="AN62">
        <v>59</v>
      </c>
    </row>
    <row r="63" spans="2:40" ht="15" customHeight="1" x14ac:dyDescent="0.25">
      <c r="B63" s="258" t="s">
        <v>302</v>
      </c>
      <c r="C63" s="262">
        <f t="shared" si="4"/>
        <v>0</v>
      </c>
      <c r="D63" s="262">
        <f t="shared" si="4"/>
        <v>0</v>
      </c>
      <c r="E63" s="262">
        <f t="shared" si="4"/>
        <v>0</v>
      </c>
      <c r="F63" s="83">
        <v>0</v>
      </c>
      <c r="G63" s="83">
        <v>0</v>
      </c>
      <c r="H63" s="83">
        <v>0</v>
      </c>
      <c r="I63" s="83">
        <v>0</v>
      </c>
      <c r="J63" s="83">
        <v>0</v>
      </c>
      <c r="K63" s="83">
        <v>0</v>
      </c>
      <c r="L63" s="83">
        <v>0</v>
      </c>
      <c r="M63" s="83">
        <v>0</v>
      </c>
      <c r="N63" s="83">
        <v>0</v>
      </c>
      <c r="O63" s="83">
        <v>0</v>
      </c>
      <c r="P63" s="83">
        <v>0</v>
      </c>
      <c r="Q63" s="83">
        <v>0</v>
      </c>
      <c r="R63" s="83">
        <v>0</v>
      </c>
      <c r="S63" s="83">
        <v>0</v>
      </c>
      <c r="T63" s="83">
        <v>0</v>
      </c>
      <c r="U63" s="83">
        <v>0</v>
      </c>
      <c r="V63" s="83">
        <v>0</v>
      </c>
      <c r="W63" s="83">
        <v>0</v>
      </c>
      <c r="X63" s="83">
        <v>0</v>
      </c>
      <c r="Y63" s="83">
        <v>0</v>
      </c>
      <c r="Z63" s="83">
        <v>0</v>
      </c>
      <c r="AA63" s="303">
        <v>0</v>
      </c>
      <c r="AB63" s="303">
        <v>0</v>
      </c>
      <c r="AC63" s="303">
        <v>0</v>
      </c>
      <c r="AD63" s="303">
        <v>0</v>
      </c>
      <c r="AE63" s="303">
        <v>0</v>
      </c>
      <c r="AF63" s="312">
        <v>0</v>
      </c>
      <c r="AG63" s="234">
        <v>218.79176182432442</v>
      </c>
      <c r="AH63" s="234">
        <v>167.03800934537423</v>
      </c>
      <c r="AI63" s="234">
        <v>270.54551430327462</v>
      </c>
      <c r="AJ63" s="237" t="s">
        <v>303</v>
      </c>
      <c r="AN63">
        <v>60</v>
      </c>
    </row>
    <row r="64" spans="2:40" ht="15" customHeight="1" x14ac:dyDescent="0.25">
      <c r="B64" s="259" t="s">
        <v>845</v>
      </c>
      <c r="C64" s="262">
        <f t="shared" si="4"/>
        <v>2209358.2000752115</v>
      </c>
      <c r="D64" s="262">
        <f t="shared" si="4"/>
        <v>2208011.4465917661</v>
      </c>
      <c r="E64" s="262">
        <f t="shared" si="4"/>
        <v>2210704.9535586569</v>
      </c>
      <c r="F64" s="313">
        <v>10734359.502269614</v>
      </c>
      <c r="G64" s="313">
        <v>10724303.265445106</v>
      </c>
      <c r="H64" s="313">
        <v>10744415.739094123</v>
      </c>
      <c r="I64" s="313">
        <v>2989871.5640290417</v>
      </c>
      <c r="J64" s="313">
        <v>2987431.9621126549</v>
      </c>
      <c r="K64" s="313">
        <v>2992311.1659454284</v>
      </c>
      <c r="L64" s="313">
        <v>2112745.959694251</v>
      </c>
      <c r="M64" s="313">
        <v>2112329.2819624166</v>
      </c>
      <c r="N64" s="313">
        <v>2113162.6374260853</v>
      </c>
      <c r="O64" s="313">
        <v>2736257.1754076472</v>
      </c>
      <c r="P64" s="313">
        <v>2733160.4377305689</v>
      </c>
      <c r="Q64" s="313">
        <v>2739353.9130847254</v>
      </c>
      <c r="R64" s="313">
        <v>4366836.3143656189</v>
      </c>
      <c r="S64" s="313">
        <v>4365363.9067036891</v>
      </c>
      <c r="T64" s="313">
        <v>4368308.7220275486</v>
      </c>
      <c r="U64" s="313">
        <v>14366601.893033218</v>
      </c>
      <c r="V64" s="313">
        <v>14360994.241251094</v>
      </c>
      <c r="W64" s="313">
        <v>14372209.544815341</v>
      </c>
      <c r="X64" s="313">
        <v>1569136.6541510981</v>
      </c>
      <c r="Y64" s="313">
        <v>1568686.2750362698</v>
      </c>
      <c r="Z64" s="313">
        <v>1569587.0332659264</v>
      </c>
      <c r="AA64" s="313">
        <v>2209358.2000752115</v>
      </c>
      <c r="AB64" s="313">
        <v>2208011.4465917661</v>
      </c>
      <c r="AC64" s="313">
        <v>2210704.9535586569</v>
      </c>
      <c r="AD64" s="314">
        <v>4287178.5742827095</v>
      </c>
      <c r="AE64" s="314">
        <v>4284454.282268038</v>
      </c>
      <c r="AF64" s="314">
        <v>4289902.866297381</v>
      </c>
      <c r="AG64" s="313">
        <v>2467448.8306501149</v>
      </c>
      <c r="AH64" s="313">
        <v>2452927.0506085129</v>
      </c>
      <c r="AI64" s="313">
        <v>2481970.6106917169</v>
      </c>
      <c r="AJ64" s="84" t="s">
        <v>847</v>
      </c>
      <c r="AN64">
        <v>61</v>
      </c>
    </row>
    <row r="65" spans="2:40" ht="15" customHeight="1" x14ac:dyDescent="0.25">
      <c r="B65" s="259" t="s">
        <v>846</v>
      </c>
      <c r="C65" s="262">
        <f t="shared" si="4"/>
        <v>80339.616177025295</v>
      </c>
      <c r="D65" s="262">
        <f t="shared" si="4"/>
        <v>80229.818134671208</v>
      </c>
      <c r="E65" s="262">
        <f t="shared" si="4"/>
        <v>80449.414219379381</v>
      </c>
      <c r="F65" s="313">
        <v>219489.20353168272</v>
      </c>
      <c r="G65" s="313">
        <v>219125.35505390755</v>
      </c>
      <c r="H65" s="313">
        <v>219853.0520094579</v>
      </c>
      <c r="I65" s="313">
        <v>23447.019072220093</v>
      </c>
      <c r="J65" s="313">
        <v>23406.660174544366</v>
      </c>
      <c r="K65" s="313">
        <v>23487.377969895821</v>
      </c>
      <c r="L65" s="313">
        <v>7262.2642624483387</v>
      </c>
      <c r="M65" s="313">
        <v>7255.9305924163564</v>
      </c>
      <c r="N65" s="313">
        <v>7268.5979324803211</v>
      </c>
      <c r="O65" s="313">
        <v>33.495404828973804</v>
      </c>
      <c r="P65" s="313">
        <v>32.251493794108782</v>
      </c>
      <c r="Q65" s="313">
        <v>34.739315863838826</v>
      </c>
      <c r="R65" s="313">
        <v>18091.221958784416</v>
      </c>
      <c r="S65" s="313">
        <v>18079.838205377037</v>
      </c>
      <c r="T65" s="313">
        <v>18102.605712191795</v>
      </c>
      <c r="U65" s="313">
        <v>29160.260455363055</v>
      </c>
      <c r="V65" s="313">
        <v>29135.806847192482</v>
      </c>
      <c r="W65" s="313">
        <v>29184.714063533629</v>
      </c>
      <c r="X65" s="313">
        <v>8198.4541260358055</v>
      </c>
      <c r="Y65" s="313">
        <v>8192.1013497037147</v>
      </c>
      <c r="Z65" s="313">
        <v>8204.8069023678963</v>
      </c>
      <c r="AA65" s="313">
        <v>80339.616177025295</v>
      </c>
      <c r="AB65" s="313">
        <v>80229.818134671208</v>
      </c>
      <c r="AC65" s="313">
        <v>80449.414219379381</v>
      </c>
      <c r="AD65" s="315">
        <v>33599.307074980883</v>
      </c>
      <c r="AE65" s="315">
        <v>33567.069214041774</v>
      </c>
      <c r="AF65" s="315">
        <v>33631.544935919992</v>
      </c>
      <c r="AG65" s="313">
        <v>32498.208482301812</v>
      </c>
      <c r="AH65" s="313">
        <v>31746.826811372073</v>
      </c>
      <c r="AI65" s="313">
        <v>33249.590153231547</v>
      </c>
      <c r="AJ65" s="84" t="s">
        <v>848</v>
      </c>
      <c r="AN65">
        <v>62</v>
      </c>
    </row>
    <row r="66" spans="2:40" ht="15" customHeight="1" x14ac:dyDescent="0.25">
      <c r="B66" s="259"/>
      <c r="C66" s="263"/>
      <c r="D66" s="255"/>
      <c r="E66" s="86"/>
      <c r="F66" s="229"/>
      <c r="G66" s="229"/>
      <c r="H66" s="229"/>
      <c r="I66" s="229"/>
      <c r="J66" s="229"/>
      <c r="K66" s="229"/>
      <c r="L66" s="229"/>
      <c r="M66" s="229"/>
      <c r="N66" s="229"/>
      <c r="O66" s="229"/>
      <c r="P66" s="229"/>
      <c r="Q66" s="229"/>
      <c r="R66" s="229"/>
      <c r="S66" s="229"/>
      <c r="T66" s="229"/>
      <c r="U66" s="229"/>
      <c r="V66" s="229"/>
      <c r="W66" s="229"/>
      <c r="X66" s="229"/>
      <c r="Y66" s="229"/>
      <c r="Z66" s="87"/>
      <c r="AA66" s="301"/>
      <c r="AB66" s="301"/>
      <c r="AC66" s="301"/>
      <c r="AD66" s="301"/>
      <c r="AE66" s="301"/>
      <c r="AF66" s="301"/>
      <c r="AG66" s="301"/>
      <c r="AH66" s="301"/>
      <c r="AI66" s="301"/>
      <c r="AJ66" s="84"/>
      <c r="AN66">
        <v>63</v>
      </c>
    </row>
    <row r="67" spans="2:40" ht="15" customHeight="1" x14ac:dyDescent="0.25">
      <c r="B67" s="259"/>
      <c r="C67" s="263"/>
      <c r="D67" s="255"/>
      <c r="E67" s="86"/>
      <c r="F67" s="229"/>
      <c r="G67" s="229"/>
      <c r="H67" s="229"/>
      <c r="I67" s="229"/>
      <c r="J67" s="229"/>
      <c r="K67" s="229"/>
      <c r="L67" s="229"/>
      <c r="M67" s="229"/>
      <c r="N67" s="229"/>
      <c r="O67" s="229"/>
      <c r="P67" s="229"/>
      <c r="Q67" s="229"/>
      <c r="R67" s="229"/>
      <c r="S67" s="229"/>
      <c r="T67" s="229"/>
      <c r="U67" s="229"/>
      <c r="V67" s="229"/>
      <c r="W67" s="229"/>
      <c r="X67" s="229"/>
      <c r="Y67" s="229"/>
      <c r="Z67" s="87"/>
      <c r="AA67" s="301"/>
      <c r="AB67" s="301"/>
      <c r="AC67" s="301"/>
      <c r="AD67" s="301"/>
      <c r="AE67" s="301"/>
      <c r="AF67" s="301"/>
      <c r="AG67" s="301"/>
      <c r="AH67" s="301"/>
      <c r="AI67" s="301"/>
      <c r="AJ67" s="84"/>
    </row>
    <row r="68" spans="2:40" ht="15" customHeight="1" thickBot="1" x14ac:dyDescent="0.3">
      <c r="B68" s="260"/>
      <c r="C68" s="264"/>
      <c r="D68" s="265"/>
      <c r="E68" s="88"/>
      <c r="F68" s="230"/>
      <c r="G68" s="230"/>
      <c r="H68" s="230"/>
      <c r="I68" s="230"/>
      <c r="J68" s="230"/>
      <c r="K68" s="230"/>
      <c r="L68" s="230"/>
      <c r="M68" s="230"/>
      <c r="N68" s="230"/>
      <c r="O68" s="230"/>
      <c r="P68" s="230"/>
      <c r="Q68" s="230"/>
      <c r="R68" s="230"/>
      <c r="S68" s="230"/>
      <c r="T68" s="230"/>
      <c r="U68" s="230"/>
      <c r="V68" s="230"/>
      <c r="W68" s="230"/>
      <c r="X68" s="230"/>
      <c r="Y68" s="230"/>
      <c r="Z68" s="89"/>
      <c r="AA68" s="302"/>
      <c r="AB68" s="302"/>
      <c r="AC68" s="302"/>
      <c r="AD68" s="302"/>
      <c r="AE68" s="302"/>
      <c r="AF68" s="302"/>
      <c r="AG68" s="302"/>
      <c r="AH68" s="302"/>
      <c r="AI68" s="302"/>
      <c r="AJ68" s="90"/>
    </row>
    <row r="69" spans="2:40" ht="15" customHeight="1" x14ac:dyDescent="0.25"/>
    <row r="70" spans="2:40" ht="15" customHeight="1" x14ac:dyDescent="0.25"/>
    <row r="71" spans="2:40" ht="15" customHeight="1" x14ac:dyDescent="0.25"/>
    <row r="72" spans="2:40" ht="15" customHeight="1" x14ac:dyDescent="0.25"/>
    <row r="73" spans="2:40" ht="15" customHeight="1" x14ac:dyDescent="0.25"/>
    <row r="74" spans="2:40" ht="18.75" x14ac:dyDescent="0.3">
      <c r="B74" s="91" t="s">
        <v>112</v>
      </c>
    </row>
    <row r="75" spans="2:40" x14ac:dyDescent="0.25">
      <c r="B75" s="92" t="s">
        <v>110</v>
      </c>
      <c r="C75" s="385" t="s">
        <v>9</v>
      </c>
      <c r="D75" s="385"/>
      <c r="E75" s="385"/>
      <c r="F75" s="250"/>
      <c r="G75" s="250"/>
      <c r="H75" s="250"/>
      <c r="I75" s="250"/>
      <c r="J75" s="250"/>
      <c r="K75" s="250"/>
      <c r="L75" s="250"/>
      <c r="M75" s="250"/>
      <c r="N75" s="250"/>
      <c r="O75" s="250"/>
      <c r="P75" s="250"/>
      <c r="Q75" s="250"/>
      <c r="R75" s="250"/>
      <c r="S75" s="250"/>
      <c r="T75" s="250"/>
      <c r="U75" s="250"/>
      <c r="V75" s="250"/>
      <c r="W75" s="250"/>
      <c r="X75" s="250"/>
      <c r="Y75" s="250"/>
    </row>
    <row r="76" spans="2:40" ht="30" customHeight="1" x14ac:dyDescent="0.25">
      <c r="B76" s="253" t="s">
        <v>326</v>
      </c>
      <c r="C76" s="386" t="s">
        <v>335</v>
      </c>
      <c r="D76" s="386"/>
      <c r="E76" s="386"/>
      <c r="F76" s="251"/>
      <c r="G76" s="251"/>
      <c r="H76" s="251"/>
      <c r="I76" s="251"/>
      <c r="J76" s="251"/>
      <c r="K76" s="251"/>
      <c r="L76" s="251"/>
      <c r="M76" s="251"/>
      <c r="N76" s="251"/>
      <c r="O76" s="251"/>
      <c r="P76" s="251"/>
      <c r="Q76" s="251"/>
      <c r="R76" s="251"/>
      <c r="S76" s="251"/>
      <c r="T76" s="251"/>
      <c r="U76" s="251"/>
      <c r="V76" s="251"/>
      <c r="W76" s="251"/>
      <c r="X76" s="251"/>
      <c r="Y76" s="251"/>
    </row>
    <row r="77" spans="2:40" ht="30" customHeight="1" x14ac:dyDescent="0.25">
      <c r="B77" s="253" t="s">
        <v>327</v>
      </c>
      <c r="C77" s="386" t="s">
        <v>336</v>
      </c>
      <c r="D77" s="386"/>
      <c r="E77" s="386"/>
      <c r="F77" s="252"/>
      <c r="G77" s="252"/>
      <c r="H77" s="252"/>
      <c r="I77" s="252"/>
      <c r="J77" s="252"/>
      <c r="K77" s="252"/>
      <c r="L77" s="252"/>
      <c r="M77" s="252"/>
      <c r="N77" s="252"/>
      <c r="O77" s="252"/>
      <c r="P77" s="252"/>
      <c r="Q77" s="252"/>
      <c r="R77" s="252"/>
      <c r="S77" s="252"/>
      <c r="T77" s="252"/>
      <c r="U77" s="252"/>
      <c r="V77" s="252"/>
      <c r="W77" s="252"/>
      <c r="X77" s="252"/>
      <c r="Y77" s="252"/>
    </row>
    <row r="78" spans="2:40" ht="30" customHeight="1" x14ac:dyDescent="0.25">
      <c r="B78" s="254" t="s">
        <v>328</v>
      </c>
      <c r="C78" s="386" t="s">
        <v>337</v>
      </c>
      <c r="D78" s="386"/>
      <c r="E78" s="386"/>
      <c r="F78" s="252"/>
      <c r="G78" s="252"/>
      <c r="H78" s="252"/>
      <c r="I78" s="252"/>
      <c r="J78" s="252"/>
      <c r="K78" s="252"/>
      <c r="L78" s="252"/>
      <c r="M78" s="252"/>
      <c r="N78" s="252"/>
      <c r="O78" s="252"/>
      <c r="P78" s="252"/>
      <c r="Q78" s="252"/>
      <c r="R78" s="252"/>
      <c r="S78" s="252"/>
      <c r="T78" s="252"/>
      <c r="U78" s="252"/>
      <c r="V78" s="252"/>
      <c r="W78" s="252"/>
      <c r="X78" s="252"/>
      <c r="Y78" s="252"/>
    </row>
    <row r="79" spans="2:40" ht="30.75" customHeight="1" x14ac:dyDescent="0.25">
      <c r="B79" s="253" t="s">
        <v>329</v>
      </c>
      <c r="C79" s="386" t="s">
        <v>338</v>
      </c>
      <c r="D79" s="386"/>
      <c r="E79" s="386"/>
    </row>
    <row r="80" spans="2:40" ht="30" customHeight="1" x14ac:dyDescent="0.25">
      <c r="B80" s="253" t="s">
        <v>330</v>
      </c>
      <c r="C80" s="386" t="s">
        <v>339</v>
      </c>
      <c r="D80" s="386"/>
      <c r="E80" s="386"/>
    </row>
    <row r="81" spans="2:5" ht="29.25" customHeight="1" x14ac:dyDescent="0.25">
      <c r="B81" s="254" t="s">
        <v>331</v>
      </c>
      <c r="C81" s="386" t="s">
        <v>340</v>
      </c>
      <c r="D81" s="386"/>
      <c r="E81" s="386"/>
    </row>
    <row r="82" spans="2:5" ht="30.75" customHeight="1" x14ac:dyDescent="0.25">
      <c r="B82" s="253" t="s">
        <v>332</v>
      </c>
      <c r="C82" s="386" t="s">
        <v>341</v>
      </c>
      <c r="D82" s="386"/>
      <c r="E82" s="386"/>
    </row>
    <row r="83" spans="2:5" ht="30" customHeight="1" x14ac:dyDescent="0.25">
      <c r="B83" s="253" t="s">
        <v>333</v>
      </c>
      <c r="C83" s="386" t="s">
        <v>342</v>
      </c>
      <c r="D83" s="386"/>
      <c r="E83" s="386"/>
    </row>
    <row r="84" spans="2:5" ht="29.25" customHeight="1" x14ac:dyDescent="0.25">
      <c r="B84" s="254" t="s">
        <v>334</v>
      </c>
      <c r="C84" s="386" t="s">
        <v>343</v>
      </c>
      <c r="D84" s="386"/>
      <c r="E84" s="386"/>
    </row>
  </sheetData>
  <mergeCells count="16">
    <mergeCell ref="AJ3:AJ6"/>
    <mergeCell ref="F3:Z3"/>
    <mergeCell ref="F5:Z5"/>
    <mergeCell ref="C5:E5"/>
    <mergeCell ref="A1:AF1"/>
    <mergeCell ref="C84:E84"/>
    <mergeCell ref="C79:E79"/>
    <mergeCell ref="C80:E80"/>
    <mergeCell ref="C81:E81"/>
    <mergeCell ref="C82:E82"/>
    <mergeCell ref="C83:E83"/>
    <mergeCell ref="C75:E75"/>
    <mergeCell ref="C76:E76"/>
    <mergeCell ref="C77:E77"/>
    <mergeCell ref="C78:E78"/>
    <mergeCell ref="B3:B6"/>
  </mergeCells>
  <dataValidations count="1">
    <dataValidation type="list" allowBlank="1" showInputMessage="1" showErrorMessage="1" sqref="C4">
      <formula1>AP5:AP13</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A6" sqref="A6"/>
    </sheetView>
  </sheetViews>
  <sheetFormatPr defaultColWidth="36.85546875" defaultRowHeight="12.75" customHeight="1" x14ac:dyDescent="0.25"/>
  <cols>
    <col min="1" max="1" width="18.5703125" style="148" customWidth="1"/>
    <col min="2" max="10" width="31.42578125" style="147" customWidth="1"/>
    <col min="11" max="27" width="36.85546875" style="147" customWidth="1"/>
    <col min="28" max="28" width="37" style="147" customWidth="1"/>
    <col min="29" max="35" width="36.85546875" style="147" customWidth="1"/>
    <col min="36" max="44" width="36.85546875" style="148" customWidth="1"/>
    <col min="45" max="45" width="37.140625" style="148" customWidth="1"/>
    <col min="46" max="47" width="36.85546875" style="148" customWidth="1"/>
    <col min="48" max="48" width="36.5703125" style="148" customWidth="1"/>
    <col min="49" max="50" width="36.85546875" style="148" customWidth="1"/>
    <col min="51" max="51" width="36.5703125" style="148" customWidth="1"/>
    <col min="52" max="52" width="37" style="148" customWidth="1"/>
    <col min="53" max="71" width="36.85546875" style="148" customWidth="1"/>
    <col min="72" max="72" width="37" style="148" customWidth="1"/>
    <col min="73" max="90" width="36.85546875" style="148" customWidth="1"/>
    <col min="91" max="91" width="36.5703125" style="148" customWidth="1"/>
    <col min="92" max="104" width="36.85546875" style="148" customWidth="1"/>
    <col min="105" max="105" width="36.5703125" style="148" customWidth="1"/>
    <col min="106" max="108" width="36.85546875" style="148" customWidth="1"/>
    <col min="109" max="109" width="36.5703125" style="148" customWidth="1"/>
    <col min="110" max="117" width="36.85546875" style="148" customWidth="1"/>
    <col min="118" max="118" width="36.5703125" style="148" customWidth="1"/>
    <col min="119" max="256" width="36.85546875" style="148"/>
    <col min="257" max="257" width="18.5703125" style="148" customWidth="1"/>
    <col min="258" max="266" width="31.42578125" style="148" customWidth="1"/>
    <col min="267" max="283" width="36.85546875" style="148" customWidth="1"/>
    <col min="284" max="284" width="37" style="148" customWidth="1"/>
    <col min="285" max="300" width="36.85546875" style="148" customWidth="1"/>
    <col min="301" max="301" width="37.140625" style="148" customWidth="1"/>
    <col min="302" max="303" width="36.85546875" style="148" customWidth="1"/>
    <col min="304" max="304" width="36.5703125" style="148" customWidth="1"/>
    <col min="305" max="306" width="36.85546875" style="148" customWidth="1"/>
    <col min="307" max="307" width="36.5703125" style="148" customWidth="1"/>
    <col min="308" max="308" width="37" style="148" customWidth="1"/>
    <col min="309" max="327" width="36.85546875" style="148" customWidth="1"/>
    <col min="328" max="328" width="37" style="148" customWidth="1"/>
    <col min="329" max="346" width="36.85546875" style="148" customWidth="1"/>
    <col min="347" max="347" width="36.5703125" style="148" customWidth="1"/>
    <col min="348" max="360" width="36.85546875" style="148" customWidth="1"/>
    <col min="361" max="361" width="36.5703125" style="148" customWidth="1"/>
    <col min="362" max="364" width="36.85546875" style="148" customWidth="1"/>
    <col min="365" max="365" width="36.5703125" style="148" customWidth="1"/>
    <col min="366" max="373" width="36.85546875" style="148" customWidth="1"/>
    <col min="374" max="374" width="36.5703125" style="148" customWidth="1"/>
    <col min="375" max="512" width="36.85546875" style="148"/>
    <col min="513" max="513" width="18.5703125" style="148" customWidth="1"/>
    <col min="514" max="522" width="31.42578125" style="148" customWidth="1"/>
    <col min="523" max="539" width="36.85546875" style="148" customWidth="1"/>
    <col min="540" max="540" width="37" style="148" customWidth="1"/>
    <col min="541" max="556" width="36.85546875" style="148" customWidth="1"/>
    <col min="557" max="557" width="37.140625" style="148" customWidth="1"/>
    <col min="558" max="559" width="36.85546875" style="148" customWidth="1"/>
    <col min="560" max="560" width="36.5703125" style="148" customWidth="1"/>
    <col min="561" max="562" width="36.85546875" style="148" customWidth="1"/>
    <col min="563" max="563" width="36.5703125" style="148" customWidth="1"/>
    <col min="564" max="564" width="37" style="148" customWidth="1"/>
    <col min="565" max="583" width="36.85546875" style="148" customWidth="1"/>
    <col min="584" max="584" width="37" style="148" customWidth="1"/>
    <col min="585" max="602" width="36.85546875" style="148" customWidth="1"/>
    <col min="603" max="603" width="36.5703125" style="148" customWidth="1"/>
    <col min="604" max="616" width="36.85546875" style="148" customWidth="1"/>
    <col min="617" max="617" width="36.5703125" style="148" customWidth="1"/>
    <col min="618" max="620" width="36.85546875" style="148" customWidth="1"/>
    <col min="621" max="621" width="36.5703125" style="148" customWidth="1"/>
    <col min="622" max="629" width="36.85546875" style="148" customWidth="1"/>
    <col min="630" max="630" width="36.5703125" style="148" customWidth="1"/>
    <col min="631" max="768" width="36.85546875" style="148"/>
    <col min="769" max="769" width="18.5703125" style="148" customWidth="1"/>
    <col min="770" max="778" width="31.42578125" style="148" customWidth="1"/>
    <col min="779" max="795" width="36.85546875" style="148" customWidth="1"/>
    <col min="796" max="796" width="37" style="148" customWidth="1"/>
    <col min="797" max="812" width="36.85546875" style="148" customWidth="1"/>
    <col min="813" max="813" width="37.140625" style="148" customWidth="1"/>
    <col min="814" max="815" width="36.85546875" style="148" customWidth="1"/>
    <col min="816" max="816" width="36.5703125" style="148" customWidth="1"/>
    <col min="817" max="818" width="36.85546875" style="148" customWidth="1"/>
    <col min="819" max="819" width="36.5703125" style="148" customWidth="1"/>
    <col min="820" max="820" width="37" style="148" customWidth="1"/>
    <col min="821" max="839" width="36.85546875" style="148" customWidth="1"/>
    <col min="840" max="840" width="37" style="148" customWidth="1"/>
    <col min="841" max="858" width="36.85546875" style="148" customWidth="1"/>
    <col min="859" max="859" width="36.5703125" style="148" customWidth="1"/>
    <col min="860" max="872" width="36.85546875" style="148" customWidth="1"/>
    <col min="873" max="873" width="36.5703125" style="148" customWidth="1"/>
    <col min="874" max="876" width="36.85546875" style="148" customWidth="1"/>
    <col min="877" max="877" width="36.5703125" style="148" customWidth="1"/>
    <col min="878" max="885" width="36.85546875" style="148" customWidth="1"/>
    <col min="886" max="886" width="36.5703125" style="148" customWidth="1"/>
    <col min="887" max="1024" width="36.85546875" style="148"/>
    <col min="1025" max="1025" width="18.5703125" style="148" customWidth="1"/>
    <col min="1026" max="1034" width="31.42578125" style="148" customWidth="1"/>
    <col min="1035" max="1051" width="36.85546875" style="148" customWidth="1"/>
    <col min="1052" max="1052" width="37" style="148" customWidth="1"/>
    <col min="1053" max="1068" width="36.85546875" style="148" customWidth="1"/>
    <col min="1069" max="1069" width="37.140625" style="148" customWidth="1"/>
    <col min="1070" max="1071" width="36.85546875" style="148" customWidth="1"/>
    <col min="1072" max="1072" width="36.5703125" style="148" customWidth="1"/>
    <col min="1073" max="1074" width="36.85546875" style="148" customWidth="1"/>
    <col min="1075" max="1075" width="36.5703125" style="148" customWidth="1"/>
    <col min="1076" max="1076" width="37" style="148" customWidth="1"/>
    <col min="1077" max="1095" width="36.85546875" style="148" customWidth="1"/>
    <col min="1096" max="1096" width="37" style="148" customWidth="1"/>
    <col min="1097" max="1114" width="36.85546875" style="148" customWidth="1"/>
    <col min="1115" max="1115" width="36.5703125" style="148" customWidth="1"/>
    <col min="1116" max="1128" width="36.85546875" style="148" customWidth="1"/>
    <col min="1129" max="1129" width="36.5703125" style="148" customWidth="1"/>
    <col min="1130" max="1132" width="36.85546875" style="148" customWidth="1"/>
    <col min="1133" max="1133" width="36.5703125" style="148" customWidth="1"/>
    <col min="1134" max="1141" width="36.85546875" style="148" customWidth="1"/>
    <col min="1142" max="1142" width="36.5703125" style="148" customWidth="1"/>
    <col min="1143" max="1280" width="36.85546875" style="148"/>
    <col min="1281" max="1281" width="18.5703125" style="148" customWidth="1"/>
    <col min="1282" max="1290" width="31.42578125" style="148" customWidth="1"/>
    <col min="1291" max="1307" width="36.85546875" style="148" customWidth="1"/>
    <col min="1308" max="1308" width="37" style="148" customWidth="1"/>
    <col min="1309" max="1324" width="36.85546875" style="148" customWidth="1"/>
    <col min="1325" max="1325" width="37.140625" style="148" customWidth="1"/>
    <col min="1326" max="1327" width="36.85546875" style="148" customWidth="1"/>
    <col min="1328" max="1328" width="36.5703125" style="148" customWidth="1"/>
    <col min="1329" max="1330" width="36.85546875" style="148" customWidth="1"/>
    <col min="1331" max="1331" width="36.5703125" style="148" customWidth="1"/>
    <col min="1332" max="1332" width="37" style="148" customWidth="1"/>
    <col min="1333" max="1351" width="36.85546875" style="148" customWidth="1"/>
    <col min="1352" max="1352" width="37" style="148" customWidth="1"/>
    <col min="1353" max="1370" width="36.85546875" style="148" customWidth="1"/>
    <col min="1371" max="1371" width="36.5703125" style="148" customWidth="1"/>
    <col min="1372" max="1384" width="36.85546875" style="148" customWidth="1"/>
    <col min="1385" max="1385" width="36.5703125" style="148" customWidth="1"/>
    <col min="1386" max="1388" width="36.85546875" style="148" customWidth="1"/>
    <col min="1389" max="1389" width="36.5703125" style="148" customWidth="1"/>
    <col min="1390" max="1397" width="36.85546875" style="148" customWidth="1"/>
    <col min="1398" max="1398" width="36.5703125" style="148" customWidth="1"/>
    <col min="1399" max="1536" width="36.85546875" style="148"/>
    <col min="1537" max="1537" width="18.5703125" style="148" customWidth="1"/>
    <col min="1538" max="1546" width="31.42578125" style="148" customWidth="1"/>
    <col min="1547" max="1563" width="36.85546875" style="148" customWidth="1"/>
    <col min="1564" max="1564" width="37" style="148" customWidth="1"/>
    <col min="1565" max="1580" width="36.85546875" style="148" customWidth="1"/>
    <col min="1581" max="1581" width="37.140625" style="148" customWidth="1"/>
    <col min="1582" max="1583" width="36.85546875" style="148" customWidth="1"/>
    <col min="1584" max="1584" width="36.5703125" style="148" customWidth="1"/>
    <col min="1585" max="1586" width="36.85546875" style="148" customWidth="1"/>
    <col min="1587" max="1587" width="36.5703125" style="148" customWidth="1"/>
    <col min="1588" max="1588" width="37" style="148" customWidth="1"/>
    <col min="1589" max="1607" width="36.85546875" style="148" customWidth="1"/>
    <col min="1608" max="1608" width="37" style="148" customWidth="1"/>
    <col min="1609" max="1626" width="36.85546875" style="148" customWidth="1"/>
    <col min="1627" max="1627" width="36.5703125" style="148" customWidth="1"/>
    <col min="1628" max="1640" width="36.85546875" style="148" customWidth="1"/>
    <col min="1641" max="1641" width="36.5703125" style="148" customWidth="1"/>
    <col min="1642" max="1644" width="36.85546875" style="148" customWidth="1"/>
    <col min="1645" max="1645" width="36.5703125" style="148" customWidth="1"/>
    <col min="1646" max="1653" width="36.85546875" style="148" customWidth="1"/>
    <col min="1654" max="1654" width="36.5703125" style="148" customWidth="1"/>
    <col min="1655" max="1792" width="36.85546875" style="148"/>
    <col min="1793" max="1793" width="18.5703125" style="148" customWidth="1"/>
    <col min="1794" max="1802" width="31.42578125" style="148" customWidth="1"/>
    <col min="1803" max="1819" width="36.85546875" style="148" customWidth="1"/>
    <col min="1820" max="1820" width="37" style="148" customWidth="1"/>
    <col min="1821" max="1836" width="36.85546875" style="148" customWidth="1"/>
    <col min="1837" max="1837" width="37.140625" style="148" customWidth="1"/>
    <col min="1838" max="1839" width="36.85546875" style="148" customWidth="1"/>
    <col min="1840" max="1840" width="36.5703125" style="148" customWidth="1"/>
    <col min="1841" max="1842" width="36.85546875" style="148" customWidth="1"/>
    <col min="1843" max="1843" width="36.5703125" style="148" customWidth="1"/>
    <col min="1844" max="1844" width="37" style="148" customWidth="1"/>
    <col min="1845" max="1863" width="36.85546875" style="148" customWidth="1"/>
    <col min="1864" max="1864" width="37" style="148" customWidth="1"/>
    <col min="1865" max="1882" width="36.85546875" style="148" customWidth="1"/>
    <col min="1883" max="1883" width="36.5703125" style="148" customWidth="1"/>
    <col min="1884" max="1896" width="36.85546875" style="148" customWidth="1"/>
    <col min="1897" max="1897" width="36.5703125" style="148" customWidth="1"/>
    <col min="1898" max="1900" width="36.85546875" style="148" customWidth="1"/>
    <col min="1901" max="1901" width="36.5703125" style="148" customWidth="1"/>
    <col min="1902" max="1909" width="36.85546875" style="148" customWidth="1"/>
    <col min="1910" max="1910" width="36.5703125" style="148" customWidth="1"/>
    <col min="1911" max="2048" width="36.85546875" style="148"/>
    <col min="2049" max="2049" width="18.5703125" style="148" customWidth="1"/>
    <col min="2050" max="2058" width="31.42578125" style="148" customWidth="1"/>
    <col min="2059" max="2075" width="36.85546875" style="148" customWidth="1"/>
    <col min="2076" max="2076" width="37" style="148" customWidth="1"/>
    <col min="2077" max="2092" width="36.85546875" style="148" customWidth="1"/>
    <col min="2093" max="2093" width="37.140625" style="148" customWidth="1"/>
    <col min="2094" max="2095" width="36.85546875" style="148" customWidth="1"/>
    <col min="2096" max="2096" width="36.5703125" style="148" customWidth="1"/>
    <col min="2097" max="2098" width="36.85546875" style="148" customWidth="1"/>
    <col min="2099" max="2099" width="36.5703125" style="148" customWidth="1"/>
    <col min="2100" max="2100" width="37" style="148" customWidth="1"/>
    <col min="2101" max="2119" width="36.85546875" style="148" customWidth="1"/>
    <col min="2120" max="2120" width="37" style="148" customWidth="1"/>
    <col min="2121" max="2138" width="36.85546875" style="148" customWidth="1"/>
    <col min="2139" max="2139" width="36.5703125" style="148" customWidth="1"/>
    <col min="2140" max="2152" width="36.85546875" style="148" customWidth="1"/>
    <col min="2153" max="2153" width="36.5703125" style="148" customWidth="1"/>
    <col min="2154" max="2156" width="36.85546875" style="148" customWidth="1"/>
    <col min="2157" max="2157" width="36.5703125" style="148" customWidth="1"/>
    <col min="2158" max="2165" width="36.85546875" style="148" customWidth="1"/>
    <col min="2166" max="2166" width="36.5703125" style="148" customWidth="1"/>
    <col min="2167" max="2304" width="36.85546875" style="148"/>
    <col min="2305" max="2305" width="18.5703125" style="148" customWidth="1"/>
    <col min="2306" max="2314" width="31.42578125" style="148" customWidth="1"/>
    <col min="2315" max="2331" width="36.85546875" style="148" customWidth="1"/>
    <col min="2332" max="2332" width="37" style="148" customWidth="1"/>
    <col min="2333" max="2348" width="36.85546875" style="148" customWidth="1"/>
    <col min="2349" max="2349" width="37.140625" style="148" customWidth="1"/>
    <col min="2350" max="2351" width="36.85546875" style="148" customWidth="1"/>
    <col min="2352" max="2352" width="36.5703125" style="148" customWidth="1"/>
    <col min="2353" max="2354" width="36.85546875" style="148" customWidth="1"/>
    <col min="2355" max="2355" width="36.5703125" style="148" customWidth="1"/>
    <col min="2356" max="2356" width="37" style="148" customWidth="1"/>
    <col min="2357" max="2375" width="36.85546875" style="148" customWidth="1"/>
    <col min="2376" max="2376" width="37" style="148" customWidth="1"/>
    <col min="2377" max="2394" width="36.85546875" style="148" customWidth="1"/>
    <col min="2395" max="2395" width="36.5703125" style="148" customWidth="1"/>
    <col min="2396" max="2408" width="36.85546875" style="148" customWidth="1"/>
    <col min="2409" max="2409" width="36.5703125" style="148" customWidth="1"/>
    <col min="2410" max="2412" width="36.85546875" style="148" customWidth="1"/>
    <col min="2413" max="2413" width="36.5703125" style="148" customWidth="1"/>
    <col min="2414" max="2421" width="36.85546875" style="148" customWidth="1"/>
    <col min="2422" max="2422" width="36.5703125" style="148" customWidth="1"/>
    <col min="2423" max="2560" width="36.85546875" style="148"/>
    <col min="2561" max="2561" width="18.5703125" style="148" customWidth="1"/>
    <col min="2562" max="2570" width="31.42578125" style="148" customWidth="1"/>
    <col min="2571" max="2587" width="36.85546875" style="148" customWidth="1"/>
    <col min="2588" max="2588" width="37" style="148" customWidth="1"/>
    <col min="2589" max="2604" width="36.85546875" style="148" customWidth="1"/>
    <col min="2605" max="2605" width="37.140625" style="148" customWidth="1"/>
    <col min="2606" max="2607" width="36.85546875" style="148" customWidth="1"/>
    <col min="2608" max="2608" width="36.5703125" style="148" customWidth="1"/>
    <col min="2609" max="2610" width="36.85546875" style="148" customWidth="1"/>
    <col min="2611" max="2611" width="36.5703125" style="148" customWidth="1"/>
    <col min="2612" max="2612" width="37" style="148" customWidth="1"/>
    <col min="2613" max="2631" width="36.85546875" style="148" customWidth="1"/>
    <col min="2632" max="2632" width="37" style="148" customWidth="1"/>
    <col min="2633" max="2650" width="36.85546875" style="148" customWidth="1"/>
    <col min="2651" max="2651" width="36.5703125" style="148" customWidth="1"/>
    <col min="2652" max="2664" width="36.85546875" style="148" customWidth="1"/>
    <col min="2665" max="2665" width="36.5703125" style="148" customWidth="1"/>
    <col min="2666" max="2668" width="36.85546875" style="148" customWidth="1"/>
    <col min="2669" max="2669" width="36.5703125" style="148" customWidth="1"/>
    <col min="2670" max="2677" width="36.85546875" style="148" customWidth="1"/>
    <col min="2678" max="2678" width="36.5703125" style="148" customWidth="1"/>
    <col min="2679" max="2816" width="36.85546875" style="148"/>
    <col min="2817" max="2817" width="18.5703125" style="148" customWidth="1"/>
    <col min="2818" max="2826" width="31.42578125" style="148" customWidth="1"/>
    <col min="2827" max="2843" width="36.85546875" style="148" customWidth="1"/>
    <col min="2844" max="2844" width="37" style="148" customWidth="1"/>
    <col min="2845" max="2860" width="36.85546875" style="148" customWidth="1"/>
    <col min="2861" max="2861" width="37.140625" style="148" customWidth="1"/>
    <col min="2862" max="2863" width="36.85546875" style="148" customWidth="1"/>
    <col min="2864" max="2864" width="36.5703125" style="148" customWidth="1"/>
    <col min="2865" max="2866" width="36.85546875" style="148" customWidth="1"/>
    <col min="2867" max="2867" width="36.5703125" style="148" customWidth="1"/>
    <col min="2868" max="2868" width="37" style="148" customWidth="1"/>
    <col min="2869" max="2887" width="36.85546875" style="148" customWidth="1"/>
    <col min="2888" max="2888" width="37" style="148" customWidth="1"/>
    <col min="2889" max="2906" width="36.85546875" style="148" customWidth="1"/>
    <col min="2907" max="2907" width="36.5703125" style="148" customWidth="1"/>
    <col min="2908" max="2920" width="36.85546875" style="148" customWidth="1"/>
    <col min="2921" max="2921" width="36.5703125" style="148" customWidth="1"/>
    <col min="2922" max="2924" width="36.85546875" style="148" customWidth="1"/>
    <col min="2925" max="2925" width="36.5703125" style="148" customWidth="1"/>
    <col min="2926" max="2933" width="36.85546875" style="148" customWidth="1"/>
    <col min="2934" max="2934" width="36.5703125" style="148" customWidth="1"/>
    <col min="2935" max="3072" width="36.85546875" style="148"/>
    <col min="3073" max="3073" width="18.5703125" style="148" customWidth="1"/>
    <col min="3074" max="3082" width="31.42578125" style="148" customWidth="1"/>
    <col min="3083" max="3099" width="36.85546875" style="148" customWidth="1"/>
    <col min="3100" max="3100" width="37" style="148" customWidth="1"/>
    <col min="3101" max="3116" width="36.85546875" style="148" customWidth="1"/>
    <col min="3117" max="3117" width="37.140625" style="148" customWidth="1"/>
    <col min="3118" max="3119" width="36.85546875" style="148" customWidth="1"/>
    <col min="3120" max="3120" width="36.5703125" style="148" customWidth="1"/>
    <col min="3121" max="3122" width="36.85546875" style="148" customWidth="1"/>
    <col min="3123" max="3123" width="36.5703125" style="148" customWidth="1"/>
    <col min="3124" max="3124" width="37" style="148" customWidth="1"/>
    <col min="3125" max="3143" width="36.85546875" style="148" customWidth="1"/>
    <col min="3144" max="3144" width="37" style="148" customWidth="1"/>
    <col min="3145" max="3162" width="36.85546875" style="148" customWidth="1"/>
    <col min="3163" max="3163" width="36.5703125" style="148" customWidth="1"/>
    <col min="3164" max="3176" width="36.85546875" style="148" customWidth="1"/>
    <col min="3177" max="3177" width="36.5703125" style="148" customWidth="1"/>
    <col min="3178" max="3180" width="36.85546875" style="148" customWidth="1"/>
    <col min="3181" max="3181" width="36.5703125" style="148" customWidth="1"/>
    <col min="3182" max="3189" width="36.85546875" style="148" customWidth="1"/>
    <col min="3190" max="3190" width="36.5703125" style="148" customWidth="1"/>
    <col min="3191" max="3328" width="36.85546875" style="148"/>
    <col min="3329" max="3329" width="18.5703125" style="148" customWidth="1"/>
    <col min="3330" max="3338" width="31.42578125" style="148" customWidth="1"/>
    <col min="3339" max="3355" width="36.85546875" style="148" customWidth="1"/>
    <col min="3356" max="3356" width="37" style="148" customWidth="1"/>
    <col min="3357" max="3372" width="36.85546875" style="148" customWidth="1"/>
    <col min="3373" max="3373" width="37.140625" style="148" customWidth="1"/>
    <col min="3374" max="3375" width="36.85546875" style="148" customWidth="1"/>
    <col min="3376" max="3376" width="36.5703125" style="148" customWidth="1"/>
    <col min="3377" max="3378" width="36.85546875" style="148" customWidth="1"/>
    <col min="3379" max="3379" width="36.5703125" style="148" customWidth="1"/>
    <col min="3380" max="3380" width="37" style="148" customWidth="1"/>
    <col min="3381" max="3399" width="36.85546875" style="148" customWidth="1"/>
    <col min="3400" max="3400" width="37" style="148" customWidth="1"/>
    <col min="3401" max="3418" width="36.85546875" style="148" customWidth="1"/>
    <col min="3419" max="3419" width="36.5703125" style="148" customWidth="1"/>
    <col min="3420" max="3432" width="36.85546875" style="148" customWidth="1"/>
    <col min="3433" max="3433" width="36.5703125" style="148" customWidth="1"/>
    <col min="3434" max="3436" width="36.85546875" style="148" customWidth="1"/>
    <col min="3437" max="3437" width="36.5703125" style="148" customWidth="1"/>
    <col min="3438" max="3445" width="36.85546875" style="148" customWidth="1"/>
    <col min="3446" max="3446" width="36.5703125" style="148" customWidth="1"/>
    <col min="3447" max="3584" width="36.85546875" style="148"/>
    <col min="3585" max="3585" width="18.5703125" style="148" customWidth="1"/>
    <col min="3586" max="3594" width="31.42578125" style="148" customWidth="1"/>
    <col min="3595" max="3611" width="36.85546875" style="148" customWidth="1"/>
    <col min="3612" max="3612" width="37" style="148" customWidth="1"/>
    <col min="3613" max="3628" width="36.85546875" style="148" customWidth="1"/>
    <col min="3629" max="3629" width="37.140625" style="148" customWidth="1"/>
    <col min="3630" max="3631" width="36.85546875" style="148" customWidth="1"/>
    <col min="3632" max="3632" width="36.5703125" style="148" customWidth="1"/>
    <col min="3633" max="3634" width="36.85546875" style="148" customWidth="1"/>
    <col min="3635" max="3635" width="36.5703125" style="148" customWidth="1"/>
    <col min="3636" max="3636" width="37" style="148" customWidth="1"/>
    <col min="3637" max="3655" width="36.85546875" style="148" customWidth="1"/>
    <col min="3656" max="3656" width="37" style="148" customWidth="1"/>
    <col min="3657" max="3674" width="36.85546875" style="148" customWidth="1"/>
    <col min="3675" max="3675" width="36.5703125" style="148" customWidth="1"/>
    <col min="3676" max="3688" width="36.85546875" style="148" customWidth="1"/>
    <col min="3689" max="3689" width="36.5703125" style="148" customWidth="1"/>
    <col min="3690" max="3692" width="36.85546875" style="148" customWidth="1"/>
    <col min="3693" max="3693" width="36.5703125" style="148" customWidth="1"/>
    <col min="3694" max="3701" width="36.85546875" style="148" customWidth="1"/>
    <col min="3702" max="3702" width="36.5703125" style="148" customWidth="1"/>
    <col min="3703" max="3840" width="36.85546875" style="148"/>
    <col min="3841" max="3841" width="18.5703125" style="148" customWidth="1"/>
    <col min="3842" max="3850" width="31.42578125" style="148" customWidth="1"/>
    <col min="3851" max="3867" width="36.85546875" style="148" customWidth="1"/>
    <col min="3868" max="3868" width="37" style="148" customWidth="1"/>
    <col min="3869" max="3884" width="36.85546875" style="148" customWidth="1"/>
    <col min="3885" max="3885" width="37.140625" style="148" customWidth="1"/>
    <col min="3886" max="3887" width="36.85546875" style="148" customWidth="1"/>
    <col min="3888" max="3888" width="36.5703125" style="148" customWidth="1"/>
    <col min="3889" max="3890" width="36.85546875" style="148" customWidth="1"/>
    <col min="3891" max="3891" width="36.5703125" style="148" customWidth="1"/>
    <col min="3892" max="3892" width="37" style="148" customWidth="1"/>
    <col min="3893" max="3911" width="36.85546875" style="148" customWidth="1"/>
    <col min="3912" max="3912" width="37" style="148" customWidth="1"/>
    <col min="3913" max="3930" width="36.85546875" style="148" customWidth="1"/>
    <col min="3931" max="3931" width="36.5703125" style="148" customWidth="1"/>
    <col min="3932" max="3944" width="36.85546875" style="148" customWidth="1"/>
    <col min="3945" max="3945" width="36.5703125" style="148" customWidth="1"/>
    <col min="3946" max="3948" width="36.85546875" style="148" customWidth="1"/>
    <col min="3949" max="3949" width="36.5703125" style="148" customWidth="1"/>
    <col min="3950" max="3957" width="36.85546875" style="148" customWidth="1"/>
    <col min="3958" max="3958" width="36.5703125" style="148" customWidth="1"/>
    <col min="3959" max="4096" width="36.85546875" style="148"/>
    <col min="4097" max="4097" width="18.5703125" style="148" customWidth="1"/>
    <col min="4098" max="4106" width="31.42578125" style="148" customWidth="1"/>
    <col min="4107" max="4123" width="36.85546875" style="148" customWidth="1"/>
    <col min="4124" max="4124" width="37" style="148" customWidth="1"/>
    <col min="4125" max="4140" width="36.85546875" style="148" customWidth="1"/>
    <col min="4141" max="4141" width="37.140625" style="148" customWidth="1"/>
    <col min="4142" max="4143" width="36.85546875" style="148" customWidth="1"/>
    <col min="4144" max="4144" width="36.5703125" style="148" customWidth="1"/>
    <col min="4145" max="4146" width="36.85546875" style="148" customWidth="1"/>
    <col min="4147" max="4147" width="36.5703125" style="148" customWidth="1"/>
    <col min="4148" max="4148" width="37" style="148" customWidth="1"/>
    <col min="4149" max="4167" width="36.85546875" style="148" customWidth="1"/>
    <col min="4168" max="4168" width="37" style="148" customWidth="1"/>
    <col min="4169" max="4186" width="36.85546875" style="148" customWidth="1"/>
    <col min="4187" max="4187" width="36.5703125" style="148" customWidth="1"/>
    <col min="4188" max="4200" width="36.85546875" style="148" customWidth="1"/>
    <col min="4201" max="4201" width="36.5703125" style="148" customWidth="1"/>
    <col min="4202" max="4204" width="36.85546875" style="148" customWidth="1"/>
    <col min="4205" max="4205" width="36.5703125" style="148" customWidth="1"/>
    <col min="4206" max="4213" width="36.85546875" style="148" customWidth="1"/>
    <col min="4214" max="4214" width="36.5703125" style="148" customWidth="1"/>
    <col min="4215" max="4352" width="36.85546875" style="148"/>
    <col min="4353" max="4353" width="18.5703125" style="148" customWidth="1"/>
    <col min="4354" max="4362" width="31.42578125" style="148" customWidth="1"/>
    <col min="4363" max="4379" width="36.85546875" style="148" customWidth="1"/>
    <col min="4380" max="4380" width="37" style="148" customWidth="1"/>
    <col min="4381" max="4396" width="36.85546875" style="148" customWidth="1"/>
    <col min="4397" max="4397" width="37.140625" style="148" customWidth="1"/>
    <col min="4398" max="4399" width="36.85546875" style="148" customWidth="1"/>
    <col min="4400" max="4400" width="36.5703125" style="148" customWidth="1"/>
    <col min="4401" max="4402" width="36.85546875" style="148" customWidth="1"/>
    <col min="4403" max="4403" width="36.5703125" style="148" customWidth="1"/>
    <col min="4404" max="4404" width="37" style="148" customWidth="1"/>
    <col min="4405" max="4423" width="36.85546875" style="148" customWidth="1"/>
    <col min="4424" max="4424" width="37" style="148" customWidth="1"/>
    <col min="4425" max="4442" width="36.85546875" style="148" customWidth="1"/>
    <col min="4443" max="4443" width="36.5703125" style="148" customWidth="1"/>
    <col min="4444" max="4456" width="36.85546875" style="148" customWidth="1"/>
    <col min="4457" max="4457" width="36.5703125" style="148" customWidth="1"/>
    <col min="4458" max="4460" width="36.85546875" style="148" customWidth="1"/>
    <col min="4461" max="4461" width="36.5703125" style="148" customWidth="1"/>
    <col min="4462" max="4469" width="36.85546875" style="148" customWidth="1"/>
    <col min="4470" max="4470" width="36.5703125" style="148" customWidth="1"/>
    <col min="4471" max="4608" width="36.85546875" style="148"/>
    <col min="4609" max="4609" width="18.5703125" style="148" customWidth="1"/>
    <col min="4610" max="4618" width="31.42578125" style="148" customWidth="1"/>
    <col min="4619" max="4635" width="36.85546875" style="148" customWidth="1"/>
    <col min="4636" max="4636" width="37" style="148" customWidth="1"/>
    <col min="4637" max="4652" width="36.85546875" style="148" customWidth="1"/>
    <col min="4653" max="4653" width="37.140625" style="148" customWidth="1"/>
    <col min="4654" max="4655" width="36.85546875" style="148" customWidth="1"/>
    <col min="4656" max="4656" width="36.5703125" style="148" customWidth="1"/>
    <col min="4657" max="4658" width="36.85546875" style="148" customWidth="1"/>
    <col min="4659" max="4659" width="36.5703125" style="148" customWidth="1"/>
    <col min="4660" max="4660" width="37" style="148" customWidth="1"/>
    <col min="4661" max="4679" width="36.85546875" style="148" customWidth="1"/>
    <col min="4680" max="4680" width="37" style="148" customWidth="1"/>
    <col min="4681" max="4698" width="36.85546875" style="148" customWidth="1"/>
    <col min="4699" max="4699" width="36.5703125" style="148" customWidth="1"/>
    <col min="4700" max="4712" width="36.85546875" style="148" customWidth="1"/>
    <col min="4713" max="4713" width="36.5703125" style="148" customWidth="1"/>
    <col min="4714" max="4716" width="36.85546875" style="148" customWidth="1"/>
    <col min="4717" max="4717" width="36.5703125" style="148" customWidth="1"/>
    <col min="4718" max="4725" width="36.85546875" style="148" customWidth="1"/>
    <col min="4726" max="4726" width="36.5703125" style="148" customWidth="1"/>
    <col min="4727" max="4864" width="36.85546875" style="148"/>
    <col min="4865" max="4865" width="18.5703125" style="148" customWidth="1"/>
    <col min="4866" max="4874" width="31.42578125" style="148" customWidth="1"/>
    <col min="4875" max="4891" width="36.85546875" style="148" customWidth="1"/>
    <col min="4892" max="4892" width="37" style="148" customWidth="1"/>
    <col min="4893" max="4908" width="36.85546875" style="148" customWidth="1"/>
    <col min="4909" max="4909" width="37.140625" style="148" customWidth="1"/>
    <col min="4910" max="4911" width="36.85546875" style="148" customWidth="1"/>
    <col min="4912" max="4912" width="36.5703125" style="148" customWidth="1"/>
    <col min="4913" max="4914" width="36.85546875" style="148" customWidth="1"/>
    <col min="4915" max="4915" width="36.5703125" style="148" customWidth="1"/>
    <col min="4916" max="4916" width="37" style="148" customWidth="1"/>
    <col min="4917" max="4935" width="36.85546875" style="148" customWidth="1"/>
    <col min="4936" max="4936" width="37" style="148" customWidth="1"/>
    <col min="4937" max="4954" width="36.85546875" style="148" customWidth="1"/>
    <col min="4955" max="4955" width="36.5703125" style="148" customWidth="1"/>
    <col min="4956" max="4968" width="36.85546875" style="148" customWidth="1"/>
    <col min="4969" max="4969" width="36.5703125" style="148" customWidth="1"/>
    <col min="4970" max="4972" width="36.85546875" style="148" customWidth="1"/>
    <col min="4973" max="4973" width="36.5703125" style="148" customWidth="1"/>
    <col min="4974" max="4981" width="36.85546875" style="148" customWidth="1"/>
    <col min="4982" max="4982" width="36.5703125" style="148" customWidth="1"/>
    <col min="4983" max="5120" width="36.85546875" style="148"/>
    <col min="5121" max="5121" width="18.5703125" style="148" customWidth="1"/>
    <col min="5122" max="5130" width="31.42578125" style="148" customWidth="1"/>
    <col min="5131" max="5147" width="36.85546875" style="148" customWidth="1"/>
    <col min="5148" max="5148" width="37" style="148" customWidth="1"/>
    <col min="5149" max="5164" width="36.85546875" style="148" customWidth="1"/>
    <col min="5165" max="5165" width="37.140625" style="148" customWidth="1"/>
    <col min="5166" max="5167" width="36.85546875" style="148" customWidth="1"/>
    <col min="5168" max="5168" width="36.5703125" style="148" customWidth="1"/>
    <col min="5169" max="5170" width="36.85546875" style="148" customWidth="1"/>
    <col min="5171" max="5171" width="36.5703125" style="148" customWidth="1"/>
    <col min="5172" max="5172" width="37" style="148" customWidth="1"/>
    <col min="5173" max="5191" width="36.85546875" style="148" customWidth="1"/>
    <col min="5192" max="5192" width="37" style="148" customWidth="1"/>
    <col min="5193" max="5210" width="36.85546875" style="148" customWidth="1"/>
    <col min="5211" max="5211" width="36.5703125" style="148" customWidth="1"/>
    <col min="5212" max="5224" width="36.85546875" style="148" customWidth="1"/>
    <col min="5225" max="5225" width="36.5703125" style="148" customWidth="1"/>
    <col min="5226" max="5228" width="36.85546875" style="148" customWidth="1"/>
    <col min="5229" max="5229" width="36.5703125" style="148" customWidth="1"/>
    <col min="5230" max="5237" width="36.85546875" style="148" customWidth="1"/>
    <col min="5238" max="5238" width="36.5703125" style="148" customWidth="1"/>
    <col min="5239" max="5376" width="36.85546875" style="148"/>
    <col min="5377" max="5377" width="18.5703125" style="148" customWidth="1"/>
    <col min="5378" max="5386" width="31.42578125" style="148" customWidth="1"/>
    <col min="5387" max="5403" width="36.85546875" style="148" customWidth="1"/>
    <col min="5404" max="5404" width="37" style="148" customWidth="1"/>
    <col min="5405" max="5420" width="36.85546875" style="148" customWidth="1"/>
    <col min="5421" max="5421" width="37.140625" style="148" customWidth="1"/>
    <col min="5422" max="5423" width="36.85546875" style="148" customWidth="1"/>
    <col min="5424" max="5424" width="36.5703125" style="148" customWidth="1"/>
    <col min="5425" max="5426" width="36.85546875" style="148" customWidth="1"/>
    <col min="5427" max="5427" width="36.5703125" style="148" customWidth="1"/>
    <col min="5428" max="5428" width="37" style="148" customWidth="1"/>
    <col min="5429" max="5447" width="36.85546875" style="148" customWidth="1"/>
    <col min="5448" max="5448" width="37" style="148" customWidth="1"/>
    <col min="5449" max="5466" width="36.85546875" style="148" customWidth="1"/>
    <col min="5467" max="5467" width="36.5703125" style="148" customWidth="1"/>
    <col min="5468" max="5480" width="36.85546875" style="148" customWidth="1"/>
    <col min="5481" max="5481" width="36.5703125" style="148" customWidth="1"/>
    <col min="5482" max="5484" width="36.85546875" style="148" customWidth="1"/>
    <col min="5485" max="5485" width="36.5703125" style="148" customWidth="1"/>
    <col min="5486" max="5493" width="36.85546875" style="148" customWidth="1"/>
    <col min="5494" max="5494" width="36.5703125" style="148" customWidth="1"/>
    <col min="5495" max="5632" width="36.85546875" style="148"/>
    <col min="5633" max="5633" width="18.5703125" style="148" customWidth="1"/>
    <col min="5634" max="5642" width="31.42578125" style="148" customWidth="1"/>
    <col min="5643" max="5659" width="36.85546875" style="148" customWidth="1"/>
    <col min="5660" max="5660" width="37" style="148" customWidth="1"/>
    <col min="5661" max="5676" width="36.85546875" style="148" customWidth="1"/>
    <col min="5677" max="5677" width="37.140625" style="148" customWidth="1"/>
    <col min="5678" max="5679" width="36.85546875" style="148" customWidth="1"/>
    <col min="5680" max="5680" width="36.5703125" style="148" customWidth="1"/>
    <col min="5681" max="5682" width="36.85546875" style="148" customWidth="1"/>
    <col min="5683" max="5683" width="36.5703125" style="148" customWidth="1"/>
    <col min="5684" max="5684" width="37" style="148" customWidth="1"/>
    <col min="5685" max="5703" width="36.85546875" style="148" customWidth="1"/>
    <col min="5704" max="5704" width="37" style="148" customWidth="1"/>
    <col min="5705" max="5722" width="36.85546875" style="148" customWidth="1"/>
    <col min="5723" max="5723" width="36.5703125" style="148" customWidth="1"/>
    <col min="5724" max="5736" width="36.85546875" style="148" customWidth="1"/>
    <col min="5737" max="5737" width="36.5703125" style="148" customWidth="1"/>
    <col min="5738" max="5740" width="36.85546875" style="148" customWidth="1"/>
    <col min="5741" max="5741" width="36.5703125" style="148" customWidth="1"/>
    <col min="5742" max="5749" width="36.85546875" style="148" customWidth="1"/>
    <col min="5750" max="5750" width="36.5703125" style="148" customWidth="1"/>
    <col min="5751" max="5888" width="36.85546875" style="148"/>
    <col min="5889" max="5889" width="18.5703125" style="148" customWidth="1"/>
    <col min="5890" max="5898" width="31.42578125" style="148" customWidth="1"/>
    <col min="5899" max="5915" width="36.85546875" style="148" customWidth="1"/>
    <col min="5916" max="5916" width="37" style="148" customWidth="1"/>
    <col min="5917" max="5932" width="36.85546875" style="148" customWidth="1"/>
    <col min="5933" max="5933" width="37.140625" style="148" customWidth="1"/>
    <col min="5934" max="5935" width="36.85546875" style="148" customWidth="1"/>
    <col min="5936" max="5936" width="36.5703125" style="148" customWidth="1"/>
    <col min="5937" max="5938" width="36.85546875" style="148" customWidth="1"/>
    <col min="5939" max="5939" width="36.5703125" style="148" customWidth="1"/>
    <col min="5940" max="5940" width="37" style="148" customWidth="1"/>
    <col min="5941" max="5959" width="36.85546875" style="148" customWidth="1"/>
    <col min="5960" max="5960" width="37" style="148" customWidth="1"/>
    <col min="5961" max="5978" width="36.85546875" style="148" customWidth="1"/>
    <col min="5979" max="5979" width="36.5703125" style="148" customWidth="1"/>
    <col min="5980" max="5992" width="36.85546875" style="148" customWidth="1"/>
    <col min="5993" max="5993" width="36.5703125" style="148" customWidth="1"/>
    <col min="5994" max="5996" width="36.85546875" style="148" customWidth="1"/>
    <col min="5997" max="5997" width="36.5703125" style="148" customWidth="1"/>
    <col min="5998" max="6005" width="36.85546875" style="148" customWidth="1"/>
    <col min="6006" max="6006" width="36.5703125" style="148" customWidth="1"/>
    <col min="6007" max="6144" width="36.85546875" style="148"/>
    <col min="6145" max="6145" width="18.5703125" style="148" customWidth="1"/>
    <col min="6146" max="6154" width="31.42578125" style="148" customWidth="1"/>
    <col min="6155" max="6171" width="36.85546875" style="148" customWidth="1"/>
    <col min="6172" max="6172" width="37" style="148" customWidth="1"/>
    <col min="6173" max="6188" width="36.85546875" style="148" customWidth="1"/>
    <col min="6189" max="6189" width="37.140625" style="148" customWidth="1"/>
    <col min="6190" max="6191" width="36.85546875" style="148" customWidth="1"/>
    <col min="6192" max="6192" width="36.5703125" style="148" customWidth="1"/>
    <col min="6193" max="6194" width="36.85546875" style="148" customWidth="1"/>
    <col min="6195" max="6195" width="36.5703125" style="148" customWidth="1"/>
    <col min="6196" max="6196" width="37" style="148" customWidth="1"/>
    <col min="6197" max="6215" width="36.85546875" style="148" customWidth="1"/>
    <col min="6216" max="6216" width="37" style="148" customWidth="1"/>
    <col min="6217" max="6234" width="36.85546875" style="148" customWidth="1"/>
    <col min="6235" max="6235" width="36.5703125" style="148" customWidth="1"/>
    <col min="6236" max="6248" width="36.85546875" style="148" customWidth="1"/>
    <col min="6249" max="6249" width="36.5703125" style="148" customWidth="1"/>
    <col min="6250" max="6252" width="36.85546875" style="148" customWidth="1"/>
    <col min="6253" max="6253" width="36.5703125" style="148" customWidth="1"/>
    <col min="6254" max="6261" width="36.85546875" style="148" customWidth="1"/>
    <col min="6262" max="6262" width="36.5703125" style="148" customWidth="1"/>
    <col min="6263" max="6400" width="36.85546875" style="148"/>
    <col min="6401" max="6401" width="18.5703125" style="148" customWidth="1"/>
    <col min="6402" max="6410" width="31.42578125" style="148" customWidth="1"/>
    <col min="6411" max="6427" width="36.85546875" style="148" customWidth="1"/>
    <col min="6428" max="6428" width="37" style="148" customWidth="1"/>
    <col min="6429" max="6444" width="36.85546875" style="148" customWidth="1"/>
    <col min="6445" max="6445" width="37.140625" style="148" customWidth="1"/>
    <col min="6446" max="6447" width="36.85546875" style="148" customWidth="1"/>
    <col min="6448" max="6448" width="36.5703125" style="148" customWidth="1"/>
    <col min="6449" max="6450" width="36.85546875" style="148" customWidth="1"/>
    <col min="6451" max="6451" width="36.5703125" style="148" customWidth="1"/>
    <col min="6452" max="6452" width="37" style="148" customWidth="1"/>
    <col min="6453" max="6471" width="36.85546875" style="148" customWidth="1"/>
    <col min="6472" max="6472" width="37" style="148" customWidth="1"/>
    <col min="6473" max="6490" width="36.85546875" style="148" customWidth="1"/>
    <col min="6491" max="6491" width="36.5703125" style="148" customWidth="1"/>
    <col min="6492" max="6504" width="36.85546875" style="148" customWidth="1"/>
    <col min="6505" max="6505" width="36.5703125" style="148" customWidth="1"/>
    <col min="6506" max="6508" width="36.85546875" style="148" customWidth="1"/>
    <col min="6509" max="6509" width="36.5703125" style="148" customWidth="1"/>
    <col min="6510" max="6517" width="36.85546875" style="148" customWidth="1"/>
    <col min="6518" max="6518" width="36.5703125" style="148" customWidth="1"/>
    <col min="6519" max="6656" width="36.85546875" style="148"/>
    <col min="6657" max="6657" width="18.5703125" style="148" customWidth="1"/>
    <col min="6658" max="6666" width="31.42578125" style="148" customWidth="1"/>
    <col min="6667" max="6683" width="36.85546875" style="148" customWidth="1"/>
    <col min="6684" max="6684" width="37" style="148" customWidth="1"/>
    <col min="6685" max="6700" width="36.85546875" style="148" customWidth="1"/>
    <col min="6701" max="6701" width="37.140625" style="148" customWidth="1"/>
    <col min="6702" max="6703" width="36.85546875" style="148" customWidth="1"/>
    <col min="6704" max="6704" width="36.5703125" style="148" customWidth="1"/>
    <col min="6705" max="6706" width="36.85546875" style="148" customWidth="1"/>
    <col min="6707" max="6707" width="36.5703125" style="148" customWidth="1"/>
    <col min="6708" max="6708" width="37" style="148" customWidth="1"/>
    <col min="6709" max="6727" width="36.85546875" style="148" customWidth="1"/>
    <col min="6728" max="6728" width="37" style="148" customWidth="1"/>
    <col min="6729" max="6746" width="36.85546875" style="148" customWidth="1"/>
    <col min="6747" max="6747" width="36.5703125" style="148" customWidth="1"/>
    <col min="6748" max="6760" width="36.85546875" style="148" customWidth="1"/>
    <col min="6761" max="6761" width="36.5703125" style="148" customWidth="1"/>
    <col min="6762" max="6764" width="36.85546875" style="148" customWidth="1"/>
    <col min="6765" max="6765" width="36.5703125" style="148" customWidth="1"/>
    <col min="6766" max="6773" width="36.85546875" style="148" customWidth="1"/>
    <col min="6774" max="6774" width="36.5703125" style="148" customWidth="1"/>
    <col min="6775" max="6912" width="36.85546875" style="148"/>
    <col min="6913" max="6913" width="18.5703125" style="148" customWidth="1"/>
    <col min="6914" max="6922" width="31.42578125" style="148" customWidth="1"/>
    <col min="6923" max="6939" width="36.85546875" style="148" customWidth="1"/>
    <col min="6940" max="6940" width="37" style="148" customWidth="1"/>
    <col min="6941" max="6956" width="36.85546875" style="148" customWidth="1"/>
    <col min="6957" max="6957" width="37.140625" style="148" customWidth="1"/>
    <col min="6958" max="6959" width="36.85546875" style="148" customWidth="1"/>
    <col min="6960" max="6960" width="36.5703125" style="148" customWidth="1"/>
    <col min="6961" max="6962" width="36.85546875" style="148" customWidth="1"/>
    <col min="6963" max="6963" width="36.5703125" style="148" customWidth="1"/>
    <col min="6964" max="6964" width="37" style="148" customWidth="1"/>
    <col min="6965" max="6983" width="36.85546875" style="148" customWidth="1"/>
    <col min="6984" max="6984" width="37" style="148" customWidth="1"/>
    <col min="6985" max="7002" width="36.85546875" style="148" customWidth="1"/>
    <col min="7003" max="7003" width="36.5703125" style="148" customWidth="1"/>
    <col min="7004" max="7016" width="36.85546875" style="148" customWidth="1"/>
    <col min="7017" max="7017" width="36.5703125" style="148" customWidth="1"/>
    <col min="7018" max="7020" width="36.85546875" style="148" customWidth="1"/>
    <col min="7021" max="7021" width="36.5703125" style="148" customWidth="1"/>
    <col min="7022" max="7029" width="36.85546875" style="148" customWidth="1"/>
    <col min="7030" max="7030" width="36.5703125" style="148" customWidth="1"/>
    <col min="7031" max="7168" width="36.85546875" style="148"/>
    <col min="7169" max="7169" width="18.5703125" style="148" customWidth="1"/>
    <col min="7170" max="7178" width="31.42578125" style="148" customWidth="1"/>
    <col min="7179" max="7195" width="36.85546875" style="148" customWidth="1"/>
    <col min="7196" max="7196" width="37" style="148" customWidth="1"/>
    <col min="7197" max="7212" width="36.85546875" style="148" customWidth="1"/>
    <col min="7213" max="7213" width="37.140625" style="148" customWidth="1"/>
    <col min="7214" max="7215" width="36.85546875" style="148" customWidth="1"/>
    <col min="7216" max="7216" width="36.5703125" style="148" customWidth="1"/>
    <col min="7217" max="7218" width="36.85546875" style="148" customWidth="1"/>
    <col min="7219" max="7219" width="36.5703125" style="148" customWidth="1"/>
    <col min="7220" max="7220" width="37" style="148" customWidth="1"/>
    <col min="7221" max="7239" width="36.85546875" style="148" customWidth="1"/>
    <col min="7240" max="7240" width="37" style="148" customWidth="1"/>
    <col min="7241" max="7258" width="36.85546875" style="148" customWidth="1"/>
    <col min="7259" max="7259" width="36.5703125" style="148" customWidth="1"/>
    <col min="7260" max="7272" width="36.85546875" style="148" customWidth="1"/>
    <col min="7273" max="7273" width="36.5703125" style="148" customWidth="1"/>
    <col min="7274" max="7276" width="36.85546875" style="148" customWidth="1"/>
    <col min="7277" max="7277" width="36.5703125" style="148" customWidth="1"/>
    <col min="7278" max="7285" width="36.85546875" style="148" customWidth="1"/>
    <col min="7286" max="7286" width="36.5703125" style="148" customWidth="1"/>
    <col min="7287" max="7424" width="36.85546875" style="148"/>
    <col min="7425" max="7425" width="18.5703125" style="148" customWidth="1"/>
    <col min="7426" max="7434" width="31.42578125" style="148" customWidth="1"/>
    <col min="7435" max="7451" width="36.85546875" style="148" customWidth="1"/>
    <col min="7452" max="7452" width="37" style="148" customWidth="1"/>
    <col min="7453" max="7468" width="36.85546875" style="148" customWidth="1"/>
    <col min="7469" max="7469" width="37.140625" style="148" customWidth="1"/>
    <col min="7470" max="7471" width="36.85546875" style="148" customWidth="1"/>
    <col min="7472" max="7472" width="36.5703125" style="148" customWidth="1"/>
    <col min="7473" max="7474" width="36.85546875" style="148" customWidth="1"/>
    <col min="7475" max="7475" width="36.5703125" style="148" customWidth="1"/>
    <col min="7476" max="7476" width="37" style="148" customWidth="1"/>
    <col min="7477" max="7495" width="36.85546875" style="148" customWidth="1"/>
    <col min="7496" max="7496" width="37" style="148" customWidth="1"/>
    <col min="7497" max="7514" width="36.85546875" style="148" customWidth="1"/>
    <col min="7515" max="7515" width="36.5703125" style="148" customWidth="1"/>
    <col min="7516" max="7528" width="36.85546875" style="148" customWidth="1"/>
    <col min="7529" max="7529" width="36.5703125" style="148" customWidth="1"/>
    <col min="7530" max="7532" width="36.85546875" style="148" customWidth="1"/>
    <col min="7533" max="7533" width="36.5703125" style="148" customWidth="1"/>
    <col min="7534" max="7541" width="36.85546875" style="148" customWidth="1"/>
    <col min="7542" max="7542" width="36.5703125" style="148" customWidth="1"/>
    <col min="7543" max="7680" width="36.85546875" style="148"/>
    <col min="7681" max="7681" width="18.5703125" style="148" customWidth="1"/>
    <col min="7682" max="7690" width="31.42578125" style="148" customWidth="1"/>
    <col min="7691" max="7707" width="36.85546875" style="148" customWidth="1"/>
    <col min="7708" max="7708" width="37" style="148" customWidth="1"/>
    <col min="7709" max="7724" width="36.85546875" style="148" customWidth="1"/>
    <col min="7725" max="7725" width="37.140625" style="148" customWidth="1"/>
    <col min="7726" max="7727" width="36.85546875" style="148" customWidth="1"/>
    <col min="7728" max="7728" width="36.5703125" style="148" customWidth="1"/>
    <col min="7729" max="7730" width="36.85546875" style="148" customWidth="1"/>
    <col min="7731" max="7731" width="36.5703125" style="148" customWidth="1"/>
    <col min="7732" max="7732" width="37" style="148" customWidth="1"/>
    <col min="7733" max="7751" width="36.85546875" style="148" customWidth="1"/>
    <col min="7752" max="7752" width="37" style="148" customWidth="1"/>
    <col min="7753" max="7770" width="36.85546875" style="148" customWidth="1"/>
    <col min="7771" max="7771" width="36.5703125" style="148" customWidth="1"/>
    <col min="7772" max="7784" width="36.85546875" style="148" customWidth="1"/>
    <col min="7785" max="7785" width="36.5703125" style="148" customWidth="1"/>
    <col min="7786" max="7788" width="36.85546875" style="148" customWidth="1"/>
    <col min="7789" max="7789" width="36.5703125" style="148" customWidth="1"/>
    <col min="7790" max="7797" width="36.85546875" style="148" customWidth="1"/>
    <col min="7798" max="7798" width="36.5703125" style="148" customWidth="1"/>
    <col min="7799" max="7936" width="36.85546875" style="148"/>
    <col min="7937" max="7937" width="18.5703125" style="148" customWidth="1"/>
    <col min="7938" max="7946" width="31.42578125" style="148" customWidth="1"/>
    <col min="7947" max="7963" width="36.85546875" style="148" customWidth="1"/>
    <col min="7964" max="7964" width="37" style="148" customWidth="1"/>
    <col min="7965" max="7980" width="36.85546875" style="148" customWidth="1"/>
    <col min="7981" max="7981" width="37.140625" style="148" customWidth="1"/>
    <col min="7982" max="7983" width="36.85546875" style="148" customWidth="1"/>
    <col min="7984" max="7984" width="36.5703125" style="148" customWidth="1"/>
    <col min="7985" max="7986" width="36.85546875" style="148" customWidth="1"/>
    <col min="7987" max="7987" width="36.5703125" style="148" customWidth="1"/>
    <col min="7988" max="7988" width="37" style="148" customWidth="1"/>
    <col min="7989" max="8007" width="36.85546875" style="148" customWidth="1"/>
    <col min="8008" max="8008" width="37" style="148" customWidth="1"/>
    <col min="8009" max="8026" width="36.85546875" style="148" customWidth="1"/>
    <col min="8027" max="8027" width="36.5703125" style="148" customWidth="1"/>
    <col min="8028" max="8040" width="36.85546875" style="148" customWidth="1"/>
    <col min="8041" max="8041" width="36.5703125" style="148" customWidth="1"/>
    <col min="8042" max="8044" width="36.85546875" style="148" customWidth="1"/>
    <col min="8045" max="8045" width="36.5703125" style="148" customWidth="1"/>
    <col min="8046" max="8053" width="36.85546875" style="148" customWidth="1"/>
    <col min="8054" max="8054" width="36.5703125" style="148" customWidth="1"/>
    <col min="8055" max="8192" width="36.85546875" style="148"/>
    <col min="8193" max="8193" width="18.5703125" style="148" customWidth="1"/>
    <col min="8194" max="8202" width="31.42578125" style="148" customWidth="1"/>
    <col min="8203" max="8219" width="36.85546875" style="148" customWidth="1"/>
    <col min="8220" max="8220" width="37" style="148" customWidth="1"/>
    <col min="8221" max="8236" width="36.85546875" style="148" customWidth="1"/>
    <col min="8237" max="8237" width="37.140625" style="148" customWidth="1"/>
    <col min="8238" max="8239" width="36.85546875" style="148" customWidth="1"/>
    <col min="8240" max="8240" width="36.5703125" style="148" customWidth="1"/>
    <col min="8241" max="8242" width="36.85546875" style="148" customWidth="1"/>
    <col min="8243" max="8243" width="36.5703125" style="148" customWidth="1"/>
    <col min="8244" max="8244" width="37" style="148" customWidth="1"/>
    <col min="8245" max="8263" width="36.85546875" style="148" customWidth="1"/>
    <col min="8264" max="8264" width="37" style="148" customWidth="1"/>
    <col min="8265" max="8282" width="36.85546875" style="148" customWidth="1"/>
    <col min="8283" max="8283" width="36.5703125" style="148" customWidth="1"/>
    <col min="8284" max="8296" width="36.85546875" style="148" customWidth="1"/>
    <col min="8297" max="8297" width="36.5703125" style="148" customWidth="1"/>
    <col min="8298" max="8300" width="36.85546875" style="148" customWidth="1"/>
    <col min="8301" max="8301" width="36.5703125" style="148" customWidth="1"/>
    <col min="8302" max="8309" width="36.85546875" style="148" customWidth="1"/>
    <col min="8310" max="8310" width="36.5703125" style="148" customWidth="1"/>
    <col min="8311" max="8448" width="36.85546875" style="148"/>
    <col min="8449" max="8449" width="18.5703125" style="148" customWidth="1"/>
    <col min="8450" max="8458" width="31.42578125" style="148" customWidth="1"/>
    <col min="8459" max="8475" width="36.85546875" style="148" customWidth="1"/>
    <col min="8476" max="8476" width="37" style="148" customWidth="1"/>
    <col min="8477" max="8492" width="36.85546875" style="148" customWidth="1"/>
    <col min="8493" max="8493" width="37.140625" style="148" customWidth="1"/>
    <col min="8494" max="8495" width="36.85546875" style="148" customWidth="1"/>
    <col min="8496" max="8496" width="36.5703125" style="148" customWidth="1"/>
    <col min="8497" max="8498" width="36.85546875" style="148" customWidth="1"/>
    <col min="8499" max="8499" width="36.5703125" style="148" customWidth="1"/>
    <col min="8500" max="8500" width="37" style="148" customWidth="1"/>
    <col min="8501" max="8519" width="36.85546875" style="148" customWidth="1"/>
    <col min="8520" max="8520" width="37" style="148" customWidth="1"/>
    <col min="8521" max="8538" width="36.85546875" style="148" customWidth="1"/>
    <col min="8539" max="8539" width="36.5703125" style="148" customWidth="1"/>
    <col min="8540" max="8552" width="36.85546875" style="148" customWidth="1"/>
    <col min="8553" max="8553" width="36.5703125" style="148" customWidth="1"/>
    <col min="8554" max="8556" width="36.85546875" style="148" customWidth="1"/>
    <col min="8557" max="8557" width="36.5703125" style="148" customWidth="1"/>
    <col min="8558" max="8565" width="36.85546875" style="148" customWidth="1"/>
    <col min="8566" max="8566" width="36.5703125" style="148" customWidth="1"/>
    <col min="8567" max="8704" width="36.85546875" style="148"/>
    <col min="8705" max="8705" width="18.5703125" style="148" customWidth="1"/>
    <col min="8706" max="8714" width="31.42578125" style="148" customWidth="1"/>
    <col min="8715" max="8731" width="36.85546875" style="148" customWidth="1"/>
    <col min="8732" max="8732" width="37" style="148" customWidth="1"/>
    <col min="8733" max="8748" width="36.85546875" style="148" customWidth="1"/>
    <col min="8749" max="8749" width="37.140625" style="148" customWidth="1"/>
    <col min="8750" max="8751" width="36.85546875" style="148" customWidth="1"/>
    <col min="8752" max="8752" width="36.5703125" style="148" customWidth="1"/>
    <col min="8753" max="8754" width="36.85546875" style="148" customWidth="1"/>
    <col min="8755" max="8755" width="36.5703125" style="148" customWidth="1"/>
    <col min="8756" max="8756" width="37" style="148" customWidth="1"/>
    <col min="8757" max="8775" width="36.85546875" style="148" customWidth="1"/>
    <col min="8776" max="8776" width="37" style="148" customWidth="1"/>
    <col min="8777" max="8794" width="36.85546875" style="148" customWidth="1"/>
    <col min="8795" max="8795" width="36.5703125" style="148" customWidth="1"/>
    <col min="8796" max="8808" width="36.85546875" style="148" customWidth="1"/>
    <col min="8809" max="8809" width="36.5703125" style="148" customWidth="1"/>
    <col min="8810" max="8812" width="36.85546875" style="148" customWidth="1"/>
    <col min="8813" max="8813" width="36.5703125" style="148" customWidth="1"/>
    <col min="8814" max="8821" width="36.85546875" style="148" customWidth="1"/>
    <col min="8822" max="8822" width="36.5703125" style="148" customWidth="1"/>
    <col min="8823" max="8960" width="36.85546875" style="148"/>
    <col min="8961" max="8961" width="18.5703125" style="148" customWidth="1"/>
    <col min="8962" max="8970" width="31.42578125" style="148" customWidth="1"/>
    <col min="8971" max="8987" width="36.85546875" style="148" customWidth="1"/>
    <col min="8988" max="8988" width="37" style="148" customWidth="1"/>
    <col min="8989" max="9004" width="36.85546875" style="148" customWidth="1"/>
    <col min="9005" max="9005" width="37.140625" style="148" customWidth="1"/>
    <col min="9006" max="9007" width="36.85546875" style="148" customWidth="1"/>
    <col min="9008" max="9008" width="36.5703125" style="148" customWidth="1"/>
    <col min="9009" max="9010" width="36.85546875" style="148" customWidth="1"/>
    <col min="9011" max="9011" width="36.5703125" style="148" customWidth="1"/>
    <col min="9012" max="9012" width="37" style="148" customWidth="1"/>
    <col min="9013" max="9031" width="36.85546875" style="148" customWidth="1"/>
    <col min="9032" max="9032" width="37" style="148" customWidth="1"/>
    <col min="9033" max="9050" width="36.85546875" style="148" customWidth="1"/>
    <col min="9051" max="9051" width="36.5703125" style="148" customWidth="1"/>
    <col min="9052" max="9064" width="36.85546875" style="148" customWidth="1"/>
    <col min="9065" max="9065" width="36.5703125" style="148" customWidth="1"/>
    <col min="9066" max="9068" width="36.85546875" style="148" customWidth="1"/>
    <col min="9069" max="9069" width="36.5703125" style="148" customWidth="1"/>
    <col min="9070" max="9077" width="36.85546875" style="148" customWidth="1"/>
    <col min="9078" max="9078" width="36.5703125" style="148" customWidth="1"/>
    <col min="9079" max="9216" width="36.85546875" style="148"/>
    <col min="9217" max="9217" width="18.5703125" style="148" customWidth="1"/>
    <col min="9218" max="9226" width="31.42578125" style="148" customWidth="1"/>
    <col min="9227" max="9243" width="36.85546875" style="148" customWidth="1"/>
    <col min="9244" max="9244" width="37" style="148" customWidth="1"/>
    <col min="9245" max="9260" width="36.85546875" style="148" customWidth="1"/>
    <col min="9261" max="9261" width="37.140625" style="148" customWidth="1"/>
    <col min="9262" max="9263" width="36.85546875" style="148" customWidth="1"/>
    <col min="9264" max="9264" width="36.5703125" style="148" customWidth="1"/>
    <col min="9265" max="9266" width="36.85546875" style="148" customWidth="1"/>
    <col min="9267" max="9267" width="36.5703125" style="148" customWidth="1"/>
    <col min="9268" max="9268" width="37" style="148" customWidth="1"/>
    <col min="9269" max="9287" width="36.85546875" style="148" customWidth="1"/>
    <col min="9288" max="9288" width="37" style="148" customWidth="1"/>
    <col min="9289" max="9306" width="36.85546875" style="148" customWidth="1"/>
    <col min="9307" max="9307" width="36.5703125" style="148" customWidth="1"/>
    <col min="9308" max="9320" width="36.85546875" style="148" customWidth="1"/>
    <col min="9321" max="9321" width="36.5703125" style="148" customWidth="1"/>
    <col min="9322" max="9324" width="36.85546875" style="148" customWidth="1"/>
    <col min="9325" max="9325" width="36.5703125" style="148" customWidth="1"/>
    <col min="9326" max="9333" width="36.85546875" style="148" customWidth="1"/>
    <col min="9334" max="9334" width="36.5703125" style="148" customWidth="1"/>
    <col min="9335" max="9472" width="36.85546875" style="148"/>
    <col min="9473" max="9473" width="18.5703125" style="148" customWidth="1"/>
    <col min="9474" max="9482" width="31.42578125" style="148" customWidth="1"/>
    <col min="9483" max="9499" width="36.85546875" style="148" customWidth="1"/>
    <col min="9500" max="9500" width="37" style="148" customWidth="1"/>
    <col min="9501" max="9516" width="36.85546875" style="148" customWidth="1"/>
    <col min="9517" max="9517" width="37.140625" style="148" customWidth="1"/>
    <col min="9518" max="9519" width="36.85546875" style="148" customWidth="1"/>
    <col min="9520" max="9520" width="36.5703125" style="148" customWidth="1"/>
    <col min="9521" max="9522" width="36.85546875" style="148" customWidth="1"/>
    <col min="9523" max="9523" width="36.5703125" style="148" customWidth="1"/>
    <col min="9524" max="9524" width="37" style="148" customWidth="1"/>
    <col min="9525" max="9543" width="36.85546875" style="148" customWidth="1"/>
    <col min="9544" max="9544" width="37" style="148" customWidth="1"/>
    <col min="9545" max="9562" width="36.85546875" style="148" customWidth="1"/>
    <col min="9563" max="9563" width="36.5703125" style="148" customWidth="1"/>
    <col min="9564" max="9576" width="36.85546875" style="148" customWidth="1"/>
    <col min="9577" max="9577" width="36.5703125" style="148" customWidth="1"/>
    <col min="9578" max="9580" width="36.85546875" style="148" customWidth="1"/>
    <col min="9581" max="9581" width="36.5703125" style="148" customWidth="1"/>
    <col min="9582" max="9589" width="36.85546875" style="148" customWidth="1"/>
    <col min="9590" max="9590" width="36.5703125" style="148" customWidth="1"/>
    <col min="9591" max="9728" width="36.85546875" style="148"/>
    <col min="9729" max="9729" width="18.5703125" style="148" customWidth="1"/>
    <col min="9730" max="9738" width="31.42578125" style="148" customWidth="1"/>
    <col min="9739" max="9755" width="36.85546875" style="148" customWidth="1"/>
    <col min="9756" max="9756" width="37" style="148" customWidth="1"/>
    <col min="9757" max="9772" width="36.85546875" style="148" customWidth="1"/>
    <col min="9773" max="9773" width="37.140625" style="148" customWidth="1"/>
    <col min="9774" max="9775" width="36.85546875" style="148" customWidth="1"/>
    <col min="9776" max="9776" width="36.5703125" style="148" customWidth="1"/>
    <col min="9777" max="9778" width="36.85546875" style="148" customWidth="1"/>
    <col min="9779" max="9779" width="36.5703125" style="148" customWidth="1"/>
    <col min="9780" max="9780" width="37" style="148" customWidth="1"/>
    <col min="9781" max="9799" width="36.85546875" style="148" customWidth="1"/>
    <col min="9800" max="9800" width="37" style="148" customWidth="1"/>
    <col min="9801" max="9818" width="36.85546875" style="148" customWidth="1"/>
    <col min="9819" max="9819" width="36.5703125" style="148" customWidth="1"/>
    <col min="9820" max="9832" width="36.85546875" style="148" customWidth="1"/>
    <col min="9833" max="9833" width="36.5703125" style="148" customWidth="1"/>
    <col min="9834" max="9836" width="36.85546875" style="148" customWidth="1"/>
    <col min="9837" max="9837" width="36.5703125" style="148" customWidth="1"/>
    <col min="9838" max="9845" width="36.85546875" style="148" customWidth="1"/>
    <col min="9846" max="9846" width="36.5703125" style="148" customWidth="1"/>
    <col min="9847" max="9984" width="36.85546875" style="148"/>
    <col min="9985" max="9985" width="18.5703125" style="148" customWidth="1"/>
    <col min="9986" max="9994" width="31.42578125" style="148" customWidth="1"/>
    <col min="9995" max="10011" width="36.85546875" style="148" customWidth="1"/>
    <col min="10012" max="10012" width="37" style="148" customWidth="1"/>
    <col min="10013" max="10028" width="36.85546875" style="148" customWidth="1"/>
    <col min="10029" max="10029" width="37.140625" style="148" customWidth="1"/>
    <col min="10030" max="10031" width="36.85546875" style="148" customWidth="1"/>
    <col min="10032" max="10032" width="36.5703125" style="148" customWidth="1"/>
    <col min="10033" max="10034" width="36.85546875" style="148" customWidth="1"/>
    <col min="10035" max="10035" width="36.5703125" style="148" customWidth="1"/>
    <col min="10036" max="10036" width="37" style="148" customWidth="1"/>
    <col min="10037" max="10055" width="36.85546875" style="148" customWidth="1"/>
    <col min="10056" max="10056" width="37" style="148" customWidth="1"/>
    <col min="10057" max="10074" width="36.85546875" style="148" customWidth="1"/>
    <col min="10075" max="10075" width="36.5703125" style="148" customWidth="1"/>
    <col min="10076" max="10088" width="36.85546875" style="148" customWidth="1"/>
    <col min="10089" max="10089" width="36.5703125" style="148" customWidth="1"/>
    <col min="10090" max="10092" width="36.85546875" style="148" customWidth="1"/>
    <col min="10093" max="10093" width="36.5703125" style="148" customWidth="1"/>
    <col min="10094" max="10101" width="36.85546875" style="148" customWidth="1"/>
    <col min="10102" max="10102" width="36.5703125" style="148" customWidth="1"/>
    <col min="10103" max="10240" width="36.85546875" style="148"/>
    <col min="10241" max="10241" width="18.5703125" style="148" customWidth="1"/>
    <col min="10242" max="10250" width="31.42578125" style="148" customWidth="1"/>
    <col min="10251" max="10267" width="36.85546875" style="148" customWidth="1"/>
    <col min="10268" max="10268" width="37" style="148" customWidth="1"/>
    <col min="10269" max="10284" width="36.85546875" style="148" customWidth="1"/>
    <col min="10285" max="10285" width="37.140625" style="148" customWidth="1"/>
    <col min="10286" max="10287" width="36.85546875" style="148" customWidth="1"/>
    <col min="10288" max="10288" width="36.5703125" style="148" customWidth="1"/>
    <col min="10289" max="10290" width="36.85546875" style="148" customWidth="1"/>
    <col min="10291" max="10291" width="36.5703125" style="148" customWidth="1"/>
    <col min="10292" max="10292" width="37" style="148" customWidth="1"/>
    <col min="10293" max="10311" width="36.85546875" style="148" customWidth="1"/>
    <col min="10312" max="10312" width="37" style="148" customWidth="1"/>
    <col min="10313" max="10330" width="36.85546875" style="148" customWidth="1"/>
    <col min="10331" max="10331" width="36.5703125" style="148" customWidth="1"/>
    <col min="10332" max="10344" width="36.85546875" style="148" customWidth="1"/>
    <col min="10345" max="10345" width="36.5703125" style="148" customWidth="1"/>
    <col min="10346" max="10348" width="36.85546875" style="148" customWidth="1"/>
    <col min="10349" max="10349" width="36.5703125" style="148" customWidth="1"/>
    <col min="10350" max="10357" width="36.85546875" style="148" customWidth="1"/>
    <col min="10358" max="10358" width="36.5703125" style="148" customWidth="1"/>
    <col min="10359" max="10496" width="36.85546875" style="148"/>
    <col min="10497" max="10497" width="18.5703125" style="148" customWidth="1"/>
    <col min="10498" max="10506" width="31.42578125" style="148" customWidth="1"/>
    <col min="10507" max="10523" width="36.85546875" style="148" customWidth="1"/>
    <col min="10524" max="10524" width="37" style="148" customWidth="1"/>
    <col min="10525" max="10540" width="36.85546875" style="148" customWidth="1"/>
    <col min="10541" max="10541" width="37.140625" style="148" customWidth="1"/>
    <col min="10542" max="10543" width="36.85546875" style="148" customWidth="1"/>
    <col min="10544" max="10544" width="36.5703125" style="148" customWidth="1"/>
    <col min="10545" max="10546" width="36.85546875" style="148" customWidth="1"/>
    <col min="10547" max="10547" width="36.5703125" style="148" customWidth="1"/>
    <col min="10548" max="10548" width="37" style="148" customWidth="1"/>
    <col min="10549" max="10567" width="36.85546875" style="148" customWidth="1"/>
    <col min="10568" max="10568" width="37" style="148" customWidth="1"/>
    <col min="10569" max="10586" width="36.85546875" style="148" customWidth="1"/>
    <col min="10587" max="10587" width="36.5703125" style="148" customWidth="1"/>
    <col min="10588" max="10600" width="36.85546875" style="148" customWidth="1"/>
    <col min="10601" max="10601" width="36.5703125" style="148" customWidth="1"/>
    <col min="10602" max="10604" width="36.85546875" style="148" customWidth="1"/>
    <col min="10605" max="10605" width="36.5703125" style="148" customWidth="1"/>
    <col min="10606" max="10613" width="36.85546875" style="148" customWidth="1"/>
    <col min="10614" max="10614" width="36.5703125" style="148" customWidth="1"/>
    <col min="10615" max="10752" width="36.85546875" style="148"/>
    <col min="10753" max="10753" width="18.5703125" style="148" customWidth="1"/>
    <col min="10754" max="10762" width="31.42578125" style="148" customWidth="1"/>
    <col min="10763" max="10779" width="36.85546875" style="148" customWidth="1"/>
    <col min="10780" max="10780" width="37" style="148" customWidth="1"/>
    <col min="10781" max="10796" width="36.85546875" style="148" customWidth="1"/>
    <col min="10797" max="10797" width="37.140625" style="148" customWidth="1"/>
    <col min="10798" max="10799" width="36.85546875" style="148" customWidth="1"/>
    <col min="10800" max="10800" width="36.5703125" style="148" customWidth="1"/>
    <col min="10801" max="10802" width="36.85546875" style="148" customWidth="1"/>
    <col min="10803" max="10803" width="36.5703125" style="148" customWidth="1"/>
    <col min="10804" max="10804" width="37" style="148" customWidth="1"/>
    <col min="10805" max="10823" width="36.85546875" style="148" customWidth="1"/>
    <col min="10824" max="10824" width="37" style="148" customWidth="1"/>
    <col min="10825" max="10842" width="36.85546875" style="148" customWidth="1"/>
    <col min="10843" max="10843" width="36.5703125" style="148" customWidth="1"/>
    <col min="10844" max="10856" width="36.85546875" style="148" customWidth="1"/>
    <col min="10857" max="10857" width="36.5703125" style="148" customWidth="1"/>
    <col min="10858" max="10860" width="36.85546875" style="148" customWidth="1"/>
    <col min="10861" max="10861" width="36.5703125" style="148" customWidth="1"/>
    <col min="10862" max="10869" width="36.85546875" style="148" customWidth="1"/>
    <col min="10870" max="10870" width="36.5703125" style="148" customWidth="1"/>
    <col min="10871" max="11008" width="36.85546875" style="148"/>
    <col min="11009" max="11009" width="18.5703125" style="148" customWidth="1"/>
    <col min="11010" max="11018" width="31.42578125" style="148" customWidth="1"/>
    <col min="11019" max="11035" width="36.85546875" style="148" customWidth="1"/>
    <col min="11036" max="11036" width="37" style="148" customWidth="1"/>
    <col min="11037" max="11052" width="36.85546875" style="148" customWidth="1"/>
    <col min="11053" max="11053" width="37.140625" style="148" customWidth="1"/>
    <col min="11054" max="11055" width="36.85546875" style="148" customWidth="1"/>
    <col min="11056" max="11056" width="36.5703125" style="148" customWidth="1"/>
    <col min="11057" max="11058" width="36.85546875" style="148" customWidth="1"/>
    <col min="11059" max="11059" width="36.5703125" style="148" customWidth="1"/>
    <col min="11060" max="11060" width="37" style="148" customWidth="1"/>
    <col min="11061" max="11079" width="36.85546875" style="148" customWidth="1"/>
    <col min="11080" max="11080" width="37" style="148" customWidth="1"/>
    <col min="11081" max="11098" width="36.85546875" style="148" customWidth="1"/>
    <col min="11099" max="11099" width="36.5703125" style="148" customWidth="1"/>
    <col min="11100" max="11112" width="36.85546875" style="148" customWidth="1"/>
    <col min="11113" max="11113" width="36.5703125" style="148" customWidth="1"/>
    <col min="11114" max="11116" width="36.85546875" style="148" customWidth="1"/>
    <col min="11117" max="11117" width="36.5703125" style="148" customWidth="1"/>
    <col min="11118" max="11125" width="36.85546875" style="148" customWidth="1"/>
    <col min="11126" max="11126" width="36.5703125" style="148" customWidth="1"/>
    <col min="11127" max="11264" width="36.85546875" style="148"/>
    <col min="11265" max="11265" width="18.5703125" style="148" customWidth="1"/>
    <col min="11266" max="11274" width="31.42578125" style="148" customWidth="1"/>
    <col min="11275" max="11291" width="36.85546875" style="148" customWidth="1"/>
    <col min="11292" max="11292" width="37" style="148" customWidth="1"/>
    <col min="11293" max="11308" width="36.85546875" style="148" customWidth="1"/>
    <col min="11309" max="11309" width="37.140625" style="148" customWidth="1"/>
    <col min="11310" max="11311" width="36.85546875" style="148" customWidth="1"/>
    <col min="11312" max="11312" width="36.5703125" style="148" customWidth="1"/>
    <col min="11313" max="11314" width="36.85546875" style="148" customWidth="1"/>
    <col min="11315" max="11315" width="36.5703125" style="148" customWidth="1"/>
    <col min="11316" max="11316" width="37" style="148" customWidth="1"/>
    <col min="11317" max="11335" width="36.85546875" style="148" customWidth="1"/>
    <col min="11336" max="11336" width="37" style="148" customWidth="1"/>
    <col min="11337" max="11354" width="36.85546875" style="148" customWidth="1"/>
    <col min="11355" max="11355" width="36.5703125" style="148" customWidth="1"/>
    <col min="11356" max="11368" width="36.85546875" style="148" customWidth="1"/>
    <col min="11369" max="11369" width="36.5703125" style="148" customWidth="1"/>
    <col min="11370" max="11372" width="36.85546875" style="148" customWidth="1"/>
    <col min="11373" max="11373" width="36.5703125" style="148" customWidth="1"/>
    <col min="11374" max="11381" width="36.85546875" style="148" customWidth="1"/>
    <col min="11382" max="11382" width="36.5703125" style="148" customWidth="1"/>
    <col min="11383" max="11520" width="36.85546875" style="148"/>
    <col min="11521" max="11521" width="18.5703125" style="148" customWidth="1"/>
    <col min="11522" max="11530" width="31.42578125" style="148" customWidth="1"/>
    <col min="11531" max="11547" width="36.85546875" style="148" customWidth="1"/>
    <col min="11548" max="11548" width="37" style="148" customWidth="1"/>
    <col min="11549" max="11564" width="36.85546875" style="148" customWidth="1"/>
    <col min="11565" max="11565" width="37.140625" style="148" customWidth="1"/>
    <col min="11566" max="11567" width="36.85546875" style="148" customWidth="1"/>
    <col min="11568" max="11568" width="36.5703125" style="148" customWidth="1"/>
    <col min="11569" max="11570" width="36.85546875" style="148" customWidth="1"/>
    <col min="11571" max="11571" width="36.5703125" style="148" customWidth="1"/>
    <col min="11572" max="11572" width="37" style="148" customWidth="1"/>
    <col min="11573" max="11591" width="36.85546875" style="148" customWidth="1"/>
    <col min="11592" max="11592" width="37" style="148" customWidth="1"/>
    <col min="11593" max="11610" width="36.85546875" style="148" customWidth="1"/>
    <col min="11611" max="11611" width="36.5703125" style="148" customWidth="1"/>
    <col min="11612" max="11624" width="36.85546875" style="148" customWidth="1"/>
    <col min="11625" max="11625" width="36.5703125" style="148" customWidth="1"/>
    <col min="11626" max="11628" width="36.85546875" style="148" customWidth="1"/>
    <col min="11629" max="11629" width="36.5703125" style="148" customWidth="1"/>
    <col min="11630" max="11637" width="36.85546875" style="148" customWidth="1"/>
    <col min="11638" max="11638" width="36.5703125" style="148" customWidth="1"/>
    <col min="11639" max="11776" width="36.85546875" style="148"/>
    <col min="11777" max="11777" width="18.5703125" style="148" customWidth="1"/>
    <col min="11778" max="11786" width="31.42578125" style="148" customWidth="1"/>
    <col min="11787" max="11803" width="36.85546875" style="148" customWidth="1"/>
    <col min="11804" max="11804" width="37" style="148" customWidth="1"/>
    <col min="11805" max="11820" width="36.85546875" style="148" customWidth="1"/>
    <col min="11821" max="11821" width="37.140625" style="148" customWidth="1"/>
    <col min="11822" max="11823" width="36.85546875" style="148" customWidth="1"/>
    <col min="11824" max="11824" width="36.5703125" style="148" customWidth="1"/>
    <col min="11825" max="11826" width="36.85546875" style="148" customWidth="1"/>
    <col min="11827" max="11827" width="36.5703125" style="148" customWidth="1"/>
    <col min="11828" max="11828" width="37" style="148" customWidth="1"/>
    <col min="11829" max="11847" width="36.85546875" style="148" customWidth="1"/>
    <col min="11848" max="11848" width="37" style="148" customWidth="1"/>
    <col min="11849" max="11866" width="36.85546875" style="148" customWidth="1"/>
    <col min="11867" max="11867" width="36.5703125" style="148" customWidth="1"/>
    <col min="11868" max="11880" width="36.85546875" style="148" customWidth="1"/>
    <col min="11881" max="11881" width="36.5703125" style="148" customWidth="1"/>
    <col min="11882" max="11884" width="36.85546875" style="148" customWidth="1"/>
    <col min="11885" max="11885" width="36.5703125" style="148" customWidth="1"/>
    <col min="11886" max="11893" width="36.85546875" style="148" customWidth="1"/>
    <col min="11894" max="11894" width="36.5703125" style="148" customWidth="1"/>
    <col min="11895" max="12032" width="36.85546875" style="148"/>
    <col min="12033" max="12033" width="18.5703125" style="148" customWidth="1"/>
    <col min="12034" max="12042" width="31.42578125" style="148" customWidth="1"/>
    <col min="12043" max="12059" width="36.85546875" style="148" customWidth="1"/>
    <col min="12060" max="12060" width="37" style="148" customWidth="1"/>
    <col min="12061" max="12076" width="36.85546875" style="148" customWidth="1"/>
    <col min="12077" max="12077" width="37.140625" style="148" customWidth="1"/>
    <col min="12078" max="12079" width="36.85546875" style="148" customWidth="1"/>
    <col min="12080" max="12080" width="36.5703125" style="148" customWidth="1"/>
    <col min="12081" max="12082" width="36.85546875" style="148" customWidth="1"/>
    <col min="12083" max="12083" width="36.5703125" style="148" customWidth="1"/>
    <col min="12084" max="12084" width="37" style="148" customWidth="1"/>
    <col min="12085" max="12103" width="36.85546875" style="148" customWidth="1"/>
    <col min="12104" max="12104" width="37" style="148" customWidth="1"/>
    <col min="12105" max="12122" width="36.85546875" style="148" customWidth="1"/>
    <col min="12123" max="12123" width="36.5703125" style="148" customWidth="1"/>
    <col min="12124" max="12136" width="36.85546875" style="148" customWidth="1"/>
    <col min="12137" max="12137" width="36.5703125" style="148" customWidth="1"/>
    <col min="12138" max="12140" width="36.85546875" style="148" customWidth="1"/>
    <col min="12141" max="12141" width="36.5703125" style="148" customWidth="1"/>
    <col min="12142" max="12149" width="36.85546875" style="148" customWidth="1"/>
    <col min="12150" max="12150" width="36.5703125" style="148" customWidth="1"/>
    <col min="12151" max="12288" width="36.85546875" style="148"/>
    <col min="12289" max="12289" width="18.5703125" style="148" customWidth="1"/>
    <col min="12290" max="12298" width="31.42578125" style="148" customWidth="1"/>
    <col min="12299" max="12315" width="36.85546875" style="148" customWidth="1"/>
    <col min="12316" max="12316" width="37" style="148" customWidth="1"/>
    <col min="12317" max="12332" width="36.85546875" style="148" customWidth="1"/>
    <col min="12333" max="12333" width="37.140625" style="148" customWidth="1"/>
    <col min="12334" max="12335" width="36.85546875" style="148" customWidth="1"/>
    <col min="12336" max="12336" width="36.5703125" style="148" customWidth="1"/>
    <col min="12337" max="12338" width="36.85546875" style="148" customWidth="1"/>
    <col min="12339" max="12339" width="36.5703125" style="148" customWidth="1"/>
    <col min="12340" max="12340" width="37" style="148" customWidth="1"/>
    <col min="12341" max="12359" width="36.85546875" style="148" customWidth="1"/>
    <col min="12360" max="12360" width="37" style="148" customWidth="1"/>
    <col min="12361" max="12378" width="36.85546875" style="148" customWidth="1"/>
    <col min="12379" max="12379" width="36.5703125" style="148" customWidth="1"/>
    <col min="12380" max="12392" width="36.85546875" style="148" customWidth="1"/>
    <col min="12393" max="12393" width="36.5703125" style="148" customWidth="1"/>
    <col min="12394" max="12396" width="36.85546875" style="148" customWidth="1"/>
    <col min="12397" max="12397" width="36.5703125" style="148" customWidth="1"/>
    <col min="12398" max="12405" width="36.85546875" style="148" customWidth="1"/>
    <col min="12406" max="12406" width="36.5703125" style="148" customWidth="1"/>
    <col min="12407" max="12544" width="36.85546875" style="148"/>
    <col min="12545" max="12545" width="18.5703125" style="148" customWidth="1"/>
    <col min="12546" max="12554" width="31.42578125" style="148" customWidth="1"/>
    <col min="12555" max="12571" width="36.85546875" style="148" customWidth="1"/>
    <col min="12572" max="12572" width="37" style="148" customWidth="1"/>
    <col min="12573" max="12588" width="36.85546875" style="148" customWidth="1"/>
    <col min="12589" max="12589" width="37.140625" style="148" customWidth="1"/>
    <col min="12590" max="12591" width="36.85546875" style="148" customWidth="1"/>
    <col min="12592" max="12592" width="36.5703125" style="148" customWidth="1"/>
    <col min="12593" max="12594" width="36.85546875" style="148" customWidth="1"/>
    <col min="12595" max="12595" width="36.5703125" style="148" customWidth="1"/>
    <col min="12596" max="12596" width="37" style="148" customWidth="1"/>
    <col min="12597" max="12615" width="36.85546875" style="148" customWidth="1"/>
    <col min="12616" max="12616" width="37" style="148" customWidth="1"/>
    <col min="12617" max="12634" width="36.85546875" style="148" customWidth="1"/>
    <col min="12635" max="12635" width="36.5703125" style="148" customWidth="1"/>
    <col min="12636" max="12648" width="36.85546875" style="148" customWidth="1"/>
    <col min="12649" max="12649" width="36.5703125" style="148" customWidth="1"/>
    <col min="12650" max="12652" width="36.85546875" style="148" customWidth="1"/>
    <col min="12653" max="12653" width="36.5703125" style="148" customWidth="1"/>
    <col min="12654" max="12661" width="36.85546875" style="148" customWidth="1"/>
    <col min="12662" max="12662" width="36.5703125" style="148" customWidth="1"/>
    <col min="12663" max="12800" width="36.85546875" style="148"/>
    <col min="12801" max="12801" width="18.5703125" style="148" customWidth="1"/>
    <col min="12802" max="12810" width="31.42578125" style="148" customWidth="1"/>
    <col min="12811" max="12827" width="36.85546875" style="148" customWidth="1"/>
    <col min="12828" max="12828" width="37" style="148" customWidth="1"/>
    <col min="12829" max="12844" width="36.85546875" style="148" customWidth="1"/>
    <col min="12845" max="12845" width="37.140625" style="148" customWidth="1"/>
    <col min="12846" max="12847" width="36.85546875" style="148" customWidth="1"/>
    <col min="12848" max="12848" width="36.5703125" style="148" customWidth="1"/>
    <col min="12849" max="12850" width="36.85546875" style="148" customWidth="1"/>
    <col min="12851" max="12851" width="36.5703125" style="148" customWidth="1"/>
    <col min="12852" max="12852" width="37" style="148" customWidth="1"/>
    <col min="12853" max="12871" width="36.85546875" style="148" customWidth="1"/>
    <col min="12872" max="12872" width="37" style="148" customWidth="1"/>
    <col min="12873" max="12890" width="36.85546875" style="148" customWidth="1"/>
    <col min="12891" max="12891" width="36.5703125" style="148" customWidth="1"/>
    <col min="12892" max="12904" width="36.85546875" style="148" customWidth="1"/>
    <col min="12905" max="12905" width="36.5703125" style="148" customWidth="1"/>
    <col min="12906" max="12908" width="36.85546875" style="148" customWidth="1"/>
    <col min="12909" max="12909" width="36.5703125" style="148" customWidth="1"/>
    <col min="12910" max="12917" width="36.85546875" style="148" customWidth="1"/>
    <col min="12918" max="12918" width="36.5703125" style="148" customWidth="1"/>
    <col min="12919" max="13056" width="36.85546875" style="148"/>
    <col min="13057" max="13057" width="18.5703125" style="148" customWidth="1"/>
    <col min="13058" max="13066" width="31.42578125" style="148" customWidth="1"/>
    <col min="13067" max="13083" width="36.85546875" style="148" customWidth="1"/>
    <col min="13084" max="13084" width="37" style="148" customWidth="1"/>
    <col min="13085" max="13100" width="36.85546875" style="148" customWidth="1"/>
    <col min="13101" max="13101" width="37.140625" style="148" customWidth="1"/>
    <col min="13102" max="13103" width="36.85546875" style="148" customWidth="1"/>
    <col min="13104" max="13104" width="36.5703125" style="148" customWidth="1"/>
    <col min="13105" max="13106" width="36.85546875" style="148" customWidth="1"/>
    <col min="13107" max="13107" width="36.5703125" style="148" customWidth="1"/>
    <col min="13108" max="13108" width="37" style="148" customWidth="1"/>
    <col min="13109" max="13127" width="36.85546875" style="148" customWidth="1"/>
    <col min="13128" max="13128" width="37" style="148" customWidth="1"/>
    <col min="13129" max="13146" width="36.85546875" style="148" customWidth="1"/>
    <col min="13147" max="13147" width="36.5703125" style="148" customWidth="1"/>
    <col min="13148" max="13160" width="36.85546875" style="148" customWidth="1"/>
    <col min="13161" max="13161" width="36.5703125" style="148" customWidth="1"/>
    <col min="13162" max="13164" width="36.85546875" style="148" customWidth="1"/>
    <col min="13165" max="13165" width="36.5703125" style="148" customWidth="1"/>
    <col min="13166" max="13173" width="36.85546875" style="148" customWidth="1"/>
    <col min="13174" max="13174" width="36.5703125" style="148" customWidth="1"/>
    <col min="13175" max="13312" width="36.85546875" style="148"/>
    <col min="13313" max="13313" width="18.5703125" style="148" customWidth="1"/>
    <col min="13314" max="13322" width="31.42578125" style="148" customWidth="1"/>
    <col min="13323" max="13339" width="36.85546875" style="148" customWidth="1"/>
    <col min="13340" max="13340" width="37" style="148" customWidth="1"/>
    <col min="13341" max="13356" width="36.85546875" style="148" customWidth="1"/>
    <col min="13357" max="13357" width="37.140625" style="148" customWidth="1"/>
    <col min="13358" max="13359" width="36.85546875" style="148" customWidth="1"/>
    <col min="13360" max="13360" width="36.5703125" style="148" customWidth="1"/>
    <col min="13361" max="13362" width="36.85546875" style="148" customWidth="1"/>
    <col min="13363" max="13363" width="36.5703125" style="148" customWidth="1"/>
    <col min="13364" max="13364" width="37" style="148" customWidth="1"/>
    <col min="13365" max="13383" width="36.85546875" style="148" customWidth="1"/>
    <col min="13384" max="13384" width="37" style="148" customWidth="1"/>
    <col min="13385" max="13402" width="36.85546875" style="148" customWidth="1"/>
    <col min="13403" max="13403" width="36.5703125" style="148" customWidth="1"/>
    <col min="13404" max="13416" width="36.85546875" style="148" customWidth="1"/>
    <col min="13417" max="13417" width="36.5703125" style="148" customWidth="1"/>
    <col min="13418" max="13420" width="36.85546875" style="148" customWidth="1"/>
    <col min="13421" max="13421" width="36.5703125" style="148" customWidth="1"/>
    <col min="13422" max="13429" width="36.85546875" style="148" customWidth="1"/>
    <col min="13430" max="13430" width="36.5703125" style="148" customWidth="1"/>
    <col min="13431" max="13568" width="36.85546875" style="148"/>
    <col min="13569" max="13569" width="18.5703125" style="148" customWidth="1"/>
    <col min="13570" max="13578" width="31.42578125" style="148" customWidth="1"/>
    <col min="13579" max="13595" width="36.85546875" style="148" customWidth="1"/>
    <col min="13596" max="13596" width="37" style="148" customWidth="1"/>
    <col min="13597" max="13612" width="36.85546875" style="148" customWidth="1"/>
    <col min="13613" max="13613" width="37.140625" style="148" customWidth="1"/>
    <col min="13614" max="13615" width="36.85546875" style="148" customWidth="1"/>
    <col min="13616" max="13616" width="36.5703125" style="148" customWidth="1"/>
    <col min="13617" max="13618" width="36.85546875" style="148" customWidth="1"/>
    <col min="13619" max="13619" width="36.5703125" style="148" customWidth="1"/>
    <col min="13620" max="13620" width="37" style="148" customWidth="1"/>
    <col min="13621" max="13639" width="36.85546875" style="148" customWidth="1"/>
    <col min="13640" max="13640" width="37" style="148" customWidth="1"/>
    <col min="13641" max="13658" width="36.85546875" style="148" customWidth="1"/>
    <col min="13659" max="13659" width="36.5703125" style="148" customWidth="1"/>
    <col min="13660" max="13672" width="36.85546875" style="148" customWidth="1"/>
    <col min="13673" max="13673" width="36.5703125" style="148" customWidth="1"/>
    <col min="13674" max="13676" width="36.85546875" style="148" customWidth="1"/>
    <col min="13677" max="13677" width="36.5703125" style="148" customWidth="1"/>
    <col min="13678" max="13685" width="36.85546875" style="148" customWidth="1"/>
    <col min="13686" max="13686" width="36.5703125" style="148" customWidth="1"/>
    <col min="13687" max="13824" width="36.85546875" style="148"/>
    <col min="13825" max="13825" width="18.5703125" style="148" customWidth="1"/>
    <col min="13826" max="13834" width="31.42578125" style="148" customWidth="1"/>
    <col min="13835" max="13851" width="36.85546875" style="148" customWidth="1"/>
    <col min="13852" max="13852" width="37" style="148" customWidth="1"/>
    <col min="13853" max="13868" width="36.85546875" style="148" customWidth="1"/>
    <col min="13869" max="13869" width="37.140625" style="148" customWidth="1"/>
    <col min="13870" max="13871" width="36.85546875" style="148" customWidth="1"/>
    <col min="13872" max="13872" width="36.5703125" style="148" customWidth="1"/>
    <col min="13873" max="13874" width="36.85546875" style="148" customWidth="1"/>
    <col min="13875" max="13875" width="36.5703125" style="148" customWidth="1"/>
    <col min="13876" max="13876" width="37" style="148" customWidth="1"/>
    <col min="13877" max="13895" width="36.85546875" style="148" customWidth="1"/>
    <col min="13896" max="13896" width="37" style="148" customWidth="1"/>
    <col min="13897" max="13914" width="36.85546875" style="148" customWidth="1"/>
    <col min="13915" max="13915" width="36.5703125" style="148" customWidth="1"/>
    <col min="13916" max="13928" width="36.85546875" style="148" customWidth="1"/>
    <col min="13929" max="13929" width="36.5703125" style="148" customWidth="1"/>
    <col min="13930" max="13932" width="36.85546875" style="148" customWidth="1"/>
    <col min="13933" max="13933" width="36.5703125" style="148" customWidth="1"/>
    <col min="13934" max="13941" width="36.85546875" style="148" customWidth="1"/>
    <col min="13942" max="13942" width="36.5703125" style="148" customWidth="1"/>
    <col min="13943" max="14080" width="36.85546875" style="148"/>
    <col min="14081" max="14081" width="18.5703125" style="148" customWidth="1"/>
    <col min="14082" max="14090" width="31.42578125" style="148" customWidth="1"/>
    <col min="14091" max="14107" width="36.85546875" style="148" customWidth="1"/>
    <col min="14108" max="14108" width="37" style="148" customWidth="1"/>
    <col min="14109" max="14124" width="36.85546875" style="148" customWidth="1"/>
    <col min="14125" max="14125" width="37.140625" style="148" customWidth="1"/>
    <col min="14126" max="14127" width="36.85546875" style="148" customWidth="1"/>
    <col min="14128" max="14128" width="36.5703125" style="148" customWidth="1"/>
    <col min="14129" max="14130" width="36.85546875" style="148" customWidth="1"/>
    <col min="14131" max="14131" width="36.5703125" style="148" customWidth="1"/>
    <col min="14132" max="14132" width="37" style="148" customWidth="1"/>
    <col min="14133" max="14151" width="36.85546875" style="148" customWidth="1"/>
    <col min="14152" max="14152" width="37" style="148" customWidth="1"/>
    <col min="14153" max="14170" width="36.85546875" style="148" customWidth="1"/>
    <col min="14171" max="14171" width="36.5703125" style="148" customWidth="1"/>
    <col min="14172" max="14184" width="36.85546875" style="148" customWidth="1"/>
    <col min="14185" max="14185" width="36.5703125" style="148" customWidth="1"/>
    <col min="14186" max="14188" width="36.85546875" style="148" customWidth="1"/>
    <col min="14189" max="14189" width="36.5703125" style="148" customWidth="1"/>
    <col min="14190" max="14197" width="36.85546875" style="148" customWidth="1"/>
    <col min="14198" max="14198" width="36.5703125" style="148" customWidth="1"/>
    <col min="14199" max="14336" width="36.85546875" style="148"/>
    <col min="14337" max="14337" width="18.5703125" style="148" customWidth="1"/>
    <col min="14338" max="14346" width="31.42578125" style="148" customWidth="1"/>
    <col min="14347" max="14363" width="36.85546875" style="148" customWidth="1"/>
    <col min="14364" max="14364" width="37" style="148" customWidth="1"/>
    <col min="14365" max="14380" width="36.85546875" style="148" customWidth="1"/>
    <col min="14381" max="14381" width="37.140625" style="148" customWidth="1"/>
    <col min="14382" max="14383" width="36.85546875" style="148" customWidth="1"/>
    <col min="14384" max="14384" width="36.5703125" style="148" customWidth="1"/>
    <col min="14385" max="14386" width="36.85546875" style="148" customWidth="1"/>
    <col min="14387" max="14387" width="36.5703125" style="148" customWidth="1"/>
    <col min="14388" max="14388" width="37" style="148" customWidth="1"/>
    <col min="14389" max="14407" width="36.85546875" style="148" customWidth="1"/>
    <col min="14408" max="14408" width="37" style="148" customWidth="1"/>
    <col min="14409" max="14426" width="36.85546875" style="148" customWidth="1"/>
    <col min="14427" max="14427" width="36.5703125" style="148" customWidth="1"/>
    <col min="14428" max="14440" width="36.85546875" style="148" customWidth="1"/>
    <col min="14441" max="14441" width="36.5703125" style="148" customWidth="1"/>
    <col min="14442" max="14444" width="36.85546875" style="148" customWidth="1"/>
    <col min="14445" max="14445" width="36.5703125" style="148" customWidth="1"/>
    <col min="14446" max="14453" width="36.85546875" style="148" customWidth="1"/>
    <col min="14454" max="14454" width="36.5703125" style="148" customWidth="1"/>
    <col min="14455" max="14592" width="36.85546875" style="148"/>
    <col min="14593" max="14593" width="18.5703125" style="148" customWidth="1"/>
    <col min="14594" max="14602" width="31.42578125" style="148" customWidth="1"/>
    <col min="14603" max="14619" width="36.85546875" style="148" customWidth="1"/>
    <col min="14620" max="14620" width="37" style="148" customWidth="1"/>
    <col min="14621" max="14636" width="36.85546875" style="148" customWidth="1"/>
    <col min="14637" max="14637" width="37.140625" style="148" customWidth="1"/>
    <col min="14638" max="14639" width="36.85546875" style="148" customWidth="1"/>
    <col min="14640" max="14640" width="36.5703125" style="148" customWidth="1"/>
    <col min="14641" max="14642" width="36.85546875" style="148" customWidth="1"/>
    <col min="14643" max="14643" width="36.5703125" style="148" customWidth="1"/>
    <col min="14644" max="14644" width="37" style="148" customWidth="1"/>
    <col min="14645" max="14663" width="36.85546875" style="148" customWidth="1"/>
    <col min="14664" max="14664" width="37" style="148" customWidth="1"/>
    <col min="14665" max="14682" width="36.85546875" style="148" customWidth="1"/>
    <col min="14683" max="14683" width="36.5703125" style="148" customWidth="1"/>
    <col min="14684" max="14696" width="36.85546875" style="148" customWidth="1"/>
    <col min="14697" max="14697" width="36.5703125" style="148" customWidth="1"/>
    <col min="14698" max="14700" width="36.85546875" style="148" customWidth="1"/>
    <col min="14701" max="14701" width="36.5703125" style="148" customWidth="1"/>
    <col min="14702" max="14709" width="36.85546875" style="148" customWidth="1"/>
    <col min="14710" max="14710" width="36.5703125" style="148" customWidth="1"/>
    <col min="14711" max="14848" width="36.85546875" style="148"/>
    <col min="14849" max="14849" width="18.5703125" style="148" customWidth="1"/>
    <col min="14850" max="14858" width="31.42578125" style="148" customWidth="1"/>
    <col min="14859" max="14875" width="36.85546875" style="148" customWidth="1"/>
    <col min="14876" max="14876" width="37" style="148" customWidth="1"/>
    <col min="14877" max="14892" width="36.85546875" style="148" customWidth="1"/>
    <col min="14893" max="14893" width="37.140625" style="148" customWidth="1"/>
    <col min="14894" max="14895" width="36.85546875" style="148" customWidth="1"/>
    <col min="14896" max="14896" width="36.5703125" style="148" customWidth="1"/>
    <col min="14897" max="14898" width="36.85546875" style="148" customWidth="1"/>
    <col min="14899" max="14899" width="36.5703125" style="148" customWidth="1"/>
    <col min="14900" max="14900" width="37" style="148" customWidth="1"/>
    <col min="14901" max="14919" width="36.85546875" style="148" customWidth="1"/>
    <col min="14920" max="14920" width="37" style="148" customWidth="1"/>
    <col min="14921" max="14938" width="36.85546875" style="148" customWidth="1"/>
    <col min="14939" max="14939" width="36.5703125" style="148" customWidth="1"/>
    <col min="14940" max="14952" width="36.85546875" style="148" customWidth="1"/>
    <col min="14953" max="14953" width="36.5703125" style="148" customWidth="1"/>
    <col min="14954" max="14956" width="36.85546875" style="148" customWidth="1"/>
    <col min="14957" max="14957" width="36.5703125" style="148" customWidth="1"/>
    <col min="14958" max="14965" width="36.85546875" style="148" customWidth="1"/>
    <col min="14966" max="14966" width="36.5703125" style="148" customWidth="1"/>
    <col min="14967" max="15104" width="36.85546875" style="148"/>
    <col min="15105" max="15105" width="18.5703125" style="148" customWidth="1"/>
    <col min="15106" max="15114" width="31.42578125" style="148" customWidth="1"/>
    <col min="15115" max="15131" width="36.85546875" style="148" customWidth="1"/>
    <col min="15132" max="15132" width="37" style="148" customWidth="1"/>
    <col min="15133" max="15148" width="36.85546875" style="148" customWidth="1"/>
    <col min="15149" max="15149" width="37.140625" style="148" customWidth="1"/>
    <col min="15150" max="15151" width="36.85546875" style="148" customWidth="1"/>
    <col min="15152" max="15152" width="36.5703125" style="148" customWidth="1"/>
    <col min="15153" max="15154" width="36.85546875" style="148" customWidth="1"/>
    <col min="15155" max="15155" width="36.5703125" style="148" customWidth="1"/>
    <col min="15156" max="15156" width="37" style="148" customWidth="1"/>
    <col min="15157" max="15175" width="36.85546875" style="148" customWidth="1"/>
    <col min="15176" max="15176" width="37" style="148" customWidth="1"/>
    <col min="15177" max="15194" width="36.85546875" style="148" customWidth="1"/>
    <col min="15195" max="15195" width="36.5703125" style="148" customWidth="1"/>
    <col min="15196" max="15208" width="36.85546875" style="148" customWidth="1"/>
    <col min="15209" max="15209" width="36.5703125" style="148" customWidth="1"/>
    <col min="15210" max="15212" width="36.85546875" style="148" customWidth="1"/>
    <col min="15213" max="15213" width="36.5703125" style="148" customWidth="1"/>
    <col min="15214" max="15221" width="36.85546875" style="148" customWidth="1"/>
    <col min="15222" max="15222" width="36.5703125" style="148" customWidth="1"/>
    <col min="15223" max="15360" width="36.85546875" style="148"/>
    <col min="15361" max="15361" width="18.5703125" style="148" customWidth="1"/>
    <col min="15362" max="15370" width="31.42578125" style="148" customWidth="1"/>
    <col min="15371" max="15387" width="36.85546875" style="148" customWidth="1"/>
    <col min="15388" max="15388" width="37" style="148" customWidth="1"/>
    <col min="15389" max="15404" width="36.85546875" style="148" customWidth="1"/>
    <col min="15405" max="15405" width="37.140625" style="148" customWidth="1"/>
    <col min="15406" max="15407" width="36.85546875" style="148" customWidth="1"/>
    <col min="15408" max="15408" width="36.5703125" style="148" customWidth="1"/>
    <col min="15409" max="15410" width="36.85546875" style="148" customWidth="1"/>
    <col min="15411" max="15411" width="36.5703125" style="148" customWidth="1"/>
    <col min="15412" max="15412" width="37" style="148" customWidth="1"/>
    <col min="15413" max="15431" width="36.85546875" style="148" customWidth="1"/>
    <col min="15432" max="15432" width="37" style="148" customWidth="1"/>
    <col min="15433" max="15450" width="36.85546875" style="148" customWidth="1"/>
    <col min="15451" max="15451" width="36.5703125" style="148" customWidth="1"/>
    <col min="15452" max="15464" width="36.85546875" style="148" customWidth="1"/>
    <col min="15465" max="15465" width="36.5703125" style="148" customWidth="1"/>
    <col min="15466" max="15468" width="36.85546875" style="148" customWidth="1"/>
    <col min="15469" max="15469" width="36.5703125" style="148" customWidth="1"/>
    <col min="15470" max="15477" width="36.85546875" style="148" customWidth="1"/>
    <col min="15478" max="15478" width="36.5703125" style="148" customWidth="1"/>
    <col min="15479" max="15616" width="36.85546875" style="148"/>
    <col min="15617" max="15617" width="18.5703125" style="148" customWidth="1"/>
    <col min="15618" max="15626" width="31.42578125" style="148" customWidth="1"/>
    <col min="15627" max="15643" width="36.85546875" style="148" customWidth="1"/>
    <col min="15644" max="15644" width="37" style="148" customWidth="1"/>
    <col min="15645" max="15660" width="36.85546875" style="148" customWidth="1"/>
    <col min="15661" max="15661" width="37.140625" style="148" customWidth="1"/>
    <col min="15662" max="15663" width="36.85546875" style="148" customWidth="1"/>
    <col min="15664" max="15664" width="36.5703125" style="148" customWidth="1"/>
    <col min="15665" max="15666" width="36.85546875" style="148" customWidth="1"/>
    <col min="15667" max="15667" width="36.5703125" style="148" customWidth="1"/>
    <col min="15668" max="15668" width="37" style="148" customWidth="1"/>
    <col min="15669" max="15687" width="36.85546875" style="148" customWidth="1"/>
    <col min="15688" max="15688" width="37" style="148" customWidth="1"/>
    <col min="15689" max="15706" width="36.85546875" style="148" customWidth="1"/>
    <col min="15707" max="15707" width="36.5703125" style="148" customWidth="1"/>
    <col min="15708" max="15720" width="36.85546875" style="148" customWidth="1"/>
    <col min="15721" max="15721" width="36.5703125" style="148" customWidth="1"/>
    <col min="15722" max="15724" width="36.85546875" style="148" customWidth="1"/>
    <col min="15725" max="15725" width="36.5703125" style="148" customWidth="1"/>
    <col min="15726" max="15733" width="36.85546875" style="148" customWidth="1"/>
    <col min="15734" max="15734" width="36.5703125" style="148" customWidth="1"/>
    <col min="15735" max="15872" width="36.85546875" style="148"/>
    <col min="15873" max="15873" width="18.5703125" style="148" customWidth="1"/>
    <col min="15874" max="15882" width="31.42578125" style="148" customWidth="1"/>
    <col min="15883" max="15899" width="36.85546875" style="148" customWidth="1"/>
    <col min="15900" max="15900" width="37" style="148" customWidth="1"/>
    <col min="15901" max="15916" width="36.85546875" style="148" customWidth="1"/>
    <col min="15917" max="15917" width="37.140625" style="148" customWidth="1"/>
    <col min="15918" max="15919" width="36.85546875" style="148" customWidth="1"/>
    <col min="15920" max="15920" width="36.5703125" style="148" customWidth="1"/>
    <col min="15921" max="15922" width="36.85546875" style="148" customWidth="1"/>
    <col min="15923" max="15923" width="36.5703125" style="148" customWidth="1"/>
    <col min="15924" max="15924" width="37" style="148" customWidth="1"/>
    <col min="15925" max="15943" width="36.85546875" style="148" customWidth="1"/>
    <col min="15944" max="15944" width="37" style="148" customWidth="1"/>
    <col min="15945" max="15962" width="36.85546875" style="148" customWidth="1"/>
    <col min="15963" max="15963" width="36.5703125" style="148" customWidth="1"/>
    <col min="15964" max="15976" width="36.85546875" style="148" customWidth="1"/>
    <col min="15977" max="15977" width="36.5703125" style="148" customWidth="1"/>
    <col min="15978" max="15980" width="36.85546875" style="148" customWidth="1"/>
    <col min="15981" max="15981" width="36.5703125" style="148" customWidth="1"/>
    <col min="15982" max="15989" width="36.85546875" style="148" customWidth="1"/>
    <col min="15990" max="15990" width="36.5703125" style="148" customWidth="1"/>
    <col min="15991" max="16128" width="36.85546875" style="148"/>
    <col min="16129" max="16129" width="18.5703125" style="148" customWidth="1"/>
    <col min="16130" max="16138" width="31.42578125" style="148" customWidth="1"/>
    <col min="16139" max="16155" width="36.85546875" style="148" customWidth="1"/>
    <col min="16156" max="16156" width="37" style="148" customWidth="1"/>
    <col min="16157" max="16172" width="36.85546875" style="148" customWidth="1"/>
    <col min="16173" max="16173" width="37.140625" style="148" customWidth="1"/>
    <col min="16174" max="16175" width="36.85546875" style="148" customWidth="1"/>
    <col min="16176" max="16176" width="36.5703125" style="148" customWidth="1"/>
    <col min="16177" max="16178" width="36.85546875" style="148" customWidth="1"/>
    <col min="16179" max="16179" width="36.5703125" style="148" customWidth="1"/>
    <col min="16180" max="16180" width="37" style="148" customWidth="1"/>
    <col min="16181" max="16199" width="36.85546875" style="148" customWidth="1"/>
    <col min="16200" max="16200" width="37" style="148" customWidth="1"/>
    <col min="16201" max="16218" width="36.85546875" style="148" customWidth="1"/>
    <col min="16219" max="16219" width="36.5703125" style="148" customWidth="1"/>
    <col min="16220" max="16232" width="36.85546875" style="148" customWidth="1"/>
    <col min="16233" max="16233" width="36.5703125" style="148" customWidth="1"/>
    <col min="16234" max="16236" width="36.85546875" style="148" customWidth="1"/>
    <col min="16237" max="16237" width="36.5703125" style="148" customWidth="1"/>
    <col min="16238" max="16245" width="36.85546875" style="148" customWidth="1"/>
    <col min="16246" max="16246" width="36.5703125" style="148" customWidth="1"/>
    <col min="16247" max="16384" width="36.85546875" style="148"/>
  </cols>
  <sheetData>
    <row r="1" spans="1:245" s="97" customFormat="1" ht="12.75" customHeight="1" x14ac:dyDescent="0.25">
      <c r="A1" s="93" t="s">
        <v>113</v>
      </c>
      <c r="B1" s="94"/>
      <c r="C1" s="95"/>
      <c r="D1" s="95"/>
      <c r="E1" s="95"/>
      <c r="F1" s="95"/>
      <c r="G1" s="95"/>
      <c r="H1" s="95"/>
      <c r="I1" s="95"/>
      <c r="J1" s="95"/>
      <c r="K1" s="96"/>
      <c r="L1" s="96"/>
      <c r="M1" s="96"/>
      <c r="N1" s="96"/>
      <c r="O1" s="96"/>
      <c r="P1" s="96"/>
      <c r="Q1" s="96"/>
      <c r="R1" s="96"/>
      <c r="S1" s="96"/>
      <c r="T1" s="96"/>
      <c r="U1" s="96"/>
      <c r="V1" s="96"/>
      <c r="W1" s="96"/>
      <c r="X1" s="96"/>
      <c r="Y1" s="96"/>
      <c r="Z1" s="96"/>
      <c r="AA1" s="96"/>
      <c r="AB1" s="96"/>
      <c r="AC1" s="96"/>
      <c r="AD1" s="96"/>
      <c r="AE1" s="96"/>
      <c r="AF1" s="96"/>
      <c r="AG1" s="96"/>
      <c r="AH1" s="96"/>
      <c r="AI1" s="96"/>
    </row>
    <row r="2" spans="1:245" s="101" customFormat="1" ht="12.75" customHeight="1" x14ac:dyDescent="0.25">
      <c r="A2" s="98" t="s">
        <v>114</v>
      </c>
      <c r="B2" s="99">
        <v>1</v>
      </c>
      <c r="C2" s="99" t="s">
        <v>354</v>
      </c>
      <c r="D2" s="99" t="s">
        <v>368</v>
      </c>
      <c r="E2" s="99" t="s">
        <v>371</v>
      </c>
      <c r="F2" s="99" t="s">
        <v>376</v>
      </c>
      <c r="G2" s="99" t="s">
        <v>379</v>
      </c>
      <c r="H2" s="99" t="s">
        <v>382</v>
      </c>
      <c r="I2" s="99" t="s">
        <v>385</v>
      </c>
      <c r="J2" s="99" t="s">
        <v>389</v>
      </c>
      <c r="K2" s="99" t="s">
        <v>390</v>
      </c>
      <c r="L2" s="99">
        <v>3</v>
      </c>
      <c r="M2" s="99">
        <v>4</v>
      </c>
      <c r="N2" s="99">
        <v>5</v>
      </c>
      <c r="O2" s="99">
        <v>6</v>
      </c>
      <c r="P2" s="99">
        <v>7</v>
      </c>
      <c r="Q2" s="99">
        <v>8</v>
      </c>
      <c r="R2" s="99"/>
      <c r="S2" s="99"/>
      <c r="T2" s="99"/>
      <c r="U2" s="99"/>
      <c r="V2" s="99"/>
      <c r="W2" s="99"/>
      <c r="X2" s="99"/>
      <c r="Y2" s="99"/>
      <c r="Z2" s="99"/>
      <c r="AA2" s="99"/>
      <c r="AB2" s="99"/>
      <c r="AC2" s="99"/>
      <c r="AD2" s="99"/>
      <c r="AE2" s="99"/>
      <c r="AF2" s="99"/>
      <c r="AG2" s="99"/>
      <c r="AH2" s="99"/>
      <c r="AI2" s="99"/>
      <c r="AJ2" s="100"/>
      <c r="AK2" s="100" t="str">
        <f t="shared" ref="AK2:CV2" si="0">IF(AK3="","",AJ2+1)</f>
        <v/>
      </c>
      <c r="AL2" s="100" t="str">
        <f t="shared" si="0"/>
        <v/>
      </c>
      <c r="AM2" s="100" t="str">
        <f t="shared" si="0"/>
        <v/>
      </c>
      <c r="AN2" s="100" t="str">
        <f t="shared" si="0"/>
        <v/>
      </c>
      <c r="AO2" s="100" t="str">
        <f t="shared" si="0"/>
        <v/>
      </c>
      <c r="AP2" s="100" t="str">
        <f t="shared" si="0"/>
        <v/>
      </c>
      <c r="AQ2" s="100" t="str">
        <f t="shared" si="0"/>
        <v/>
      </c>
      <c r="AR2" s="100" t="str">
        <f t="shared" si="0"/>
        <v/>
      </c>
      <c r="AS2" s="100" t="str">
        <f t="shared" si="0"/>
        <v/>
      </c>
      <c r="AT2" s="100" t="str">
        <f t="shared" si="0"/>
        <v/>
      </c>
      <c r="AU2" s="100" t="str">
        <f t="shared" si="0"/>
        <v/>
      </c>
      <c r="AV2" s="100" t="str">
        <f t="shared" si="0"/>
        <v/>
      </c>
      <c r="AW2" s="100" t="str">
        <f t="shared" si="0"/>
        <v/>
      </c>
      <c r="AX2" s="100" t="str">
        <f t="shared" si="0"/>
        <v/>
      </c>
      <c r="AY2" s="100" t="str">
        <f t="shared" si="0"/>
        <v/>
      </c>
      <c r="AZ2" s="100" t="str">
        <f t="shared" si="0"/>
        <v/>
      </c>
      <c r="BA2" s="100" t="str">
        <f t="shared" si="0"/>
        <v/>
      </c>
      <c r="BB2" s="100" t="str">
        <f t="shared" si="0"/>
        <v/>
      </c>
      <c r="BC2" s="100" t="str">
        <f t="shared" si="0"/>
        <v/>
      </c>
      <c r="BD2" s="100" t="str">
        <f t="shared" si="0"/>
        <v/>
      </c>
      <c r="BE2" s="100" t="str">
        <f t="shared" si="0"/>
        <v/>
      </c>
      <c r="BF2" s="100" t="str">
        <f t="shared" si="0"/>
        <v/>
      </c>
      <c r="BG2" s="100" t="str">
        <f t="shared" si="0"/>
        <v/>
      </c>
      <c r="BH2" s="100" t="str">
        <f t="shared" si="0"/>
        <v/>
      </c>
      <c r="BI2" s="100" t="str">
        <f t="shared" si="0"/>
        <v/>
      </c>
      <c r="BJ2" s="100" t="str">
        <f t="shared" si="0"/>
        <v/>
      </c>
      <c r="BK2" s="100" t="str">
        <f t="shared" si="0"/>
        <v/>
      </c>
      <c r="BL2" s="100" t="str">
        <f t="shared" si="0"/>
        <v/>
      </c>
      <c r="BM2" s="100" t="str">
        <f t="shared" si="0"/>
        <v/>
      </c>
      <c r="BN2" s="100" t="str">
        <f t="shared" si="0"/>
        <v/>
      </c>
      <c r="BO2" s="100" t="str">
        <f t="shared" si="0"/>
        <v/>
      </c>
      <c r="BP2" s="100" t="str">
        <f t="shared" si="0"/>
        <v/>
      </c>
      <c r="BQ2" s="100" t="str">
        <f t="shared" si="0"/>
        <v/>
      </c>
      <c r="BR2" s="100" t="str">
        <f t="shared" si="0"/>
        <v/>
      </c>
      <c r="BS2" s="100" t="str">
        <f t="shared" si="0"/>
        <v/>
      </c>
      <c r="BT2" s="100" t="str">
        <f t="shared" si="0"/>
        <v/>
      </c>
      <c r="BU2" s="100" t="str">
        <f t="shared" si="0"/>
        <v/>
      </c>
      <c r="BV2" s="100" t="str">
        <f t="shared" si="0"/>
        <v/>
      </c>
      <c r="BW2" s="100" t="str">
        <f t="shared" si="0"/>
        <v/>
      </c>
      <c r="BX2" s="100" t="str">
        <f t="shared" si="0"/>
        <v/>
      </c>
      <c r="BY2" s="100" t="str">
        <f t="shared" si="0"/>
        <v/>
      </c>
      <c r="BZ2" s="100" t="str">
        <f t="shared" si="0"/>
        <v/>
      </c>
      <c r="CA2" s="100" t="str">
        <f t="shared" si="0"/>
        <v/>
      </c>
      <c r="CB2" s="100" t="str">
        <f t="shared" si="0"/>
        <v/>
      </c>
      <c r="CC2" s="100" t="str">
        <f t="shared" si="0"/>
        <v/>
      </c>
      <c r="CD2" s="100" t="str">
        <f t="shared" si="0"/>
        <v/>
      </c>
      <c r="CE2" s="100" t="str">
        <f t="shared" si="0"/>
        <v/>
      </c>
      <c r="CF2" s="100" t="str">
        <f t="shared" si="0"/>
        <v/>
      </c>
      <c r="CG2" s="100" t="str">
        <f t="shared" si="0"/>
        <v/>
      </c>
      <c r="CH2" s="100" t="str">
        <f t="shared" si="0"/>
        <v/>
      </c>
      <c r="CI2" s="100" t="str">
        <f t="shared" si="0"/>
        <v/>
      </c>
      <c r="CJ2" s="100" t="str">
        <f t="shared" si="0"/>
        <v/>
      </c>
      <c r="CK2" s="100" t="str">
        <f t="shared" si="0"/>
        <v/>
      </c>
      <c r="CL2" s="100" t="str">
        <f t="shared" si="0"/>
        <v/>
      </c>
      <c r="CM2" s="100" t="str">
        <f t="shared" si="0"/>
        <v/>
      </c>
      <c r="CN2" s="100" t="str">
        <f t="shared" si="0"/>
        <v/>
      </c>
      <c r="CO2" s="100" t="str">
        <f t="shared" si="0"/>
        <v/>
      </c>
      <c r="CP2" s="100" t="str">
        <f t="shared" si="0"/>
        <v/>
      </c>
      <c r="CQ2" s="100" t="str">
        <f t="shared" si="0"/>
        <v/>
      </c>
      <c r="CR2" s="100" t="str">
        <f t="shared" si="0"/>
        <v/>
      </c>
      <c r="CS2" s="100" t="str">
        <f t="shared" si="0"/>
        <v/>
      </c>
      <c r="CT2" s="100" t="str">
        <f t="shared" si="0"/>
        <v/>
      </c>
      <c r="CU2" s="100" t="str">
        <f t="shared" si="0"/>
        <v/>
      </c>
      <c r="CV2" s="100" t="str">
        <f t="shared" si="0"/>
        <v/>
      </c>
      <c r="CW2" s="100" t="str">
        <f t="shared" ref="CW2:FH2" si="1">IF(CW3="","",CV2+1)</f>
        <v/>
      </c>
      <c r="CX2" s="100" t="str">
        <f t="shared" si="1"/>
        <v/>
      </c>
      <c r="CY2" s="100" t="str">
        <f t="shared" si="1"/>
        <v/>
      </c>
      <c r="CZ2" s="100" t="str">
        <f t="shared" si="1"/>
        <v/>
      </c>
      <c r="DA2" s="100" t="str">
        <f t="shared" si="1"/>
        <v/>
      </c>
      <c r="DB2" s="100" t="str">
        <f t="shared" si="1"/>
        <v/>
      </c>
      <c r="DC2" s="100" t="str">
        <f t="shared" si="1"/>
        <v/>
      </c>
      <c r="DD2" s="100" t="str">
        <f t="shared" si="1"/>
        <v/>
      </c>
      <c r="DE2" s="100" t="str">
        <f t="shared" si="1"/>
        <v/>
      </c>
      <c r="DF2" s="100" t="str">
        <f t="shared" si="1"/>
        <v/>
      </c>
      <c r="DG2" s="100" t="str">
        <f t="shared" si="1"/>
        <v/>
      </c>
      <c r="DH2" s="100" t="str">
        <f t="shared" si="1"/>
        <v/>
      </c>
      <c r="DI2" s="100" t="str">
        <f t="shared" si="1"/>
        <v/>
      </c>
      <c r="DJ2" s="100" t="str">
        <f t="shared" si="1"/>
        <v/>
      </c>
      <c r="DK2" s="100" t="str">
        <f t="shared" si="1"/>
        <v/>
      </c>
      <c r="DL2" s="100" t="str">
        <f t="shared" si="1"/>
        <v/>
      </c>
      <c r="DM2" s="100" t="str">
        <f t="shared" si="1"/>
        <v/>
      </c>
      <c r="DN2" s="100" t="str">
        <f t="shared" si="1"/>
        <v/>
      </c>
      <c r="DO2" s="100" t="str">
        <f t="shared" si="1"/>
        <v/>
      </c>
      <c r="DP2" s="100" t="str">
        <f t="shared" si="1"/>
        <v/>
      </c>
      <c r="DQ2" s="100" t="str">
        <f t="shared" si="1"/>
        <v/>
      </c>
      <c r="DR2" s="100" t="str">
        <f t="shared" si="1"/>
        <v/>
      </c>
      <c r="DS2" s="100" t="str">
        <f t="shared" si="1"/>
        <v/>
      </c>
      <c r="DT2" s="100" t="str">
        <f t="shared" si="1"/>
        <v/>
      </c>
      <c r="DU2" s="100" t="str">
        <f t="shared" si="1"/>
        <v/>
      </c>
      <c r="DV2" s="100" t="str">
        <f t="shared" si="1"/>
        <v/>
      </c>
      <c r="DW2" s="100" t="str">
        <f t="shared" si="1"/>
        <v/>
      </c>
      <c r="DX2" s="100" t="str">
        <f t="shared" si="1"/>
        <v/>
      </c>
      <c r="DY2" s="100" t="str">
        <f t="shared" si="1"/>
        <v/>
      </c>
      <c r="DZ2" s="100" t="str">
        <f t="shared" si="1"/>
        <v/>
      </c>
      <c r="EA2" s="100" t="str">
        <f t="shared" si="1"/>
        <v/>
      </c>
      <c r="EB2" s="100" t="str">
        <f t="shared" si="1"/>
        <v/>
      </c>
      <c r="EC2" s="100" t="str">
        <f t="shared" si="1"/>
        <v/>
      </c>
      <c r="ED2" s="100" t="str">
        <f t="shared" si="1"/>
        <v/>
      </c>
      <c r="EE2" s="100" t="str">
        <f t="shared" si="1"/>
        <v/>
      </c>
      <c r="EF2" s="100" t="str">
        <f t="shared" si="1"/>
        <v/>
      </c>
      <c r="EG2" s="100" t="str">
        <f t="shared" si="1"/>
        <v/>
      </c>
      <c r="EH2" s="100" t="str">
        <f t="shared" si="1"/>
        <v/>
      </c>
      <c r="EI2" s="100" t="str">
        <f t="shared" si="1"/>
        <v/>
      </c>
      <c r="EJ2" s="100" t="str">
        <f t="shared" si="1"/>
        <v/>
      </c>
      <c r="EK2" s="100" t="str">
        <f t="shared" si="1"/>
        <v/>
      </c>
      <c r="EL2" s="100" t="str">
        <f t="shared" si="1"/>
        <v/>
      </c>
      <c r="EM2" s="100" t="str">
        <f t="shared" si="1"/>
        <v/>
      </c>
      <c r="EN2" s="100" t="str">
        <f t="shared" si="1"/>
        <v/>
      </c>
      <c r="EO2" s="100" t="str">
        <f t="shared" si="1"/>
        <v/>
      </c>
      <c r="EP2" s="100" t="str">
        <f t="shared" si="1"/>
        <v/>
      </c>
      <c r="EQ2" s="100" t="str">
        <f t="shared" si="1"/>
        <v/>
      </c>
      <c r="ER2" s="100" t="str">
        <f t="shared" si="1"/>
        <v/>
      </c>
      <c r="ES2" s="100" t="str">
        <f t="shared" si="1"/>
        <v/>
      </c>
      <c r="ET2" s="100" t="str">
        <f t="shared" si="1"/>
        <v/>
      </c>
      <c r="EU2" s="100" t="str">
        <f t="shared" si="1"/>
        <v/>
      </c>
      <c r="EV2" s="100" t="str">
        <f t="shared" si="1"/>
        <v/>
      </c>
      <c r="EW2" s="100" t="str">
        <f t="shared" si="1"/>
        <v/>
      </c>
      <c r="EX2" s="100" t="str">
        <f t="shared" si="1"/>
        <v/>
      </c>
      <c r="EY2" s="100" t="str">
        <f t="shared" si="1"/>
        <v/>
      </c>
      <c r="EZ2" s="100" t="str">
        <f t="shared" si="1"/>
        <v/>
      </c>
      <c r="FA2" s="100" t="str">
        <f t="shared" si="1"/>
        <v/>
      </c>
      <c r="FB2" s="100" t="str">
        <f t="shared" si="1"/>
        <v/>
      </c>
      <c r="FC2" s="100" t="str">
        <f t="shared" si="1"/>
        <v/>
      </c>
      <c r="FD2" s="100" t="str">
        <f t="shared" si="1"/>
        <v/>
      </c>
      <c r="FE2" s="100" t="str">
        <f t="shared" si="1"/>
        <v/>
      </c>
      <c r="FF2" s="100" t="str">
        <f t="shared" si="1"/>
        <v/>
      </c>
      <c r="FG2" s="100" t="str">
        <f t="shared" si="1"/>
        <v/>
      </c>
      <c r="FH2" s="100" t="str">
        <f t="shared" si="1"/>
        <v/>
      </c>
      <c r="FI2" s="100" t="str">
        <f t="shared" ref="FI2:HT2" si="2">IF(FI3="","",FH2+1)</f>
        <v/>
      </c>
      <c r="FJ2" s="100" t="str">
        <f t="shared" si="2"/>
        <v/>
      </c>
      <c r="FK2" s="100" t="str">
        <f t="shared" si="2"/>
        <v/>
      </c>
      <c r="FL2" s="100" t="str">
        <f t="shared" si="2"/>
        <v/>
      </c>
      <c r="FM2" s="100" t="str">
        <f t="shared" si="2"/>
        <v/>
      </c>
      <c r="FN2" s="100" t="str">
        <f t="shared" si="2"/>
        <v/>
      </c>
      <c r="FO2" s="100" t="str">
        <f t="shared" si="2"/>
        <v/>
      </c>
      <c r="FP2" s="100" t="str">
        <f t="shared" si="2"/>
        <v/>
      </c>
      <c r="FQ2" s="100" t="str">
        <f t="shared" si="2"/>
        <v/>
      </c>
      <c r="FR2" s="100" t="str">
        <f t="shared" si="2"/>
        <v/>
      </c>
      <c r="FS2" s="100" t="str">
        <f t="shared" si="2"/>
        <v/>
      </c>
      <c r="FT2" s="100" t="str">
        <f t="shared" si="2"/>
        <v/>
      </c>
      <c r="FU2" s="100" t="str">
        <f t="shared" si="2"/>
        <v/>
      </c>
      <c r="FV2" s="100" t="str">
        <f t="shared" si="2"/>
        <v/>
      </c>
      <c r="FW2" s="100" t="str">
        <f t="shared" si="2"/>
        <v/>
      </c>
      <c r="FX2" s="100" t="str">
        <f t="shared" si="2"/>
        <v/>
      </c>
      <c r="FY2" s="100" t="str">
        <f t="shared" si="2"/>
        <v/>
      </c>
      <c r="FZ2" s="100" t="str">
        <f t="shared" si="2"/>
        <v/>
      </c>
      <c r="GA2" s="100" t="str">
        <f t="shared" si="2"/>
        <v/>
      </c>
      <c r="GB2" s="100" t="str">
        <f t="shared" si="2"/>
        <v/>
      </c>
      <c r="GC2" s="100" t="str">
        <f t="shared" si="2"/>
        <v/>
      </c>
      <c r="GD2" s="100" t="str">
        <f t="shared" si="2"/>
        <v/>
      </c>
      <c r="GE2" s="100" t="str">
        <f t="shared" si="2"/>
        <v/>
      </c>
      <c r="GF2" s="100" t="str">
        <f t="shared" si="2"/>
        <v/>
      </c>
      <c r="GG2" s="100" t="str">
        <f t="shared" si="2"/>
        <v/>
      </c>
      <c r="GH2" s="100" t="str">
        <f t="shared" si="2"/>
        <v/>
      </c>
      <c r="GI2" s="100" t="str">
        <f t="shared" si="2"/>
        <v/>
      </c>
      <c r="GJ2" s="100" t="str">
        <f t="shared" si="2"/>
        <v/>
      </c>
      <c r="GK2" s="100" t="str">
        <f t="shared" si="2"/>
        <v/>
      </c>
      <c r="GL2" s="100" t="str">
        <f t="shared" si="2"/>
        <v/>
      </c>
      <c r="GM2" s="100" t="str">
        <f t="shared" si="2"/>
        <v/>
      </c>
      <c r="GN2" s="100" t="str">
        <f t="shared" si="2"/>
        <v/>
      </c>
      <c r="GO2" s="100" t="str">
        <f t="shared" si="2"/>
        <v/>
      </c>
      <c r="GP2" s="100" t="str">
        <f t="shared" si="2"/>
        <v/>
      </c>
      <c r="GQ2" s="100" t="str">
        <f t="shared" si="2"/>
        <v/>
      </c>
      <c r="GR2" s="100" t="str">
        <f t="shared" si="2"/>
        <v/>
      </c>
      <c r="GS2" s="100" t="str">
        <f t="shared" si="2"/>
        <v/>
      </c>
      <c r="GT2" s="100" t="str">
        <f t="shared" si="2"/>
        <v/>
      </c>
      <c r="GU2" s="100" t="str">
        <f t="shared" si="2"/>
        <v/>
      </c>
      <c r="GV2" s="100" t="str">
        <f t="shared" si="2"/>
        <v/>
      </c>
      <c r="GW2" s="100" t="str">
        <f t="shared" si="2"/>
        <v/>
      </c>
      <c r="GX2" s="100" t="str">
        <f t="shared" si="2"/>
        <v/>
      </c>
      <c r="GY2" s="100" t="str">
        <f t="shared" si="2"/>
        <v/>
      </c>
      <c r="GZ2" s="100" t="str">
        <f t="shared" si="2"/>
        <v/>
      </c>
      <c r="HA2" s="100" t="str">
        <f t="shared" si="2"/>
        <v/>
      </c>
      <c r="HB2" s="100" t="str">
        <f t="shared" si="2"/>
        <v/>
      </c>
      <c r="HC2" s="100" t="str">
        <f t="shared" si="2"/>
        <v/>
      </c>
      <c r="HD2" s="100" t="str">
        <f t="shared" si="2"/>
        <v/>
      </c>
      <c r="HE2" s="100" t="str">
        <f t="shared" si="2"/>
        <v/>
      </c>
      <c r="HF2" s="100" t="str">
        <f t="shared" si="2"/>
        <v/>
      </c>
      <c r="HG2" s="100" t="str">
        <f t="shared" si="2"/>
        <v/>
      </c>
      <c r="HH2" s="100" t="str">
        <f t="shared" si="2"/>
        <v/>
      </c>
      <c r="HI2" s="100" t="str">
        <f t="shared" si="2"/>
        <v/>
      </c>
      <c r="HJ2" s="100" t="str">
        <f t="shared" si="2"/>
        <v/>
      </c>
      <c r="HK2" s="100" t="str">
        <f t="shared" si="2"/>
        <v/>
      </c>
      <c r="HL2" s="100" t="str">
        <f t="shared" si="2"/>
        <v/>
      </c>
      <c r="HM2" s="100" t="str">
        <f t="shared" si="2"/>
        <v/>
      </c>
      <c r="HN2" s="100" t="str">
        <f t="shared" si="2"/>
        <v/>
      </c>
      <c r="HO2" s="100" t="str">
        <f t="shared" si="2"/>
        <v/>
      </c>
      <c r="HP2" s="100" t="str">
        <f t="shared" si="2"/>
        <v/>
      </c>
      <c r="HQ2" s="100" t="str">
        <f t="shared" si="2"/>
        <v/>
      </c>
      <c r="HR2" s="100" t="str">
        <f t="shared" si="2"/>
        <v/>
      </c>
      <c r="HS2" s="100" t="str">
        <f t="shared" si="2"/>
        <v/>
      </c>
      <c r="HT2" s="100" t="str">
        <f t="shared" si="2"/>
        <v/>
      </c>
      <c r="HU2" s="100" t="str">
        <f t="shared" ref="HU2:IK2" si="3">IF(HU3="","",HT2+1)</f>
        <v/>
      </c>
      <c r="HV2" s="100" t="str">
        <f t="shared" si="3"/>
        <v/>
      </c>
      <c r="HW2" s="100" t="str">
        <f t="shared" si="3"/>
        <v/>
      </c>
      <c r="HX2" s="100" t="str">
        <f t="shared" si="3"/>
        <v/>
      </c>
      <c r="HY2" s="100" t="str">
        <f t="shared" si="3"/>
        <v/>
      </c>
      <c r="HZ2" s="100" t="str">
        <f t="shared" si="3"/>
        <v/>
      </c>
      <c r="IA2" s="100" t="str">
        <f t="shared" si="3"/>
        <v/>
      </c>
      <c r="IB2" s="100" t="str">
        <f t="shared" si="3"/>
        <v/>
      </c>
      <c r="IC2" s="100" t="str">
        <f t="shared" si="3"/>
        <v/>
      </c>
      <c r="ID2" s="100" t="str">
        <f t="shared" si="3"/>
        <v/>
      </c>
      <c r="IE2" s="100" t="str">
        <f t="shared" si="3"/>
        <v/>
      </c>
      <c r="IF2" s="100" t="str">
        <f t="shared" si="3"/>
        <v/>
      </c>
      <c r="IG2" s="100" t="str">
        <f t="shared" si="3"/>
        <v/>
      </c>
      <c r="IH2" s="100" t="str">
        <f t="shared" si="3"/>
        <v/>
      </c>
      <c r="II2" s="100" t="str">
        <f t="shared" si="3"/>
        <v/>
      </c>
      <c r="IJ2" s="100" t="str">
        <f t="shared" si="3"/>
        <v/>
      </c>
      <c r="IK2" s="100" t="str">
        <f t="shared" si="3"/>
        <v/>
      </c>
    </row>
    <row r="3" spans="1:245" s="106" customFormat="1" x14ac:dyDescent="0.2">
      <c r="A3" s="102" t="s">
        <v>115</v>
      </c>
      <c r="B3" s="103" t="s">
        <v>344</v>
      </c>
      <c r="C3" s="103" t="s">
        <v>355</v>
      </c>
      <c r="D3" s="103" t="s">
        <v>355</v>
      </c>
      <c r="E3" s="103" t="s">
        <v>355</v>
      </c>
      <c r="F3" s="103" t="s">
        <v>355</v>
      </c>
      <c r="G3" s="103" t="s">
        <v>355</v>
      </c>
      <c r="H3" s="103" t="s">
        <v>355</v>
      </c>
      <c r="I3" s="103" t="s">
        <v>355</v>
      </c>
      <c r="J3" s="103" t="s">
        <v>355</v>
      </c>
      <c r="K3" s="103" t="s">
        <v>355</v>
      </c>
      <c r="L3" s="104" t="s">
        <v>395</v>
      </c>
      <c r="M3" s="104" t="s">
        <v>344</v>
      </c>
      <c r="N3" s="103" t="s">
        <v>355</v>
      </c>
      <c r="O3" s="103" t="s">
        <v>395</v>
      </c>
      <c r="P3" s="103" t="s">
        <v>344</v>
      </c>
      <c r="Q3" s="105" t="s">
        <v>395</v>
      </c>
      <c r="R3" s="104"/>
      <c r="S3" s="104"/>
      <c r="T3" s="104"/>
      <c r="U3" s="104"/>
      <c r="V3" s="104"/>
      <c r="W3" s="104"/>
      <c r="X3" s="104"/>
      <c r="Y3" s="104"/>
      <c r="Z3" s="104"/>
      <c r="AA3" s="104"/>
      <c r="AB3" s="104"/>
      <c r="AC3" s="104"/>
      <c r="AD3" s="104"/>
      <c r="AE3" s="104"/>
      <c r="AF3" s="104"/>
      <c r="AG3" s="104"/>
      <c r="AH3" s="104"/>
      <c r="AI3" s="104"/>
      <c r="GC3" s="107"/>
      <c r="GD3" s="107"/>
      <c r="GE3" s="107"/>
      <c r="GF3" s="107"/>
      <c r="GG3" s="107"/>
      <c r="GH3" s="107"/>
      <c r="GI3" s="107"/>
      <c r="GJ3" s="107"/>
      <c r="GK3" s="107"/>
      <c r="GL3" s="107"/>
      <c r="GM3" s="107"/>
      <c r="GN3" s="107"/>
      <c r="GO3" s="107"/>
      <c r="GP3" s="107"/>
      <c r="GQ3" s="107"/>
      <c r="GR3" s="107"/>
      <c r="GS3" s="107"/>
      <c r="GT3" s="107"/>
      <c r="GU3" s="107"/>
      <c r="GV3" s="107"/>
      <c r="GW3" s="107"/>
      <c r="GX3" s="107"/>
      <c r="GY3" s="107"/>
      <c r="GZ3" s="107"/>
      <c r="HA3" s="107"/>
      <c r="HB3" s="107"/>
    </row>
    <row r="4" spans="1:245" s="106" customFormat="1" ht="38.25" x14ac:dyDescent="0.2">
      <c r="A4" s="102" t="s">
        <v>116</v>
      </c>
      <c r="B4" s="103" t="s">
        <v>345</v>
      </c>
      <c r="C4" s="103" t="s">
        <v>356</v>
      </c>
      <c r="D4" s="103" t="s">
        <v>356</v>
      </c>
      <c r="E4" s="103" t="s">
        <v>356</v>
      </c>
      <c r="F4" s="103" t="s">
        <v>356</v>
      </c>
      <c r="G4" s="103" t="s">
        <v>356</v>
      </c>
      <c r="H4" s="103" t="s">
        <v>356</v>
      </c>
      <c r="I4" s="103" t="s">
        <v>356</v>
      </c>
      <c r="J4" s="103" t="s">
        <v>356</v>
      </c>
      <c r="K4" s="103" t="s">
        <v>356</v>
      </c>
      <c r="L4" s="103" t="s">
        <v>396</v>
      </c>
      <c r="M4" s="103" t="s">
        <v>828</v>
      </c>
      <c r="N4" s="103" t="s">
        <v>876</v>
      </c>
      <c r="O4" s="103" t="s">
        <v>879</v>
      </c>
      <c r="P4" s="103" t="s">
        <v>880</v>
      </c>
      <c r="Q4" s="105" t="s">
        <v>891</v>
      </c>
      <c r="R4" s="103"/>
      <c r="S4" s="103"/>
      <c r="T4" s="103"/>
      <c r="U4" s="103"/>
      <c r="V4" s="103"/>
      <c r="W4" s="103"/>
      <c r="X4" s="108"/>
      <c r="Y4" s="103"/>
      <c r="Z4" s="104"/>
      <c r="AA4" s="103"/>
      <c r="AB4" s="103"/>
      <c r="AC4" s="104"/>
      <c r="AD4" s="104"/>
      <c r="AE4" s="104"/>
      <c r="AF4" s="104"/>
      <c r="AG4" s="104"/>
      <c r="AH4" s="104"/>
      <c r="AI4" s="104"/>
      <c r="AQ4" s="109"/>
      <c r="AR4" s="109"/>
      <c r="AS4" s="109"/>
      <c r="AT4" s="109"/>
      <c r="AU4" s="109"/>
      <c r="AV4" s="109"/>
      <c r="AW4" s="109"/>
      <c r="GA4" s="107"/>
      <c r="GC4" s="107"/>
      <c r="GD4" s="107"/>
      <c r="GE4" s="107"/>
      <c r="GF4" s="107"/>
      <c r="GG4" s="107"/>
      <c r="GH4" s="107"/>
      <c r="GI4" s="107"/>
      <c r="GJ4" s="107"/>
      <c r="GK4" s="107"/>
      <c r="GL4" s="107"/>
      <c r="GM4" s="107"/>
      <c r="GN4" s="107"/>
      <c r="GO4" s="107"/>
      <c r="GP4" s="107"/>
      <c r="GQ4" s="107"/>
      <c r="GR4" s="107"/>
      <c r="GS4" s="107"/>
      <c r="GT4" s="107"/>
      <c r="GU4" s="107"/>
      <c r="GV4" s="107"/>
      <c r="GW4" s="107"/>
      <c r="GX4" s="107"/>
      <c r="GY4" s="107"/>
      <c r="GZ4" s="107"/>
      <c r="HA4" s="107"/>
      <c r="HB4" s="107"/>
    </row>
    <row r="5" spans="1:245" s="114" customFormat="1" x14ac:dyDescent="0.2">
      <c r="A5" s="110" t="s">
        <v>117</v>
      </c>
      <c r="B5" s="111"/>
      <c r="C5" s="111" t="s">
        <v>357</v>
      </c>
      <c r="D5" s="111" t="s">
        <v>357</v>
      </c>
      <c r="E5" s="111" t="s">
        <v>357</v>
      </c>
      <c r="F5" s="111" t="s">
        <v>357</v>
      </c>
      <c r="G5" s="111" t="s">
        <v>357</v>
      </c>
      <c r="H5" s="111" t="s">
        <v>357</v>
      </c>
      <c r="I5" s="111" t="s">
        <v>357</v>
      </c>
      <c r="J5" s="111" t="s">
        <v>357</v>
      </c>
      <c r="K5" s="111" t="s">
        <v>357</v>
      </c>
      <c r="L5" s="112" t="s">
        <v>397</v>
      </c>
      <c r="M5" s="112"/>
      <c r="N5" s="111" t="s">
        <v>877</v>
      </c>
      <c r="O5" s="111" t="s">
        <v>881</v>
      </c>
      <c r="P5" s="111" t="s">
        <v>882</v>
      </c>
      <c r="Q5" s="113" t="s">
        <v>881</v>
      </c>
      <c r="R5" s="112"/>
      <c r="S5" s="111"/>
      <c r="T5" s="112"/>
      <c r="U5" s="111"/>
      <c r="V5" s="112"/>
      <c r="W5" s="111"/>
      <c r="X5" s="112"/>
      <c r="Y5" s="111"/>
      <c r="Z5" s="111"/>
      <c r="AA5" s="112"/>
      <c r="AB5" s="112"/>
      <c r="AC5" s="112"/>
      <c r="AD5" s="112"/>
      <c r="AE5" s="112"/>
      <c r="AF5" s="112"/>
      <c r="AG5" s="112"/>
      <c r="AH5" s="112"/>
      <c r="AI5" s="112"/>
      <c r="DO5" s="115"/>
      <c r="GC5" s="116"/>
      <c r="GD5" s="116"/>
      <c r="GE5" s="116"/>
      <c r="GF5" s="116"/>
      <c r="GG5" s="116"/>
      <c r="GH5" s="116"/>
      <c r="GI5" s="116"/>
      <c r="GJ5" s="116"/>
      <c r="GK5" s="116"/>
      <c r="GL5" s="116"/>
      <c r="GM5" s="116"/>
      <c r="GN5" s="116"/>
      <c r="GO5" s="116"/>
      <c r="GP5" s="116"/>
      <c r="GQ5" s="116"/>
      <c r="GR5" s="116"/>
      <c r="GS5" s="116"/>
      <c r="GT5" s="116"/>
      <c r="GU5" s="116"/>
      <c r="GV5" s="116"/>
      <c r="GW5" s="117"/>
      <c r="GX5" s="116"/>
      <c r="GY5" s="116"/>
      <c r="GZ5" s="116"/>
      <c r="HA5" s="116"/>
      <c r="HB5" s="116"/>
    </row>
    <row r="6" spans="1:245" s="114" customFormat="1" ht="63.75" x14ac:dyDescent="0.2">
      <c r="A6" s="110" t="s">
        <v>118</v>
      </c>
      <c r="B6" s="111" t="s">
        <v>346</v>
      </c>
      <c r="C6" s="111" t="s">
        <v>358</v>
      </c>
      <c r="D6" s="111" t="s">
        <v>358</v>
      </c>
      <c r="E6" s="111" t="s">
        <v>358</v>
      </c>
      <c r="F6" s="111" t="s">
        <v>358</v>
      </c>
      <c r="G6" s="111" t="s">
        <v>358</v>
      </c>
      <c r="H6" s="111" t="s">
        <v>358</v>
      </c>
      <c r="I6" s="111" t="s">
        <v>358</v>
      </c>
      <c r="J6" s="111" t="s">
        <v>358</v>
      </c>
      <c r="K6" s="111" t="s">
        <v>358</v>
      </c>
      <c r="L6" s="112"/>
      <c r="M6" s="112" t="s">
        <v>829</v>
      </c>
      <c r="N6" s="111"/>
      <c r="O6" s="111"/>
      <c r="P6" s="111"/>
      <c r="Q6" s="113"/>
      <c r="R6" s="112"/>
      <c r="S6" s="112"/>
      <c r="T6" s="112"/>
      <c r="U6" s="112"/>
      <c r="V6" s="112"/>
      <c r="W6" s="112"/>
      <c r="X6" s="112"/>
      <c r="Y6" s="112"/>
      <c r="Z6" s="112"/>
      <c r="AA6" s="112"/>
      <c r="AB6" s="112"/>
      <c r="AC6" s="112"/>
      <c r="AD6" s="112"/>
      <c r="AE6" s="112"/>
      <c r="AF6" s="112"/>
      <c r="AG6" s="112"/>
      <c r="AH6" s="112"/>
      <c r="AI6" s="112"/>
      <c r="GC6" s="116"/>
      <c r="GD6" s="116"/>
      <c r="GE6" s="116"/>
      <c r="GF6" s="116"/>
      <c r="GG6" s="116"/>
      <c r="GH6" s="116"/>
      <c r="GI6" s="116"/>
      <c r="GJ6" s="116"/>
      <c r="GK6" s="116"/>
      <c r="GL6" s="116"/>
      <c r="GM6" s="116"/>
      <c r="GN6" s="116"/>
      <c r="GO6" s="116"/>
      <c r="GP6" s="116"/>
      <c r="GQ6" s="116"/>
      <c r="GR6" s="116"/>
      <c r="GS6" s="116"/>
      <c r="GT6" s="116"/>
      <c r="GU6" s="116"/>
      <c r="GV6" s="116"/>
      <c r="GW6" s="116"/>
      <c r="GX6" s="116"/>
      <c r="GY6" s="116"/>
      <c r="GZ6" s="116"/>
      <c r="HA6" s="116"/>
      <c r="HB6" s="116"/>
    </row>
    <row r="7" spans="1:245" s="120" customFormat="1" x14ac:dyDescent="0.2">
      <c r="A7" s="102" t="s">
        <v>119</v>
      </c>
      <c r="B7" s="118" t="s">
        <v>347</v>
      </c>
      <c r="C7" s="118" t="s">
        <v>359</v>
      </c>
      <c r="D7" s="118" t="s">
        <v>359</v>
      </c>
      <c r="E7" s="118" t="s">
        <v>359</v>
      </c>
      <c r="F7" s="118" t="s">
        <v>359</v>
      </c>
      <c r="G7" s="118" t="s">
        <v>359</v>
      </c>
      <c r="H7" s="118" t="s">
        <v>359</v>
      </c>
      <c r="I7" s="118" t="s">
        <v>359</v>
      </c>
      <c r="J7" s="118" t="s">
        <v>359</v>
      </c>
      <c r="K7" s="118" t="s">
        <v>359</v>
      </c>
      <c r="L7" s="119" t="s">
        <v>359</v>
      </c>
      <c r="M7" s="119" t="s">
        <v>830</v>
      </c>
      <c r="N7" s="118" t="s">
        <v>878</v>
      </c>
      <c r="O7" s="118" t="s">
        <v>878</v>
      </c>
      <c r="P7" s="118" t="s">
        <v>347</v>
      </c>
      <c r="Q7" s="319" t="s">
        <v>878</v>
      </c>
      <c r="R7" s="119"/>
      <c r="S7" s="118"/>
      <c r="T7" s="119"/>
      <c r="U7" s="119"/>
      <c r="V7" s="119"/>
      <c r="W7" s="119"/>
      <c r="X7" s="119"/>
      <c r="Y7" s="119"/>
      <c r="Z7" s="119"/>
      <c r="AA7" s="119"/>
      <c r="AB7" s="119"/>
      <c r="AC7" s="119"/>
      <c r="AD7" s="119"/>
      <c r="AE7" s="119"/>
      <c r="AF7" s="119"/>
      <c r="AG7" s="119"/>
      <c r="AH7" s="119"/>
      <c r="AI7" s="119"/>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21"/>
      <c r="HB7" s="121"/>
    </row>
    <row r="8" spans="1:245" s="120" customFormat="1" x14ac:dyDescent="0.2">
      <c r="A8" s="102" t="s">
        <v>120</v>
      </c>
      <c r="B8" s="118" t="s">
        <v>348</v>
      </c>
      <c r="C8" s="118" t="s">
        <v>360</v>
      </c>
      <c r="D8" s="118" t="s">
        <v>360</v>
      </c>
      <c r="E8" s="118" t="s">
        <v>360</v>
      </c>
      <c r="F8" s="118" t="s">
        <v>360</v>
      </c>
      <c r="G8" s="118" t="s">
        <v>360</v>
      </c>
      <c r="H8" s="118" t="s">
        <v>360</v>
      </c>
      <c r="I8" s="118" t="s">
        <v>360</v>
      </c>
      <c r="J8" s="118" t="s">
        <v>360</v>
      </c>
      <c r="K8" s="118" t="s">
        <v>360</v>
      </c>
      <c r="L8" s="119"/>
      <c r="M8" s="119" t="s">
        <v>831</v>
      </c>
      <c r="N8" s="118"/>
      <c r="O8" s="118" t="s">
        <v>883</v>
      </c>
      <c r="P8" s="118" t="s">
        <v>884</v>
      </c>
      <c r="Q8" s="319" t="s">
        <v>892</v>
      </c>
      <c r="R8" s="119"/>
      <c r="S8" s="118"/>
      <c r="T8" s="119"/>
      <c r="U8" s="119"/>
      <c r="V8" s="119"/>
      <c r="W8" s="119"/>
      <c r="X8" s="119"/>
      <c r="Y8" s="119"/>
      <c r="Z8" s="119"/>
      <c r="AA8" s="119"/>
      <c r="AB8" s="119"/>
      <c r="AC8" s="119"/>
      <c r="AD8" s="119"/>
      <c r="AE8" s="119"/>
      <c r="AF8" s="119"/>
      <c r="AG8" s="119"/>
      <c r="AH8" s="119"/>
      <c r="AI8" s="119"/>
      <c r="GC8" s="121"/>
      <c r="GD8" s="121"/>
      <c r="GE8" s="121"/>
      <c r="GF8" s="121"/>
      <c r="GG8" s="121"/>
      <c r="GH8" s="121"/>
      <c r="GI8" s="121"/>
      <c r="GJ8" s="121"/>
      <c r="GK8" s="121"/>
      <c r="GL8" s="121"/>
      <c r="GM8" s="121"/>
      <c r="GN8" s="121"/>
      <c r="GO8" s="121"/>
      <c r="GP8" s="121"/>
      <c r="GQ8" s="121"/>
      <c r="GR8" s="121"/>
      <c r="GS8" s="121"/>
      <c r="GT8" s="121"/>
      <c r="GU8" s="121"/>
      <c r="GV8" s="121"/>
      <c r="GW8" s="121"/>
      <c r="GX8" s="121"/>
      <c r="GY8" s="121"/>
      <c r="GZ8" s="121"/>
      <c r="HA8" s="121"/>
      <c r="HB8" s="121"/>
    </row>
    <row r="9" spans="1:245" s="114" customFormat="1" x14ac:dyDescent="0.2">
      <c r="A9" s="110" t="s">
        <v>121</v>
      </c>
      <c r="B9" s="111" t="s">
        <v>349</v>
      </c>
      <c r="C9" s="122" t="s">
        <v>361</v>
      </c>
      <c r="D9" s="122" t="s">
        <v>361</v>
      </c>
      <c r="E9" s="122" t="s">
        <v>361</v>
      </c>
      <c r="F9" s="122" t="s">
        <v>361</v>
      </c>
      <c r="G9" s="122" t="s">
        <v>361</v>
      </c>
      <c r="H9" s="122" t="s">
        <v>361</v>
      </c>
      <c r="I9" s="122" t="s">
        <v>361</v>
      </c>
      <c r="J9" s="122" t="s">
        <v>361</v>
      </c>
      <c r="K9" s="122" t="s">
        <v>361</v>
      </c>
      <c r="L9" s="112"/>
      <c r="M9" s="112" t="s">
        <v>832</v>
      </c>
      <c r="N9" s="111"/>
      <c r="O9" s="111"/>
      <c r="P9" s="111"/>
      <c r="Q9" s="113"/>
      <c r="R9" s="112"/>
      <c r="S9" s="111"/>
      <c r="T9" s="111"/>
      <c r="U9" s="111"/>
      <c r="V9" s="112"/>
      <c r="W9" s="112"/>
      <c r="X9" s="112"/>
      <c r="Y9" s="112"/>
      <c r="Z9" s="112"/>
      <c r="AA9" s="112"/>
      <c r="AB9" s="112"/>
      <c r="AC9" s="112"/>
      <c r="AD9" s="112"/>
      <c r="AE9" s="112"/>
      <c r="AF9" s="112"/>
      <c r="AG9" s="112"/>
      <c r="AH9" s="112"/>
      <c r="AI9" s="112"/>
      <c r="AY9" s="115"/>
      <c r="GC9" s="116"/>
      <c r="GD9" s="116"/>
      <c r="GE9" s="116"/>
      <c r="GF9" s="116"/>
      <c r="GG9" s="116"/>
      <c r="GH9" s="116"/>
      <c r="GI9" s="116"/>
      <c r="GJ9" s="116"/>
      <c r="GK9" s="116"/>
      <c r="GL9" s="116"/>
      <c r="GM9" s="116"/>
      <c r="GN9" s="116"/>
      <c r="GO9" s="116"/>
      <c r="GP9" s="116"/>
      <c r="GQ9" s="116"/>
      <c r="GR9" s="116"/>
      <c r="GS9" s="116"/>
      <c r="GT9" s="116"/>
      <c r="GU9" s="116"/>
      <c r="GV9" s="116"/>
      <c r="GW9" s="116"/>
      <c r="GX9" s="116"/>
      <c r="GY9" s="116"/>
      <c r="GZ9" s="116"/>
      <c r="HA9" s="116"/>
      <c r="HB9" s="116"/>
    </row>
    <row r="10" spans="1:245" s="114" customFormat="1" x14ac:dyDescent="0.2">
      <c r="A10" s="110" t="s">
        <v>122</v>
      </c>
      <c r="B10" s="111" t="s">
        <v>350</v>
      </c>
      <c r="C10" s="111" t="s">
        <v>361</v>
      </c>
      <c r="D10" s="111" t="s">
        <v>361</v>
      </c>
      <c r="E10" s="111" t="s">
        <v>361</v>
      </c>
      <c r="F10" s="111" t="s">
        <v>361</v>
      </c>
      <c r="G10" s="111" t="s">
        <v>361</v>
      </c>
      <c r="H10" s="111" t="s">
        <v>361</v>
      </c>
      <c r="I10" s="111" t="s">
        <v>361</v>
      </c>
      <c r="J10" s="111" t="s">
        <v>361</v>
      </c>
      <c r="K10" s="111" t="s">
        <v>361</v>
      </c>
      <c r="L10" s="112"/>
      <c r="M10" s="112" t="s">
        <v>833</v>
      </c>
      <c r="N10" s="111"/>
      <c r="O10" s="111" t="s">
        <v>885</v>
      </c>
      <c r="P10" s="111" t="s">
        <v>886</v>
      </c>
      <c r="Q10" s="113" t="s">
        <v>885</v>
      </c>
      <c r="R10" s="112"/>
      <c r="S10" s="112"/>
      <c r="T10" s="112"/>
      <c r="U10" s="112"/>
      <c r="V10" s="112"/>
      <c r="W10" s="112"/>
      <c r="X10" s="112"/>
      <c r="Y10" s="112"/>
      <c r="Z10" s="112"/>
      <c r="AA10" s="112"/>
      <c r="AB10" s="112"/>
      <c r="AC10" s="112"/>
      <c r="AD10" s="112"/>
      <c r="AE10" s="112"/>
      <c r="AF10" s="112"/>
      <c r="AG10" s="112"/>
      <c r="AH10" s="112"/>
      <c r="AI10" s="112"/>
      <c r="GC10" s="116"/>
      <c r="GD10" s="116"/>
      <c r="GE10" s="116"/>
      <c r="GF10" s="116"/>
      <c r="GG10" s="116"/>
      <c r="GH10" s="116"/>
      <c r="GI10" s="116"/>
      <c r="GJ10" s="116"/>
      <c r="GK10" s="116"/>
      <c r="GL10" s="116"/>
      <c r="GM10" s="116"/>
      <c r="GN10" s="116"/>
      <c r="GO10" s="116"/>
      <c r="GP10" s="116"/>
      <c r="GQ10" s="116"/>
      <c r="GR10" s="116"/>
      <c r="GS10" s="116"/>
      <c r="GT10" s="116"/>
      <c r="GU10" s="116"/>
      <c r="GV10" s="116"/>
      <c r="GW10" s="116"/>
      <c r="GX10" s="116"/>
      <c r="GY10" s="116"/>
      <c r="GZ10" s="116"/>
      <c r="HA10" s="116"/>
      <c r="HB10" s="116"/>
    </row>
    <row r="11" spans="1:245" s="120" customFormat="1" x14ac:dyDescent="0.2">
      <c r="A11" s="102" t="s">
        <v>123</v>
      </c>
      <c r="B11" s="118"/>
      <c r="C11" s="118"/>
      <c r="D11" s="118"/>
      <c r="E11" s="118"/>
      <c r="F11" s="118"/>
      <c r="G11" s="118"/>
      <c r="H11" s="118"/>
      <c r="I11" s="118"/>
      <c r="J11" s="118"/>
      <c r="K11" s="118"/>
      <c r="L11" s="119"/>
      <c r="M11" s="119"/>
      <c r="N11" s="118"/>
      <c r="O11" s="118"/>
      <c r="P11" s="118"/>
      <c r="Q11" s="319"/>
      <c r="R11" s="119"/>
      <c r="S11" s="118"/>
      <c r="T11" s="119"/>
      <c r="U11" s="119"/>
      <c r="V11" s="119"/>
      <c r="W11" s="119"/>
      <c r="X11" s="118"/>
      <c r="Y11" s="119"/>
      <c r="Z11" s="119"/>
      <c r="AA11" s="119"/>
      <c r="AB11" s="119"/>
      <c r="AC11" s="119"/>
      <c r="AD11" s="119"/>
      <c r="AE11" s="119"/>
      <c r="AF11" s="119"/>
      <c r="AG11" s="119"/>
      <c r="AH11" s="119"/>
      <c r="AI11" s="119"/>
      <c r="GC11" s="121"/>
      <c r="GD11" s="121"/>
      <c r="GE11" s="121"/>
      <c r="GF11" s="121"/>
      <c r="GG11" s="121"/>
      <c r="GH11" s="121"/>
      <c r="GI11" s="121"/>
      <c r="GJ11" s="121"/>
      <c r="GK11" s="121"/>
      <c r="GL11" s="121"/>
      <c r="GM11" s="121"/>
      <c r="GN11" s="121"/>
      <c r="GO11" s="121"/>
      <c r="GP11" s="121"/>
      <c r="GQ11" s="121"/>
      <c r="GR11" s="121"/>
      <c r="GS11" s="121"/>
      <c r="GT11" s="121"/>
      <c r="GU11" s="121"/>
      <c r="GV11" s="121"/>
      <c r="GW11" s="121"/>
      <c r="GX11" s="121"/>
      <c r="GY11" s="121"/>
      <c r="GZ11" s="121"/>
      <c r="HA11" s="121"/>
      <c r="HB11" s="121"/>
    </row>
    <row r="12" spans="1:245" s="120" customFormat="1" ht="25.5" x14ac:dyDescent="0.2">
      <c r="A12" s="102" t="s">
        <v>124</v>
      </c>
      <c r="B12" s="118"/>
      <c r="C12" s="118"/>
      <c r="D12" s="118"/>
      <c r="E12" s="118"/>
      <c r="F12" s="118"/>
      <c r="G12" s="118"/>
      <c r="H12" s="118"/>
      <c r="I12" s="118"/>
      <c r="J12" s="118"/>
      <c r="K12" s="118"/>
      <c r="L12" s="119"/>
      <c r="M12" s="119"/>
      <c r="N12" s="118"/>
      <c r="O12" s="118"/>
      <c r="P12" s="118"/>
      <c r="Q12" s="319"/>
      <c r="R12" s="119"/>
      <c r="S12" s="118"/>
      <c r="T12" s="119"/>
      <c r="U12" s="119"/>
      <c r="V12" s="119"/>
      <c r="W12" s="119"/>
      <c r="X12" s="118"/>
      <c r="Y12" s="119"/>
      <c r="Z12" s="119"/>
      <c r="AA12" s="119"/>
      <c r="AB12" s="119"/>
      <c r="AC12" s="119"/>
      <c r="AD12" s="119"/>
      <c r="AE12" s="119"/>
      <c r="AF12" s="119"/>
      <c r="AG12" s="119"/>
      <c r="AH12" s="119"/>
      <c r="AI12" s="119"/>
      <c r="GC12" s="121"/>
      <c r="GD12" s="121"/>
      <c r="GE12" s="121"/>
      <c r="GF12" s="121"/>
      <c r="GG12" s="121"/>
      <c r="GH12" s="121"/>
      <c r="GI12" s="121"/>
      <c r="GJ12" s="121"/>
      <c r="GK12" s="121"/>
      <c r="GL12" s="121"/>
      <c r="GM12" s="121"/>
      <c r="GN12" s="121"/>
      <c r="GO12" s="121"/>
      <c r="GP12" s="121"/>
      <c r="GQ12" s="121"/>
      <c r="GR12" s="121"/>
      <c r="GS12" s="121"/>
      <c r="GT12" s="121"/>
      <c r="GU12" s="121"/>
      <c r="GV12" s="121"/>
      <c r="GW12" s="121"/>
      <c r="GX12" s="121"/>
      <c r="GY12" s="121"/>
      <c r="GZ12" s="121"/>
      <c r="HA12" s="121"/>
      <c r="HB12" s="121"/>
    </row>
    <row r="13" spans="1:245" s="114" customFormat="1" x14ac:dyDescent="0.2">
      <c r="A13" s="110" t="s">
        <v>125</v>
      </c>
      <c r="B13" s="111"/>
      <c r="C13" s="111"/>
      <c r="D13" s="111"/>
      <c r="E13" s="111"/>
      <c r="F13" s="111"/>
      <c r="G13" s="111"/>
      <c r="H13" s="111"/>
      <c r="I13" s="111"/>
      <c r="J13" s="111"/>
      <c r="K13" s="111"/>
      <c r="L13" s="112"/>
      <c r="M13" s="112"/>
      <c r="N13" s="111"/>
      <c r="O13" s="111"/>
      <c r="P13" s="111"/>
      <c r="Q13" s="113"/>
      <c r="R13" s="112"/>
      <c r="S13" s="112"/>
      <c r="T13" s="112"/>
      <c r="U13" s="112"/>
      <c r="V13" s="112"/>
      <c r="W13" s="112"/>
      <c r="X13" s="112"/>
      <c r="Y13" s="112"/>
      <c r="Z13" s="112"/>
      <c r="AA13" s="112"/>
      <c r="AB13" s="112"/>
      <c r="AC13" s="112"/>
      <c r="AD13" s="112"/>
      <c r="AE13" s="112"/>
      <c r="AF13" s="112"/>
      <c r="AG13" s="112"/>
      <c r="AH13" s="112"/>
      <c r="AI13" s="112"/>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row>
    <row r="14" spans="1:245" s="114" customFormat="1" x14ac:dyDescent="0.2">
      <c r="A14" s="110" t="s">
        <v>126</v>
      </c>
      <c r="B14" s="111"/>
      <c r="C14" s="111"/>
      <c r="D14" s="111"/>
      <c r="E14" s="111"/>
      <c r="F14" s="111"/>
      <c r="G14" s="111"/>
      <c r="H14" s="111"/>
      <c r="I14" s="111"/>
      <c r="J14" s="111"/>
      <c r="K14" s="111"/>
      <c r="L14" s="112"/>
      <c r="M14" s="112"/>
      <c r="N14" s="111"/>
      <c r="O14" s="111"/>
      <c r="P14" s="111"/>
      <c r="Q14" s="113"/>
      <c r="R14" s="112"/>
      <c r="S14" s="112"/>
      <c r="T14" s="112"/>
      <c r="U14" s="112"/>
      <c r="V14" s="112"/>
      <c r="W14" s="112"/>
      <c r="X14" s="112"/>
      <c r="Y14" s="112"/>
      <c r="Z14" s="112"/>
      <c r="AA14" s="112"/>
      <c r="AB14" s="112"/>
      <c r="AC14" s="112"/>
      <c r="AD14" s="112"/>
      <c r="AE14" s="112"/>
      <c r="AF14" s="112"/>
      <c r="AG14" s="112"/>
      <c r="AH14" s="112"/>
      <c r="AI14" s="112"/>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row>
    <row r="15" spans="1:245" s="106" customFormat="1" x14ac:dyDescent="0.2">
      <c r="A15" s="102" t="s">
        <v>127</v>
      </c>
      <c r="B15" s="103"/>
      <c r="C15" s="103"/>
      <c r="D15" s="103"/>
      <c r="E15" s="103"/>
      <c r="F15" s="103"/>
      <c r="G15" s="103"/>
      <c r="H15" s="103"/>
      <c r="I15" s="103"/>
      <c r="J15" s="103"/>
      <c r="K15" s="103"/>
      <c r="L15" s="104"/>
      <c r="M15" s="104"/>
      <c r="N15" s="103"/>
      <c r="O15" s="103"/>
      <c r="P15" s="103"/>
      <c r="Q15" s="105"/>
      <c r="R15" s="104"/>
      <c r="S15" s="104"/>
      <c r="T15" s="104"/>
      <c r="U15" s="104"/>
      <c r="V15" s="104"/>
      <c r="W15" s="104"/>
      <c r="X15" s="104"/>
      <c r="Y15" s="104"/>
      <c r="Z15" s="104"/>
      <c r="AA15" s="104"/>
      <c r="AB15" s="104"/>
      <c r="AC15" s="104"/>
      <c r="AD15" s="104"/>
      <c r="AE15" s="104"/>
      <c r="AF15" s="104"/>
      <c r="AG15" s="104"/>
      <c r="AH15" s="104"/>
      <c r="AI15" s="104"/>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row>
    <row r="16" spans="1:245" s="120" customFormat="1" x14ac:dyDescent="0.2">
      <c r="A16" s="102" t="s">
        <v>128</v>
      </c>
      <c r="B16" s="118"/>
      <c r="C16" s="118" t="s">
        <v>362</v>
      </c>
      <c r="D16" s="118" t="s">
        <v>362</v>
      </c>
      <c r="E16" s="118" t="s">
        <v>362</v>
      </c>
      <c r="F16" s="118" t="s">
        <v>362</v>
      </c>
      <c r="G16" s="118" t="s">
        <v>362</v>
      </c>
      <c r="H16" s="118" t="s">
        <v>362</v>
      </c>
      <c r="I16" s="118" t="s">
        <v>362</v>
      </c>
      <c r="J16" s="118" t="s">
        <v>362</v>
      </c>
      <c r="K16" s="118" t="s">
        <v>362</v>
      </c>
      <c r="L16" s="119" t="s">
        <v>398</v>
      </c>
      <c r="M16" s="119"/>
      <c r="N16" s="118"/>
      <c r="O16" s="118"/>
      <c r="P16" s="118"/>
      <c r="Q16" s="319"/>
      <c r="R16" s="119"/>
      <c r="S16" s="119"/>
      <c r="T16" s="119"/>
      <c r="U16" s="119"/>
      <c r="V16" s="119"/>
      <c r="W16" s="119"/>
      <c r="X16" s="119"/>
      <c r="Y16" s="119"/>
      <c r="Z16" s="119"/>
      <c r="AA16" s="119"/>
      <c r="AB16" s="119"/>
      <c r="AC16" s="119"/>
      <c r="AD16" s="119"/>
      <c r="AE16" s="119"/>
      <c r="AF16" s="119"/>
      <c r="AG16" s="119"/>
      <c r="AH16" s="119"/>
      <c r="AI16" s="119"/>
      <c r="CC16" s="106"/>
      <c r="GC16" s="121"/>
      <c r="GD16" s="121"/>
      <c r="GE16" s="121"/>
      <c r="GF16" s="121"/>
      <c r="GG16" s="121"/>
      <c r="GH16" s="121"/>
      <c r="GI16" s="121"/>
      <c r="GJ16" s="121"/>
      <c r="GK16" s="121"/>
      <c r="GL16" s="121"/>
      <c r="GM16" s="121"/>
      <c r="GN16" s="121"/>
      <c r="GO16" s="121"/>
      <c r="GP16" s="121"/>
      <c r="GQ16" s="121"/>
      <c r="GR16" s="121"/>
      <c r="GS16" s="121"/>
      <c r="GT16" s="121"/>
      <c r="GU16" s="121"/>
      <c r="GV16" s="121"/>
      <c r="GW16" s="121"/>
      <c r="GX16" s="121"/>
      <c r="GY16" s="121"/>
      <c r="GZ16" s="121"/>
      <c r="HA16" s="121"/>
      <c r="HB16" s="121"/>
    </row>
    <row r="17" spans="1:210" s="125" customFormat="1" x14ac:dyDescent="0.2">
      <c r="A17" s="110" t="s">
        <v>129</v>
      </c>
      <c r="B17" s="123"/>
      <c r="C17" s="123"/>
      <c r="D17" s="123"/>
      <c r="E17" s="123"/>
      <c r="F17" s="123"/>
      <c r="G17" s="123"/>
      <c r="H17" s="123"/>
      <c r="I17" s="123"/>
      <c r="J17" s="123"/>
      <c r="K17" s="123"/>
      <c r="L17" s="124"/>
      <c r="M17" s="124"/>
      <c r="N17" s="123"/>
      <c r="O17" s="123"/>
      <c r="P17" s="123"/>
      <c r="Q17" s="320"/>
      <c r="R17" s="124"/>
      <c r="S17" s="124"/>
      <c r="T17" s="124"/>
      <c r="U17" s="124"/>
      <c r="V17" s="124"/>
      <c r="W17" s="124"/>
      <c r="X17" s="124"/>
      <c r="Y17" s="124"/>
      <c r="Z17" s="124"/>
      <c r="AA17" s="124"/>
      <c r="AB17" s="124"/>
      <c r="AC17" s="124"/>
      <c r="AD17" s="124"/>
      <c r="AE17" s="124"/>
      <c r="AF17" s="124"/>
      <c r="AG17" s="124"/>
      <c r="AH17" s="124"/>
      <c r="AI17" s="124"/>
      <c r="GC17" s="126"/>
      <c r="GD17" s="126"/>
      <c r="GE17" s="126"/>
      <c r="GF17" s="126"/>
      <c r="GG17" s="126"/>
      <c r="GH17" s="126"/>
      <c r="GI17" s="126"/>
      <c r="GJ17" s="126"/>
      <c r="GK17" s="126"/>
      <c r="GL17" s="126"/>
      <c r="GM17" s="126"/>
      <c r="GN17" s="126"/>
      <c r="GO17" s="126"/>
      <c r="GP17" s="126"/>
      <c r="GQ17" s="126"/>
      <c r="GR17" s="126"/>
      <c r="GS17" s="126"/>
      <c r="GT17" s="126"/>
      <c r="GU17" s="126"/>
      <c r="GV17" s="126"/>
      <c r="GW17" s="126"/>
      <c r="GX17" s="126"/>
      <c r="GY17" s="126"/>
      <c r="GZ17" s="126"/>
      <c r="HA17" s="126"/>
      <c r="HB17" s="126"/>
    </row>
    <row r="18" spans="1:210" s="125" customFormat="1" x14ac:dyDescent="0.2">
      <c r="A18" s="110" t="s">
        <v>130</v>
      </c>
      <c r="B18" s="123"/>
      <c r="C18" s="123"/>
      <c r="D18" s="123"/>
      <c r="E18" s="123"/>
      <c r="F18" s="123"/>
      <c r="G18" s="123"/>
      <c r="H18" s="123"/>
      <c r="I18" s="123"/>
      <c r="J18" s="123"/>
      <c r="K18" s="123"/>
      <c r="L18" s="124"/>
      <c r="M18" s="124"/>
      <c r="N18" s="123"/>
      <c r="O18" s="123"/>
      <c r="P18" s="123"/>
      <c r="Q18" s="320"/>
      <c r="R18" s="124"/>
      <c r="S18" s="124"/>
      <c r="T18" s="124"/>
      <c r="U18" s="124"/>
      <c r="V18" s="124"/>
      <c r="W18" s="124"/>
      <c r="X18" s="127"/>
      <c r="Y18" s="124"/>
      <c r="Z18" s="124"/>
      <c r="AA18" s="124"/>
      <c r="AB18" s="124"/>
      <c r="AC18" s="124"/>
      <c r="AD18" s="124"/>
      <c r="AE18" s="124"/>
      <c r="AF18" s="124"/>
      <c r="AG18" s="124"/>
      <c r="AH18" s="124"/>
      <c r="AI18" s="124"/>
      <c r="GC18" s="126"/>
      <c r="GD18" s="126"/>
      <c r="GE18" s="126"/>
      <c r="GF18" s="126"/>
      <c r="GG18" s="126"/>
      <c r="GH18" s="126"/>
      <c r="GI18" s="126"/>
      <c r="GJ18" s="126"/>
      <c r="GK18" s="126"/>
      <c r="GL18" s="126"/>
      <c r="GM18" s="126"/>
      <c r="GN18" s="126"/>
      <c r="GO18" s="126"/>
      <c r="GP18" s="126"/>
      <c r="GQ18" s="126"/>
      <c r="GR18" s="126"/>
      <c r="GS18" s="126"/>
      <c r="GT18" s="126"/>
      <c r="GU18" s="126"/>
      <c r="GV18" s="126"/>
      <c r="GW18" s="126"/>
      <c r="GX18" s="126"/>
      <c r="GY18" s="126"/>
      <c r="GZ18" s="126"/>
      <c r="HA18" s="126"/>
      <c r="HB18" s="126"/>
    </row>
    <row r="19" spans="1:210" s="106" customFormat="1" x14ac:dyDescent="0.2">
      <c r="A19" s="102" t="s">
        <v>131</v>
      </c>
      <c r="B19" s="103"/>
      <c r="C19" s="103"/>
      <c r="D19" s="103"/>
      <c r="E19" s="103"/>
      <c r="F19" s="103"/>
      <c r="G19" s="103"/>
      <c r="H19" s="103"/>
      <c r="I19" s="103"/>
      <c r="J19" s="103"/>
      <c r="K19" s="103"/>
      <c r="L19" s="104"/>
      <c r="M19" s="104"/>
      <c r="N19" s="103"/>
      <c r="O19" s="103"/>
      <c r="P19" s="103"/>
      <c r="Q19" s="105"/>
      <c r="R19" s="104"/>
      <c r="S19" s="104"/>
      <c r="T19" s="104"/>
      <c r="U19" s="104"/>
      <c r="V19" s="104"/>
      <c r="W19" s="104"/>
      <c r="X19" s="104"/>
      <c r="Y19" s="104"/>
      <c r="Z19" s="104"/>
      <c r="AA19" s="104"/>
      <c r="AB19" s="104"/>
      <c r="AC19" s="104"/>
      <c r="AD19" s="104"/>
      <c r="AE19" s="104"/>
      <c r="AF19" s="104"/>
      <c r="AG19" s="104"/>
      <c r="AH19" s="104"/>
      <c r="AI19" s="104"/>
      <c r="GC19" s="107"/>
      <c r="GD19" s="107"/>
      <c r="GE19" s="107"/>
      <c r="GF19" s="107"/>
      <c r="GG19" s="107"/>
      <c r="GH19" s="107"/>
      <c r="GI19" s="107"/>
      <c r="GJ19" s="107"/>
      <c r="GK19" s="107"/>
      <c r="GL19" s="107"/>
      <c r="GM19" s="107"/>
      <c r="GN19" s="107"/>
      <c r="GO19" s="107"/>
      <c r="GP19" s="107"/>
      <c r="GQ19" s="107"/>
      <c r="GR19" s="107"/>
      <c r="GS19" s="107"/>
      <c r="GT19" s="107"/>
      <c r="GU19" s="107"/>
      <c r="GV19" s="107"/>
      <c r="GW19" s="107"/>
      <c r="GX19" s="107"/>
      <c r="GY19" s="107"/>
      <c r="GZ19" s="107"/>
      <c r="HA19" s="107"/>
      <c r="HB19" s="107"/>
    </row>
    <row r="20" spans="1:210" s="132" customFormat="1" ht="25.5" x14ac:dyDescent="0.25">
      <c r="A20" s="128" t="s">
        <v>132</v>
      </c>
      <c r="B20" s="129"/>
      <c r="C20" s="129" t="s">
        <v>363</v>
      </c>
      <c r="D20" s="129" t="s">
        <v>363</v>
      </c>
      <c r="E20" s="129" t="s">
        <v>363</v>
      </c>
      <c r="F20" s="129" t="s">
        <v>363</v>
      </c>
      <c r="G20" s="129" t="s">
        <v>363</v>
      </c>
      <c r="H20" s="129" t="s">
        <v>363</v>
      </c>
      <c r="I20" s="129" t="s">
        <v>363</v>
      </c>
      <c r="J20" s="129" t="s">
        <v>363</v>
      </c>
      <c r="K20" s="129" t="s">
        <v>363</v>
      </c>
      <c r="L20" s="129" t="s">
        <v>399</v>
      </c>
      <c r="M20" s="130"/>
      <c r="N20" s="129"/>
      <c r="O20" s="318" t="s">
        <v>887</v>
      </c>
      <c r="P20" s="129" t="s">
        <v>888</v>
      </c>
      <c r="Q20" s="321" t="s">
        <v>893</v>
      </c>
      <c r="R20" s="130"/>
      <c r="T20" s="130"/>
      <c r="U20" s="130"/>
      <c r="V20" s="130"/>
      <c r="W20" s="130"/>
      <c r="X20" s="130"/>
      <c r="Y20" s="130"/>
      <c r="Z20" s="130"/>
      <c r="AA20" s="133"/>
      <c r="AB20" s="133"/>
      <c r="AC20" s="133"/>
      <c r="AD20" s="133"/>
      <c r="AE20" s="133"/>
      <c r="AF20" s="133"/>
      <c r="AG20" s="133"/>
      <c r="AH20" s="133"/>
      <c r="AI20" s="133"/>
      <c r="AJ20" s="133"/>
      <c r="AK20" s="133"/>
      <c r="AL20" s="133"/>
      <c r="AM20" s="133"/>
      <c r="AN20" s="133"/>
      <c r="AO20" s="133"/>
      <c r="AP20" s="133"/>
      <c r="AQ20" s="133"/>
      <c r="AR20" s="133"/>
      <c r="AS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X20" s="133"/>
      <c r="BY20" s="133"/>
      <c r="BZ20" s="133"/>
      <c r="CA20" s="133"/>
      <c r="CB20" s="133"/>
      <c r="CC20" s="133"/>
      <c r="CD20" s="133"/>
      <c r="CE20" s="133"/>
      <c r="CF20" s="133"/>
      <c r="CG20" s="133"/>
      <c r="CH20" s="133"/>
      <c r="CI20" s="133"/>
      <c r="CK20" s="133"/>
      <c r="CL20" s="133"/>
      <c r="CN20" s="133"/>
      <c r="CO20" s="133"/>
      <c r="CP20" s="133"/>
      <c r="CQ20" s="133"/>
      <c r="CR20" s="133"/>
      <c r="CS20" s="133"/>
      <c r="CT20" s="133"/>
      <c r="CU20" s="133"/>
      <c r="CW20" s="133"/>
      <c r="CX20" s="133"/>
      <c r="CY20" s="133"/>
      <c r="CZ20" s="133"/>
      <c r="DA20" s="133"/>
      <c r="DB20" s="133"/>
      <c r="DC20" s="133"/>
      <c r="DD20" s="133"/>
      <c r="DE20" s="133"/>
      <c r="DF20" s="133"/>
      <c r="DG20" s="133"/>
      <c r="DH20" s="133"/>
      <c r="DI20" s="133"/>
      <c r="DJ20" s="133"/>
      <c r="DK20" s="133"/>
      <c r="DL20" s="133"/>
      <c r="DM20" s="133"/>
      <c r="DN20" s="133"/>
      <c r="DO20" s="133"/>
      <c r="DP20" s="133"/>
      <c r="DQ20" s="133"/>
      <c r="DR20" s="133"/>
      <c r="DS20" s="133"/>
      <c r="DT20" s="133"/>
      <c r="GC20" s="131"/>
      <c r="GE20" s="131"/>
      <c r="GI20" s="131"/>
      <c r="GJ20" s="131"/>
      <c r="GK20" s="131"/>
      <c r="GM20" s="131"/>
      <c r="GN20" s="131"/>
      <c r="GO20" s="131"/>
      <c r="GP20" s="131"/>
      <c r="GQ20" s="131"/>
      <c r="GR20" s="131"/>
      <c r="GS20" s="131"/>
      <c r="GT20" s="131"/>
      <c r="GU20" s="131"/>
      <c r="GV20" s="131"/>
      <c r="GW20" s="131"/>
      <c r="GX20" s="131"/>
      <c r="GY20" s="131"/>
      <c r="GZ20" s="131"/>
      <c r="HA20" s="131"/>
      <c r="HB20" s="131"/>
    </row>
    <row r="21" spans="1:210" s="118" customFormat="1" ht="25.5" x14ac:dyDescent="0.25">
      <c r="A21" s="134" t="s">
        <v>133</v>
      </c>
      <c r="B21" s="135"/>
      <c r="C21" s="135" t="s">
        <v>364</v>
      </c>
      <c r="D21" s="135" t="s">
        <v>364</v>
      </c>
      <c r="E21" s="135" t="s">
        <v>364</v>
      </c>
      <c r="F21" s="135" t="s">
        <v>364</v>
      </c>
      <c r="G21" s="135" t="s">
        <v>364</v>
      </c>
      <c r="H21" s="135" t="s">
        <v>364</v>
      </c>
      <c r="I21" s="135" t="s">
        <v>364</v>
      </c>
      <c r="J21" s="135" t="s">
        <v>364</v>
      </c>
      <c r="K21" s="135" t="s">
        <v>364</v>
      </c>
      <c r="L21" s="135" t="s">
        <v>400</v>
      </c>
      <c r="M21" s="136"/>
      <c r="N21" s="135"/>
      <c r="O21" s="135" t="s">
        <v>889</v>
      </c>
      <c r="P21" s="135" t="s">
        <v>889</v>
      </c>
      <c r="Q21" s="322" t="s">
        <v>889</v>
      </c>
      <c r="R21" s="136"/>
      <c r="T21" s="136"/>
      <c r="U21" s="136"/>
      <c r="V21" s="136"/>
      <c r="W21" s="136"/>
      <c r="X21" s="136"/>
      <c r="Y21" s="136"/>
      <c r="Z21" s="136"/>
      <c r="AA21" s="138"/>
      <c r="AB21" s="138"/>
      <c r="AC21" s="138"/>
      <c r="AD21" s="138"/>
      <c r="AE21" s="138"/>
      <c r="AF21" s="138"/>
      <c r="AG21" s="138"/>
      <c r="AH21" s="138"/>
      <c r="AI21" s="138"/>
      <c r="AJ21" s="138"/>
      <c r="AK21" s="138"/>
      <c r="AL21" s="138"/>
      <c r="AM21" s="138"/>
      <c r="AN21" s="138"/>
      <c r="AO21" s="138"/>
      <c r="AP21" s="138"/>
      <c r="AQ21" s="138"/>
      <c r="AR21" s="138"/>
      <c r="AS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X21" s="138"/>
      <c r="BY21" s="138"/>
      <c r="BZ21" s="138"/>
      <c r="CA21" s="138"/>
      <c r="CB21" s="138"/>
      <c r="CC21" s="138"/>
      <c r="CD21" s="138"/>
      <c r="CE21" s="138"/>
      <c r="CF21" s="138"/>
      <c r="CG21" s="138"/>
      <c r="CH21" s="138"/>
      <c r="CI21" s="138"/>
      <c r="CK21" s="138"/>
      <c r="CL21" s="138"/>
      <c r="CN21" s="138"/>
      <c r="CO21" s="138"/>
      <c r="CP21" s="138"/>
      <c r="CQ21" s="138"/>
      <c r="CR21" s="138"/>
      <c r="CS21" s="138"/>
      <c r="CT21" s="138"/>
      <c r="CU21" s="138"/>
      <c r="CW21" s="138"/>
      <c r="CX21" s="138"/>
      <c r="CY21" s="138"/>
      <c r="CZ21" s="138"/>
      <c r="DA21" s="138"/>
      <c r="DB21" s="138"/>
      <c r="DC21" s="138"/>
      <c r="DD21" s="138"/>
      <c r="DE21" s="138"/>
      <c r="DF21" s="138"/>
      <c r="DG21" s="138"/>
      <c r="DH21" s="138"/>
      <c r="DI21" s="138"/>
      <c r="DJ21" s="138"/>
      <c r="DK21" s="138"/>
      <c r="DL21" s="138"/>
      <c r="DM21" s="138"/>
      <c r="DN21" s="138"/>
      <c r="DO21" s="138"/>
      <c r="DP21" s="138"/>
      <c r="DQ21" s="138"/>
      <c r="DR21" s="138"/>
      <c r="DS21" s="138"/>
      <c r="DT21" s="138"/>
      <c r="GC21" s="137"/>
      <c r="GE21" s="137"/>
      <c r="GI21" s="137"/>
      <c r="GJ21" s="137"/>
      <c r="GK21" s="137"/>
      <c r="GM21" s="137"/>
      <c r="GN21" s="137"/>
      <c r="GO21" s="137"/>
      <c r="GP21" s="137"/>
      <c r="GQ21" s="137"/>
      <c r="GR21" s="137"/>
      <c r="GS21" s="137"/>
      <c r="GT21" s="137"/>
      <c r="GU21" s="137"/>
      <c r="GV21" s="137"/>
      <c r="GW21" s="137"/>
      <c r="GX21" s="137"/>
      <c r="GY21" s="137"/>
      <c r="GZ21" s="137"/>
      <c r="HA21" s="137"/>
      <c r="HB21" s="137"/>
    </row>
    <row r="22" spans="1:210" s="114" customFormat="1" ht="25.5" x14ac:dyDescent="0.2">
      <c r="A22" s="110" t="s">
        <v>134</v>
      </c>
      <c r="B22" s="111" t="s">
        <v>353</v>
      </c>
      <c r="C22" s="111" t="s">
        <v>367</v>
      </c>
      <c r="D22" s="111" t="s">
        <v>375</v>
      </c>
      <c r="E22" s="111" t="s">
        <v>374</v>
      </c>
      <c r="F22" s="111" t="s">
        <v>377</v>
      </c>
      <c r="G22" s="111" t="s">
        <v>381</v>
      </c>
      <c r="H22" s="111" t="s">
        <v>383</v>
      </c>
      <c r="I22" s="111" t="s">
        <v>383</v>
      </c>
      <c r="J22" s="111" t="s">
        <v>394</v>
      </c>
      <c r="K22" s="111" t="s">
        <v>392</v>
      </c>
      <c r="L22" s="112" t="s">
        <v>401</v>
      </c>
      <c r="M22" s="112"/>
      <c r="N22" s="111"/>
      <c r="O22" s="111"/>
      <c r="P22" s="111"/>
      <c r="Q22" s="113"/>
      <c r="R22" s="112"/>
      <c r="S22" s="112"/>
      <c r="T22" s="112"/>
      <c r="U22" s="112"/>
      <c r="V22" s="112"/>
      <c r="W22" s="112"/>
      <c r="X22" s="112"/>
      <c r="Y22" s="112"/>
      <c r="Z22" s="112"/>
      <c r="AA22" s="112"/>
      <c r="AB22" s="112"/>
      <c r="AC22" s="112"/>
      <c r="AD22" s="112"/>
      <c r="AE22" s="112"/>
      <c r="AF22" s="112"/>
      <c r="AG22" s="112"/>
      <c r="AH22" s="112"/>
      <c r="AI22" s="112"/>
      <c r="GC22" s="116"/>
      <c r="GD22" s="116"/>
      <c r="GE22" s="116"/>
      <c r="GF22" s="116"/>
      <c r="GG22" s="116"/>
      <c r="GH22" s="116"/>
      <c r="GI22" s="116"/>
      <c r="GJ22" s="116"/>
      <c r="GK22" s="116"/>
      <c r="GL22" s="116"/>
      <c r="GM22" s="116"/>
      <c r="GN22" s="116"/>
      <c r="GO22" s="116"/>
      <c r="GP22" s="116"/>
      <c r="GQ22" s="116"/>
      <c r="GR22" s="116"/>
      <c r="GS22" s="116"/>
      <c r="GT22" s="116"/>
      <c r="GU22" s="116"/>
      <c r="GV22" s="116"/>
      <c r="GW22" s="116"/>
      <c r="GX22" s="116"/>
      <c r="GY22" s="116"/>
      <c r="GZ22" s="116"/>
      <c r="HA22" s="116"/>
      <c r="HB22" s="116"/>
    </row>
    <row r="23" spans="1:210" s="125" customFormat="1" ht="25.5" x14ac:dyDescent="0.2">
      <c r="A23" s="110" t="s">
        <v>135</v>
      </c>
      <c r="B23" s="123" t="s">
        <v>352</v>
      </c>
      <c r="C23" s="123" t="s">
        <v>365</v>
      </c>
      <c r="D23" s="123" t="s">
        <v>369</v>
      </c>
      <c r="E23" s="123" t="s">
        <v>373</v>
      </c>
      <c r="F23" s="123" t="s">
        <v>365</v>
      </c>
      <c r="G23" s="123" t="s">
        <v>365</v>
      </c>
      <c r="H23" s="123" t="s">
        <v>365</v>
      </c>
      <c r="I23" s="123" t="s">
        <v>365</v>
      </c>
      <c r="J23" s="123" t="s">
        <v>388</v>
      </c>
      <c r="K23" s="123" t="s">
        <v>393</v>
      </c>
      <c r="L23" s="124" t="s">
        <v>402</v>
      </c>
      <c r="M23" s="124" t="s">
        <v>834</v>
      </c>
      <c r="N23" s="111"/>
      <c r="O23" s="123"/>
      <c r="P23" s="123"/>
      <c r="Q23" s="320"/>
      <c r="R23" s="124"/>
      <c r="S23" s="123"/>
      <c r="T23" s="124"/>
      <c r="U23" s="124"/>
      <c r="V23" s="124"/>
      <c r="W23" s="124"/>
      <c r="X23" s="123"/>
      <c r="Y23" s="124"/>
      <c r="Z23" s="124"/>
      <c r="AA23" s="124"/>
      <c r="AB23" s="124"/>
      <c r="AC23" s="124"/>
      <c r="AD23" s="124"/>
      <c r="AE23" s="124"/>
      <c r="AF23" s="124"/>
      <c r="AG23" s="124"/>
      <c r="AH23" s="124"/>
      <c r="AI23" s="124"/>
      <c r="GC23" s="126"/>
      <c r="GD23" s="126"/>
      <c r="GE23" s="126"/>
      <c r="GF23" s="126"/>
      <c r="GG23" s="126"/>
      <c r="GH23" s="126"/>
      <c r="GI23" s="126"/>
      <c r="GJ23" s="126"/>
      <c r="GK23" s="126"/>
      <c r="GL23" s="126"/>
      <c r="GM23" s="126"/>
      <c r="GN23" s="126"/>
      <c r="GO23" s="126"/>
      <c r="GP23" s="126"/>
      <c r="GQ23" s="126"/>
      <c r="GR23" s="126"/>
      <c r="GS23" s="126"/>
      <c r="GT23" s="126"/>
      <c r="GU23" s="126"/>
      <c r="GV23" s="126"/>
      <c r="GW23" s="126"/>
      <c r="GX23" s="126"/>
      <c r="GY23" s="126"/>
      <c r="GZ23" s="126"/>
      <c r="HA23" s="126"/>
      <c r="HB23" s="126"/>
    </row>
    <row r="24" spans="1:210" s="120" customFormat="1" ht="38.25" x14ac:dyDescent="0.2">
      <c r="A24" s="102" t="s">
        <v>136</v>
      </c>
      <c r="B24" s="118" t="s">
        <v>351</v>
      </c>
      <c r="C24" s="103" t="s">
        <v>366</v>
      </c>
      <c r="D24" s="103" t="s">
        <v>370</v>
      </c>
      <c r="E24" s="103" t="s">
        <v>372</v>
      </c>
      <c r="F24" s="103" t="s">
        <v>378</v>
      </c>
      <c r="G24" s="103" t="s">
        <v>380</v>
      </c>
      <c r="H24" s="103" t="s">
        <v>384</v>
      </c>
      <c r="I24" s="103" t="s">
        <v>386</v>
      </c>
      <c r="J24" s="103" t="s">
        <v>387</v>
      </c>
      <c r="K24" s="103" t="s">
        <v>391</v>
      </c>
      <c r="L24" s="119" t="s">
        <v>403</v>
      </c>
      <c r="M24" s="119" t="s">
        <v>835</v>
      </c>
      <c r="N24" s="103"/>
      <c r="O24" s="118"/>
      <c r="P24" s="118"/>
      <c r="Q24" s="319"/>
      <c r="R24" s="119"/>
      <c r="S24" s="103"/>
      <c r="T24" s="119"/>
      <c r="U24" s="119"/>
      <c r="V24" s="119"/>
      <c r="W24" s="119"/>
      <c r="X24" s="119"/>
      <c r="Y24" s="119"/>
      <c r="Z24" s="119"/>
      <c r="AA24" s="119"/>
      <c r="AB24" s="119"/>
      <c r="AC24" s="119"/>
      <c r="AD24" s="119"/>
      <c r="AE24" s="119"/>
      <c r="AF24" s="119"/>
      <c r="AG24" s="119"/>
      <c r="AH24" s="119"/>
      <c r="AI24" s="119"/>
      <c r="GC24" s="121"/>
      <c r="GD24" s="121"/>
      <c r="GE24" s="121"/>
      <c r="GF24" s="121"/>
      <c r="GG24" s="121"/>
      <c r="GH24" s="121"/>
      <c r="GI24" s="121"/>
      <c r="GJ24" s="121"/>
      <c r="GK24" s="121"/>
      <c r="GL24" s="121"/>
      <c r="GM24" s="121"/>
      <c r="GN24" s="121"/>
      <c r="GO24" s="121"/>
      <c r="GP24" s="121"/>
      <c r="GQ24" s="121"/>
      <c r="GR24" s="121"/>
      <c r="GS24" s="121"/>
      <c r="GT24" s="121"/>
      <c r="GU24" s="121"/>
      <c r="GV24" s="121"/>
      <c r="GW24" s="121"/>
      <c r="GX24" s="121"/>
      <c r="GY24" s="121"/>
      <c r="GZ24" s="121"/>
      <c r="HA24" s="121"/>
      <c r="HB24" s="121"/>
    </row>
    <row r="25" spans="1:210" s="106" customFormat="1" x14ac:dyDescent="0.2">
      <c r="A25" s="102" t="s">
        <v>137</v>
      </c>
      <c r="B25" s="103"/>
      <c r="C25" s="103"/>
      <c r="D25" s="103"/>
      <c r="E25" s="104"/>
      <c r="F25" s="105"/>
      <c r="G25" s="103"/>
      <c r="H25" s="103"/>
      <c r="I25" s="103"/>
      <c r="J25" s="103"/>
      <c r="K25" s="104"/>
      <c r="L25" s="104"/>
      <c r="M25" s="103"/>
      <c r="N25" s="104"/>
      <c r="O25" s="104"/>
      <c r="P25" s="104"/>
      <c r="Q25" s="103"/>
      <c r="R25" s="104"/>
      <c r="S25" s="103"/>
      <c r="T25" s="104"/>
      <c r="U25" s="104"/>
      <c r="V25" s="104"/>
      <c r="W25" s="104"/>
      <c r="X25" s="104"/>
      <c r="Y25" s="104"/>
      <c r="Z25" s="104"/>
      <c r="AA25" s="104"/>
      <c r="AB25" s="104"/>
      <c r="AC25" s="104"/>
      <c r="AD25" s="104"/>
      <c r="AE25" s="104"/>
      <c r="AF25" s="104"/>
      <c r="AG25" s="104"/>
      <c r="AH25" s="104"/>
      <c r="AI25" s="104"/>
      <c r="GC25" s="107"/>
      <c r="GD25" s="107"/>
      <c r="GE25" s="107"/>
      <c r="GF25" s="107"/>
      <c r="GG25" s="107"/>
      <c r="GH25" s="107"/>
      <c r="GI25" s="107"/>
      <c r="GJ25" s="107"/>
      <c r="GK25" s="107"/>
      <c r="GL25" s="107"/>
      <c r="GM25" s="107"/>
      <c r="GN25" s="107"/>
      <c r="GO25" s="107"/>
      <c r="GP25" s="107"/>
      <c r="GQ25" s="107"/>
      <c r="GR25" s="107"/>
      <c r="GS25" s="107"/>
      <c r="GT25" s="107"/>
      <c r="GU25" s="107"/>
      <c r="GV25" s="107"/>
      <c r="GW25" s="107"/>
      <c r="GX25" s="107"/>
      <c r="GY25" s="107"/>
      <c r="GZ25" s="107"/>
      <c r="HA25" s="107"/>
      <c r="HB25" s="107"/>
    </row>
    <row r="26" spans="1:210" s="114" customFormat="1" ht="103.5" customHeight="1" x14ac:dyDescent="0.2">
      <c r="A26" s="115" t="s">
        <v>138</v>
      </c>
      <c r="B26" s="111"/>
      <c r="C26" s="111"/>
      <c r="D26" s="111"/>
      <c r="E26" s="111"/>
      <c r="F26" s="139"/>
      <c r="G26" s="111"/>
      <c r="H26" s="111"/>
      <c r="I26" s="111"/>
      <c r="J26" s="111"/>
      <c r="K26" s="140"/>
      <c r="L26" s="111"/>
      <c r="M26" s="111"/>
      <c r="N26" s="111"/>
      <c r="O26" s="111"/>
      <c r="P26" s="111"/>
      <c r="Q26" s="111"/>
      <c r="R26" s="111"/>
      <c r="S26" s="111"/>
      <c r="T26" s="111"/>
      <c r="U26" s="111"/>
      <c r="V26" s="111"/>
      <c r="W26" s="111"/>
      <c r="X26" s="111"/>
      <c r="Y26" s="111"/>
      <c r="Z26" s="111"/>
      <c r="AA26" s="141"/>
      <c r="AB26" s="141"/>
      <c r="AC26" s="141"/>
      <c r="AD26" s="111"/>
      <c r="AE26" s="141"/>
      <c r="AF26" s="141"/>
      <c r="AG26" s="141"/>
      <c r="AH26" s="141"/>
      <c r="AI26" s="141"/>
      <c r="AJ26" s="115"/>
      <c r="AK26" s="142"/>
      <c r="AL26" s="142"/>
      <c r="AM26" s="142"/>
      <c r="AN26" s="142"/>
      <c r="AO26" s="142"/>
      <c r="AP26" s="142"/>
      <c r="AQ26" s="142"/>
      <c r="AR26" s="142"/>
      <c r="AS26" s="142"/>
      <c r="AU26" s="115"/>
      <c r="AV26" s="115"/>
      <c r="AW26" s="115"/>
      <c r="AX26" s="115"/>
      <c r="BL26" s="142"/>
      <c r="DS26" s="115"/>
      <c r="DT26" s="115"/>
      <c r="GC26" s="116"/>
      <c r="GD26" s="116"/>
      <c r="GE26" s="116"/>
      <c r="GF26" s="116"/>
      <c r="GG26" s="116"/>
      <c r="GH26" s="116"/>
      <c r="GI26" s="116"/>
      <c r="GJ26" s="116"/>
      <c r="GK26" s="117"/>
      <c r="GL26" s="116"/>
      <c r="GM26" s="116"/>
      <c r="GN26" s="116"/>
      <c r="GO26" s="116"/>
      <c r="GP26" s="116"/>
      <c r="GQ26" s="116"/>
      <c r="GR26" s="116"/>
      <c r="GS26" s="116"/>
      <c r="GT26" s="116"/>
      <c r="GU26" s="116"/>
      <c r="GV26" s="116"/>
      <c r="GW26" s="116"/>
      <c r="GX26" s="116"/>
      <c r="GY26" s="116"/>
      <c r="GZ26" s="116"/>
      <c r="HA26" s="143"/>
      <c r="HB26" s="143"/>
    </row>
    <row r="27" spans="1:210" s="114" customFormat="1" x14ac:dyDescent="0.25">
      <c r="A27" s="110" t="s">
        <v>139</v>
      </c>
      <c r="B27" s="111"/>
      <c r="C27" s="111"/>
      <c r="D27" s="112"/>
      <c r="E27" s="112"/>
      <c r="F27" s="113"/>
      <c r="G27" s="111"/>
      <c r="H27" s="111"/>
      <c r="I27" s="111"/>
      <c r="J27" s="111"/>
      <c r="K27" s="112"/>
      <c r="L27" s="112"/>
      <c r="M27" s="112"/>
      <c r="N27" s="112"/>
      <c r="O27" s="112"/>
      <c r="P27" s="112"/>
      <c r="Q27" s="112"/>
      <c r="R27" s="112"/>
      <c r="S27" s="111"/>
      <c r="T27" s="112"/>
      <c r="U27" s="112"/>
      <c r="V27" s="112"/>
      <c r="W27" s="112"/>
      <c r="X27" s="111"/>
      <c r="Y27" s="112"/>
      <c r="Z27" s="112"/>
      <c r="AA27" s="112"/>
      <c r="AB27" s="112"/>
      <c r="AC27" s="112"/>
      <c r="AD27" s="112"/>
      <c r="AE27" s="112"/>
      <c r="AF27" s="112"/>
      <c r="AG27" s="112"/>
      <c r="AH27" s="112"/>
      <c r="AI27" s="112"/>
    </row>
    <row r="28" spans="1:210" s="144" customFormat="1" ht="12.75" customHeight="1" x14ac:dyDescent="0.25">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row>
    <row r="29" spans="1:210" s="144" customFormat="1" ht="12.75" customHeight="1" x14ac:dyDescent="0.25">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row>
    <row r="30" spans="1:210" s="144" customFormat="1" ht="12.75" customHeight="1" x14ac:dyDescent="0.25">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row>
    <row r="31" spans="1:210" s="144" customFormat="1" ht="12.75" customHeight="1" x14ac:dyDescent="0.25">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row>
    <row r="32" spans="1:210" s="144" customFormat="1" ht="12.75" customHeight="1" x14ac:dyDescent="0.25">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row>
    <row r="33" spans="2:35" s="144" customFormat="1" ht="12.75" customHeight="1" x14ac:dyDescent="0.25">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row>
    <row r="34" spans="2:35" s="144" customFormat="1" ht="12.75" customHeight="1" x14ac:dyDescent="0.25">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row>
    <row r="35" spans="2:35" s="144" customFormat="1" ht="12.75" customHeight="1" x14ac:dyDescent="0.25">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row>
    <row r="36" spans="2:35" s="144" customFormat="1" ht="12.75" customHeight="1" x14ac:dyDescent="0.25">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row>
    <row r="37" spans="2:35" s="144" customFormat="1" ht="12.75" customHeight="1" x14ac:dyDescent="0.25">
      <c r="B37" s="145"/>
      <c r="C37" s="145"/>
      <c r="D37" s="145"/>
      <c r="E37" s="145"/>
      <c r="F37" s="145"/>
      <c r="G37" s="145"/>
      <c r="H37" s="145"/>
      <c r="I37" s="145"/>
      <c r="J37" s="145"/>
      <c r="K37" s="145"/>
      <c r="L37" s="145"/>
      <c r="M37" s="145"/>
      <c r="N37" s="145"/>
      <c r="O37" s="145"/>
      <c r="P37" s="145"/>
      <c r="Q37" s="145"/>
      <c r="R37" s="145"/>
      <c r="S37" s="145"/>
      <c r="T37" s="145"/>
      <c r="U37" s="145"/>
      <c r="V37" s="145"/>
      <c r="W37" s="145"/>
      <c r="X37" s="145"/>
      <c r="Y37" s="145"/>
      <c r="Z37" s="145"/>
      <c r="AA37" s="145"/>
      <c r="AB37" s="145"/>
      <c r="AC37" s="145"/>
      <c r="AD37" s="145"/>
      <c r="AE37" s="145"/>
      <c r="AF37" s="145"/>
      <c r="AG37" s="145"/>
      <c r="AH37" s="145"/>
      <c r="AI37" s="145"/>
    </row>
    <row r="38" spans="2:35" s="144" customFormat="1" ht="12.75" customHeight="1" x14ac:dyDescent="0.25">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5"/>
      <c r="AG38" s="145"/>
      <c r="AH38" s="145"/>
      <c r="AI38" s="145"/>
    </row>
    <row r="39" spans="2:35" s="144" customFormat="1" ht="12.75" customHeight="1" x14ac:dyDescent="0.25">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row>
    <row r="40" spans="2:35" s="144" customFormat="1" ht="12.75" customHeight="1" x14ac:dyDescent="0.25">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row>
    <row r="50" spans="1:35" ht="12.75" customHeight="1" x14ac:dyDescent="0.2">
      <c r="A50" s="146" t="s">
        <v>140</v>
      </c>
    </row>
    <row r="51" spans="1:35" s="149" customFormat="1" ht="12.75" customHeight="1" x14ac:dyDescent="0.25">
      <c r="B51" s="150" t="s">
        <v>141</v>
      </c>
      <c r="C51" s="150"/>
      <c r="D51" s="150"/>
      <c r="E51" s="150"/>
      <c r="F51" s="150"/>
      <c r="G51" s="150"/>
      <c r="H51" s="150"/>
      <c r="I51" s="150"/>
      <c r="J51" s="150"/>
      <c r="K51" s="150"/>
      <c r="L51" s="150"/>
      <c r="M51" s="150"/>
      <c r="N51" s="150"/>
      <c r="O51" s="150"/>
      <c r="P51" s="150"/>
      <c r="Q51" s="150"/>
      <c r="R51" s="150"/>
      <c r="S51" s="150"/>
      <c r="T51" s="150"/>
      <c r="U51" s="150"/>
      <c r="V51" s="150"/>
      <c r="W51" s="150"/>
      <c r="X51" s="150"/>
      <c r="Y51" s="150"/>
      <c r="Z51" s="150"/>
      <c r="AA51" s="150"/>
      <c r="AB51" s="150"/>
      <c r="AC51" s="150"/>
      <c r="AD51" s="150"/>
      <c r="AE51" s="150"/>
      <c r="AF51" s="150"/>
      <c r="AG51" s="150"/>
      <c r="AH51" s="150"/>
      <c r="AI51" s="150"/>
    </row>
    <row r="52" spans="1:35" ht="12.75" customHeight="1" x14ac:dyDescent="0.2">
      <c r="B52" s="151" t="s">
        <v>78</v>
      </c>
    </row>
    <row r="53" spans="1:35" ht="12.75" customHeight="1" x14ac:dyDescent="0.2">
      <c r="B53" s="152" t="s">
        <v>142</v>
      </c>
    </row>
    <row r="54" spans="1:35" ht="12.75" customHeight="1" x14ac:dyDescent="0.2">
      <c r="B54" s="152" t="s">
        <v>143</v>
      </c>
    </row>
    <row r="55" spans="1:35" ht="12.75" customHeight="1" x14ac:dyDescent="0.2">
      <c r="B55" s="152" t="s">
        <v>144</v>
      </c>
    </row>
    <row r="56" spans="1:35" ht="12.75" customHeight="1" x14ac:dyDescent="0.2">
      <c r="B56" s="152" t="s">
        <v>145</v>
      </c>
    </row>
    <row r="57" spans="1:35" ht="12.75" customHeight="1" x14ac:dyDescent="0.2">
      <c r="B57" s="152" t="s">
        <v>146</v>
      </c>
    </row>
    <row r="58" spans="1:35" ht="12.75" customHeight="1" x14ac:dyDescent="0.2">
      <c r="B58" s="152" t="s">
        <v>147</v>
      </c>
    </row>
    <row r="59" spans="1:35" ht="12.75" customHeight="1" x14ac:dyDescent="0.2">
      <c r="B59" s="152" t="s">
        <v>148</v>
      </c>
    </row>
    <row r="60" spans="1:35" ht="12.75" customHeight="1" x14ac:dyDescent="0.2">
      <c r="B60" s="152" t="s">
        <v>149</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WVN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Q1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Q3">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158"/>
  <sheetViews>
    <sheetView showWhiteSpace="0" zoomScaleNormal="100" zoomScalePageLayoutView="85" workbookViewId="0">
      <selection activeCell="D11" sqref="D1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20.140625" style="3" bestFit="1"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98" t="s">
        <v>18</v>
      </c>
      <c r="B1" s="398"/>
      <c r="C1" s="398"/>
      <c r="D1" s="398"/>
      <c r="E1" s="398"/>
      <c r="F1" s="398"/>
      <c r="G1" s="398"/>
      <c r="H1" s="398"/>
      <c r="I1" s="398"/>
      <c r="J1" s="398"/>
      <c r="K1" s="398"/>
      <c r="O1" s="11"/>
      <c r="P1" s="11"/>
      <c r="Q1" s="11"/>
      <c r="R1" s="11"/>
      <c r="S1" s="11"/>
      <c r="T1" s="11"/>
      <c r="U1" s="11"/>
      <c r="V1" s="11"/>
      <c r="W1" s="11"/>
      <c r="X1" s="11"/>
      <c r="Y1" s="11"/>
      <c r="Z1" s="11"/>
      <c r="AA1" s="11"/>
      <c r="AB1" s="11"/>
      <c r="AC1" s="11"/>
      <c r="AD1" s="11"/>
      <c r="AE1" s="11"/>
      <c r="AF1" s="11"/>
      <c r="AG1" s="11"/>
      <c r="AH1" s="11"/>
      <c r="AI1" s="11"/>
      <c r="AJ1" s="11"/>
      <c r="AK1" s="11"/>
      <c r="AL1" s="11"/>
      <c r="AM1" s="11"/>
    </row>
    <row r="2" spans="1:39" ht="18" x14ac:dyDescent="0.25">
      <c r="A2" s="153" t="s">
        <v>150</v>
      </c>
      <c r="C2" s="154"/>
      <c r="D2" s="154"/>
      <c r="E2" s="154"/>
      <c r="F2" s="154"/>
      <c r="G2" s="154"/>
      <c r="H2" s="154"/>
    </row>
    <row r="3" spans="1:39" s="152" customFormat="1" ht="40.5" customHeight="1" x14ac:dyDescent="0.2">
      <c r="B3" s="155" t="s">
        <v>151</v>
      </c>
      <c r="C3" s="156" t="s">
        <v>152</v>
      </c>
      <c r="D3" s="156" t="s">
        <v>153</v>
      </c>
      <c r="E3" s="156" t="s">
        <v>84</v>
      </c>
      <c r="F3" s="156" t="s">
        <v>154</v>
      </c>
      <c r="G3" s="156" t="s">
        <v>155</v>
      </c>
      <c r="H3" s="156" t="s">
        <v>156</v>
      </c>
      <c r="I3" s="157" t="s">
        <v>17</v>
      </c>
      <c r="J3" s="156" t="s">
        <v>157</v>
      </c>
      <c r="K3" s="156" t="s">
        <v>158</v>
      </c>
    </row>
    <row r="4" spans="1:39" s="152" customFormat="1" x14ac:dyDescent="0.2">
      <c r="B4" s="44" t="s">
        <v>306</v>
      </c>
      <c r="C4" s="324" t="s">
        <v>896</v>
      </c>
      <c r="D4" s="156">
        <v>2</v>
      </c>
      <c r="E4" s="156">
        <v>1</v>
      </c>
      <c r="F4" s="156">
        <v>3</v>
      </c>
      <c r="G4" s="156">
        <v>2</v>
      </c>
      <c r="H4" s="156">
        <v>1</v>
      </c>
      <c r="I4" s="160" t="str">
        <f t="shared" ref="I4:I67" si="0">IF(D4&lt;&gt;"",D4&amp;","&amp;E4&amp;","&amp;F4&amp;","&amp;G4&amp;","&amp;H4,"0,0,0,0,0")</f>
        <v>2,1,3,2,1</v>
      </c>
      <c r="J4" s="161" t="str">
        <f t="shared" ref="J4:J60" si="1">IF(MAX(D4:H4)&gt;=5, "Requirements not met", "Requirements met")</f>
        <v>Requirements met</v>
      </c>
      <c r="K4" s="162" t="str">
        <f t="shared" ref="K4:K60" si="2">IF(MAX(D4:H4)&gt;=5, "Not OK", "OK")</f>
        <v>OK</v>
      </c>
    </row>
    <row r="5" spans="1:39" s="152" customFormat="1" ht="15" x14ac:dyDescent="0.25">
      <c r="B5" s="232" t="s">
        <v>484</v>
      </c>
      <c r="C5" s="277" t="s">
        <v>895</v>
      </c>
      <c r="D5" s="156">
        <v>2</v>
      </c>
      <c r="E5" s="156">
        <v>1</v>
      </c>
      <c r="F5" s="156">
        <v>5</v>
      </c>
      <c r="G5" s="156">
        <v>3</v>
      </c>
      <c r="H5" s="156">
        <v>3</v>
      </c>
      <c r="I5" s="160" t="str">
        <f t="shared" si="0"/>
        <v>2,1,5,3,3</v>
      </c>
      <c r="J5" s="161" t="str">
        <f t="shared" si="1"/>
        <v>Requirements not met</v>
      </c>
      <c r="K5" s="162" t="str">
        <f t="shared" si="2"/>
        <v>Not OK</v>
      </c>
    </row>
    <row r="6" spans="1:39" s="152" customFormat="1" ht="15" x14ac:dyDescent="0.25">
      <c r="B6" s="232" t="s">
        <v>486</v>
      </c>
      <c r="C6" s="277" t="s">
        <v>895</v>
      </c>
      <c r="D6" s="156">
        <v>2</v>
      </c>
      <c r="E6" s="156">
        <v>1</v>
      </c>
      <c r="F6" s="156">
        <v>5</v>
      </c>
      <c r="G6" s="156">
        <v>3</v>
      </c>
      <c r="H6" s="156">
        <v>3</v>
      </c>
      <c r="I6" s="160" t="str">
        <f t="shared" si="0"/>
        <v>2,1,5,3,3</v>
      </c>
      <c r="J6" s="161" t="str">
        <f t="shared" si="1"/>
        <v>Requirements not met</v>
      </c>
      <c r="K6" s="162" t="str">
        <f t="shared" si="2"/>
        <v>Not OK</v>
      </c>
    </row>
    <row r="7" spans="1:39" s="152" customFormat="1" ht="15" x14ac:dyDescent="0.25">
      <c r="B7" s="232" t="s">
        <v>487</v>
      </c>
      <c r="C7" s="277" t="s">
        <v>895</v>
      </c>
      <c r="D7" s="156">
        <v>2</v>
      </c>
      <c r="E7" s="156">
        <v>1</v>
      </c>
      <c r="F7" s="156">
        <v>5</v>
      </c>
      <c r="G7" s="156">
        <v>3</v>
      </c>
      <c r="H7" s="156">
        <v>3</v>
      </c>
      <c r="I7" s="160" t="str">
        <f t="shared" si="0"/>
        <v>2,1,5,3,3</v>
      </c>
      <c r="J7" s="161" t="str">
        <f t="shared" si="1"/>
        <v>Requirements not met</v>
      </c>
      <c r="K7" s="162" t="str">
        <f t="shared" si="2"/>
        <v>Not OK</v>
      </c>
    </row>
    <row r="8" spans="1:39" s="152" customFormat="1" ht="15" x14ac:dyDescent="0.25">
      <c r="B8" s="232" t="s">
        <v>488</v>
      </c>
      <c r="C8" s="277" t="s">
        <v>895</v>
      </c>
      <c r="D8" s="156">
        <v>2</v>
      </c>
      <c r="E8" s="156">
        <v>1</v>
      </c>
      <c r="F8" s="156">
        <v>5</v>
      </c>
      <c r="G8" s="156">
        <v>3</v>
      </c>
      <c r="H8" s="156">
        <v>3</v>
      </c>
      <c r="I8" s="160" t="str">
        <f t="shared" si="0"/>
        <v>2,1,5,3,3</v>
      </c>
      <c r="J8" s="161" t="str">
        <f t="shared" si="1"/>
        <v>Requirements not met</v>
      </c>
      <c r="K8" s="162" t="str">
        <f t="shared" si="2"/>
        <v>Not OK</v>
      </c>
    </row>
    <row r="9" spans="1:39" s="152" customFormat="1" ht="15" x14ac:dyDescent="0.25">
      <c r="B9" s="232" t="s">
        <v>489</v>
      </c>
      <c r="C9" s="277" t="s">
        <v>895</v>
      </c>
      <c r="D9" s="156">
        <v>2</v>
      </c>
      <c r="E9" s="156">
        <v>1</v>
      </c>
      <c r="F9" s="156">
        <v>5</v>
      </c>
      <c r="G9" s="156">
        <v>3</v>
      </c>
      <c r="H9" s="156">
        <v>3</v>
      </c>
      <c r="I9" s="160" t="str">
        <f t="shared" si="0"/>
        <v>2,1,5,3,3</v>
      </c>
      <c r="J9" s="161" t="str">
        <f t="shared" si="1"/>
        <v>Requirements not met</v>
      </c>
      <c r="K9" s="162" t="str">
        <f t="shared" si="2"/>
        <v>Not OK</v>
      </c>
    </row>
    <row r="10" spans="1:39" s="152" customFormat="1" ht="15" x14ac:dyDescent="0.25">
      <c r="B10" s="232" t="s">
        <v>490</v>
      </c>
      <c r="C10" s="277" t="s">
        <v>895</v>
      </c>
      <c r="D10" s="156">
        <v>2</v>
      </c>
      <c r="E10" s="156">
        <v>1</v>
      </c>
      <c r="F10" s="156">
        <v>5</v>
      </c>
      <c r="G10" s="156">
        <v>3</v>
      </c>
      <c r="H10" s="156">
        <v>3</v>
      </c>
      <c r="I10" s="160" t="str">
        <f t="shared" si="0"/>
        <v>2,1,5,3,3</v>
      </c>
      <c r="J10" s="161" t="str">
        <f t="shared" si="1"/>
        <v>Requirements not met</v>
      </c>
      <c r="K10" s="162" t="str">
        <f t="shared" si="2"/>
        <v>Not OK</v>
      </c>
    </row>
    <row r="11" spans="1:39" s="152" customFormat="1" ht="15" x14ac:dyDescent="0.25">
      <c r="B11" s="232" t="s">
        <v>491</v>
      </c>
      <c r="C11" s="277" t="s">
        <v>895</v>
      </c>
      <c r="D11" s="156">
        <v>2</v>
      </c>
      <c r="E11" s="156">
        <v>1</v>
      </c>
      <c r="F11" s="156">
        <v>5</v>
      </c>
      <c r="G11" s="156">
        <v>3</v>
      </c>
      <c r="H11" s="156">
        <v>3</v>
      </c>
      <c r="I11" s="160" t="str">
        <f t="shared" si="0"/>
        <v>2,1,5,3,3</v>
      </c>
      <c r="J11" s="161" t="str">
        <f t="shared" si="1"/>
        <v>Requirements not met</v>
      </c>
      <c r="K11" s="162" t="str">
        <f t="shared" si="2"/>
        <v>Not OK</v>
      </c>
    </row>
    <row r="12" spans="1:39" s="152" customFormat="1" ht="15" x14ac:dyDescent="0.25">
      <c r="B12" s="232" t="s">
        <v>492</v>
      </c>
      <c r="C12" s="277" t="s">
        <v>895</v>
      </c>
      <c r="D12" s="156">
        <v>2</v>
      </c>
      <c r="E12" s="156">
        <v>1</v>
      </c>
      <c r="F12" s="156">
        <v>5</v>
      </c>
      <c r="G12" s="156">
        <v>3</v>
      </c>
      <c r="H12" s="156">
        <v>3</v>
      </c>
      <c r="I12" s="160" t="str">
        <f t="shared" si="0"/>
        <v>2,1,5,3,3</v>
      </c>
      <c r="J12" s="161" t="str">
        <f t="shared" si="1"/>
        <v>Requirements not met</v>
      </c>
      <c r="K12" s="162" t="str">
        <f t="shared" si="2"/>
        <v>Not OK</v>
      </c>
    </row>
    <row r="13" spans="1:39" s="152" customFormat="1" ht="15" x14ac:dyDescent="0.25">
      <c r="B13" s="232" t="s">
        <v>493</v>
      </c>
      <c r="C13" s="277" t="s">
        <v>895</v>
      </c>
      <c r="D13" s="156">
        <v>2</v>
      </c>
      <c r="E13" s="156">
        <v>1</v>
      </c>
      <c r="F13" s="156">
        <v>5</v>
      </c>
      <c r="G13" s="156">
        <v>3</v>
      </c>
      <c r="H13" s="156">
        <v>3</v>
      </c>
      <c r="I13" s="160" t="str">
        <f t="shared" si="0"/>
        <v>2,1,5,3,3</v>
      </c>
      <c r="J13" s="161" t="str">
        <f t="shared" si="1"/>
        <v>Requirements not met</v>
      </c>
      <c r="K13" s="162" t="str">
        <f t="shared" si="2"/>
        <v>Not OK</v>
      </c>
    </row>
    <row r="14" spans="1:39" s="152" customFormat="1" ht="15" x14ac:dyDescent="0.25">
      <c r="B14" s="232" t="s">
        <v>494</v>
      </c>
      <c r="C14" s="277" t="s">
        <v>895</v>
      </c>
      <c r="D14" s="156">
        <v>2</v>
      </c>
      <c r="E14" s="156">
        <v>1</v>
      </c>
      <c r="F14" s="156">
        <v>5</v>
      </c>
      <c r="G14" s="156">
        <v>3</v>
      </c>
      <c r="H14" s="156">
        <v>3</v>
      </c>
      <c r="I14" s="160" t="str">
        <f t="shared" si="0"/>
        <v>2,1,5,3,3</v>
      </c>
      <c r="J14" s="161" t="str">
        <f t="shared" si="1"/>
        <v>Requirements not met</v>
      </c>
      <c r="K14" s="162" t="str">
        <f t="shared" si="2"/>
        <v>Not OK</v>
      </c>
    </row>
    <row r="15" spans="1:39" s="152" customFormat="1" ht="15" x14ac:dyDescent="0.25">
      <c r="B15" s="232" t="s">
        <v>495</v>
      </c>
      <c r="C15" s="277" t="s">
        <v>895</v>
      </c>
      <c r="D15" s="156">
        <v>2</v>
      </c>
      <c r="E15" s="156">
        <v>1</v>
      </c>
      <c r="F15" s="156">
        <v>5</v>
      </c>
      <c r="G15" s="156">
        <v>3</v>
      </c>
      <c r="H15" s="156">
        <v>3</v>
      </c>
      <c r="I15" s="160" t="str">
        <f t="shared" si="0"/>
        <v>2,1,5,3,3</v>
      </c>
      <c r="J15" s="161" t="str">
        <f t="shared" si="1"/>
        <v>Requirements not met</v>
      </c>
      <c r="K15" s="162" t="str">
        <f t="shared" si="2"/>
        <v>Not OK</v>
      </c>
    </row>
    <row r="16" spans="1:39" s="152" customFormat="1" ht="15" x14ac:dyDescent="0.25">
      <c r="B16" s="232" t="s">
        <v>496</v>
      </c>
      <c r="C16" s="277" t="s">
        <v>895</v>
      </c>
      <c r="D16" s="156">
        <v>2</v>
      </c>
      <c r="E16" s="156">
        <v>1</v>
      </c>
      <c r="F16" s="156">
        <v>5</v>
      </c>
      <c r="G16" s="156">
        <v>3</v>
      </c>
      <c r="H16" s="156">
        <v>3</v>
      </c>
      <c r="I16" s="160" t="str">
        <f t="shared" si="0"/>
        <v>2,1,5,3,3</v>
      </c>
      <c r="J16" s="161" t="str">
        <f t="shared" si="1"/>
        <v>Requirements not met</v>
      </c>
      <c r="K16" s="162" t="str">
        <f t="shared" si="2"/>
        <v>Not OK</v>
      </c>
    </row>
    <row r="17" spans="2:11" s="152" customFormat="1" ht="15" x14ac:dyDescent="0.25">
      <c r="B17" s="232" t="s">
        <v>497</v>
      </c>
      <c r="C17" s="277" t="s">
        <v>895</v>
      </c>
      <c r="D17" s="156">
        <v>2</v>
      </c>
      <c r="E17" s="156">
        <v>1</v>
      </c>
      <c r="F17" s="156">
        <v>5</v>
      </c>
      <c r="G17" s="156">
        <v>3</v>
      </c>
      <c r="H17" s="156">
        <v>3</v>
      </c>
      <c r="I17" s="160" t="str">
        <f t="shared" si="0"/>
        <v>2,1,5,3,3</v>
      </c>
      <c r="J17" s="161" t="str">
        <f t="shared" si="1"/>
        <v>Requirements not met</v>
      </c>
      <c r="K17" s="162" t="str">
        <f t="shared" si="2"/>
        <v>Not OK</v>
      </c>
    </row>
    <row r="18" spans="2:11" s="152" customFormat="1" ht="15" x14ac:dyDescent="0.25">
      <c r="B18" s="232" t="s">
        <v>498</v>
      </c>
      <c r="C18" s="277" t="s">
        <v>895</v>
      </c>
      <c r="D18" s="156">
        <v>2</v>
      </c>
      <c r="E18" s="156">
        <v>1</v>
      </c>
      <c r="F18" s="156">
        <v>5</v>
      </c>
      <c r="G18" s="156">
        <v>3</v>
      </c>
      <c r="H18" s="156">
        <v>3</v>
      </c>
      <c r="I18" s="160" t="str">
        <f t="shared" si="0"/>
        <v>2,1,5,3,3</v>
      </c>
      <c r="J18" s="161" t="str">
        <f t="shared" si="1"/>
        <v>Requirements not met</v>
      </c>
      <c r="K18" s="162" t="str">
        <f t="shared" si="2"/>
        <v>Not OK</v>
      </c>
    </row>
    <row r="19" spans="2:11" s="152" customFormat="1" ht="15" x14ac:dyDescent="0.25">
      <c r="B19" s="232" t="s">
        <v>499</v>
      </c>
      <c r="C19" s="277" t="s">
        <v>895</v>
      </c>
      <c r="D19" s="156">
        <v>2</v>
      </c>
      <c r="E19" s="156">
        <v>1</v>
      </c>
      <c r="F19" s="156">
        <v>5</v>
      </c>
      <c r="G19" s="156">
        <v>3</v>
      </c>
      <c r="H19" s="156">
        <v>3</v>
      </c>
      <c r="I19" s="160" t="str">
        <f t="shared" si="0"/>
        <v>2,1,5,3,3</v>
      </c>
      <c r="J19" s="161" t="str">
        <f t="shared" si="1"/>
        <v>Requirements not met</v>
      </c>
      <c r="K19" s="162" t="str">
        <f t="shared" si="2"/>
        <v>Not OK</v>
      </c>
    </row>
    <row r="20" spans="2:11" s="152" customFormat="1" ht="15" x14ac:dyDescent="0.25">
      <c r="B20" s="232" t="s">
        <v>500</v>
      </c>
      <c r="C20" s="277" t="s">
        <v>895</v>
      </c>
      <c r="D20" s="156">
        <v>2</v>
      </c>
      <c r="E20" s="156">
        <v>1</v>
      </c>
      <c r="F20" s="156">
        <v>5</v>
      </c>
      <c r="G20" s="156">
        <v>3</v>
      </c>
      <c r="H20" s="156">
        <v>3</v>
      </c>
      <c r="I20" s="160" t="str">
        <f t="shared" si="0"/>
        <v>2,1,5,3,3</v>
      </c>
      <c r="J20" s="161" t="str">
        <f t="shared" si="1"/>
        <v>Requirements not met</v>
      </c>
      <c r="K20" s="162" t="str">
        <f t="shared" si="2"/>
        <v>Not OK</v>
      </c>
    </row>
    <row r="21" spans="2:11" s="152" customFormat="1" ht="15" x14ac:dyDescent="0.25">
      <c r="B21" s="232" t="s">
        <v>501</v>
      </c>
      <c r="C21" s="277" t="s">
        <v>895</v>
      </c>
      <c r="D21" s="156">
        <v>2</v>
      </c>
      <c r="E21" s="156">
        <v>1</v>
      </c>
      <c r="F21" s="156">
        <v>5</v>
      </c>
      <c r="G21" s="156">
        <v>3</v>
      </c>
      <c r="H21" s="156">
        <v>3</v>
      </c>
      <c r="I21" s="160" t="str">
        <f t="shared" si="0"/>
        <v>2,1,5,3,3</v>
      </c>
      <c r="J21" s="161" t="str">
        <f t="shared" si="1"/>
        <v>Requirements not met</v>
      </c>
      <c r="K21" s="162" t="str">
        <f t="shared" si="2"/>
        <v>Not OK</v>
      </c>
    </row>
    <row r="22" spans="2:11" s="152" customFormat="1" ht="15" x14ac:dyDescent="0.25">
      <c r="B22" s="233" t="s">
        <v>502</v>
      </c>
      <c r="C22" s="277" t="s">
        <v>895</v>
      </c>
      <c r="D22" s="156">
        <v>2</v>
      </c>
      <c r="E22" s="156">
        <v>1</v>
      </c>
      <c r="F22" s="156">
        <v>5</v>
      </c>
      <c r="G22" s="156">
        <v>3</v>
      </c>
      <c r="H22" s="156">
        <v>3</v>
      </c>
      <c r="I22" s="160" t="str">
        <f t="shared" si="0"/>
        <v>2,1,5,3,3</v>
      </c>
      <c r="J22" s="161" t="str">
        <f t="shared" si="1"/>
        <v>Requirements not met</v>
      </c>
      <c r="K22" s="162" t="str">
        <f t="shared" si="2"/>
        <v>Not OK</v>
      </c>
    </row>
    <row r="23" spans="2:11" s="152" customFormat="1" ht="15" x14ac:dyDescent="0.25">
      <c r="B23" s="232" t="s">
        <v>503</v>
      </c>
      <c r="C23" s="277" t="s">
        <v>895</v>
      </c>
      <c r="D23" s="156">
        <v>2</v>
      </c>
      <c r="E23" s="156">
        <v>1</v>
      </c>
      <c r="F23" s="156">
        <v>5</v>
      </c>
      <c r="G23" s="156">
        <v>3</v>
      </c>
      <c r="H23" s="156">
        <v>3</v>
      </c>
      <c r="I23" s="160" t="str">
        <f t="shared" si="0"/>
        <v>2,1,5,3,3</v>
      </c>
      <c r="J23" s="161" t="str">
        <f t="shared" si="1"/>
        <v>Requirements not met</v>
      </c>
      <c r="K23" s="162" t="str">
        <f t="shared" si="2"/>
        <v>Not OK</v>
      </c>
    </row>
    <row r="24" spans="2:11" s="152" customFormat="1" ht="15" x14ac:dyDescent="0.25">
      <c r="B24" s="233" t="s">
        <v>504</v>
      </c>
      <c r="C24" s="277" t="s">
        <v>895</v>
      </c>
      <c r="D24" s="156">
        <v>2</v>
      </c>
      <c r="E24" s="156">
        <v>1</v>
      </c>
      <c r="F24" s="156">
        <v>5</v>
      </c>
      <c r="G24" s="156">
        <v>3</v>
      </c>
      <c r="H24" s="156">
        <v>3</v>
      </c>
      <c r="I24" s="160" t="str">
        <f t="shared" si="0"/>
        <v>2,1,5,3,3</v>
      </c>
      <c r="J24" s="161" t="str">
        <f t="shared" si="1"/>
        <v>Requirements not met</v>
      </c>
      <c r="K24" s="162" t="str">
        <f t="shared" si="2"/>
        <v>Not OK</v>
      </c>
    </row>
    <row r="25" spans="2:11" s="152" customFormat="1" ht="15" x14ac:dyDescent="0.25">
      <c r="B25" s="232" t="s">
        <v>505</v>
      </c>
      <c r="C25" s="277" t="s">
        <v>895</v>
      </c>
      <c r="D25" s="156">
        <v>2</v>
      </c>
      <c r="E25" s="156">
        <v>1</v>
      </c>
      <c r="F25" s="156">
        <v>5</v>
      </c>
      <c r="G25" s="156">
        <v>3</v>
      </c>
      <c r="H25" s="156">
        <v>3</v>
      </c>
      <c r="I25" s="160" t="str">
        <f t="shared" si="0"/>
        <v>2,1,5,3,3</v>
      </c>
      <c r="J25" s="161" t="str">
        <f t="shared" si="1"/>
        <v>Requirements not met</v>
      </c>
      <c r="K25" s="162" t="str">
        <f t="shared" si="2"/>
        <v>Not OK</v>
      </c>
    </row>
    <row r="26" spans="2:11" s="152" customFormat="1" ht="15" x14ac:dyDescent="0.25">
      <c r="B26" s="232" t="s">
        <v>506</v>
      </c>
      <c r="C26" s="277" t="s">
        <v>895</v>
      </c>
      <c r="D26" s="156">
        <v>2</v>
      </c>
      <c r="E26" s="156">
        <v>1</v>
      </c>
      <c r="F26" s="156">
        <v>5</v>
      </c>
      <c r="G26" s="156">
        <v>3</v>
      </c>
      <c r="H26" s="156">
        <v>3</v>
      </c>
      <c r="I26" s="160" t="str">
        <f t="shared" si="0"/>
        <v>2,1,5,3,3</v>
      </c>
      <c r="J26" s="161" t="str">
        <f t="shared" si="1"/>
        <v>Requirements not met</v>
      </c>
      <c r="K26" s="162" t="str">
        <f t="shared" si="2"/>
        <v>Not OK</v>
      </c>
    </row>
    <row r="27" spans="2:11" s="152" customFormat="1" ht="15" x14ac:dyDescent="0.25">
      <c r="B27" s="232" t="s">
        <v>507</v>
      </c>
      <c r="C27" s="277" t="s">
        <v>895</v>
      </c>
      <c r="D27" s="156">
        <v>2</v>
      </c>
      <c r="E27" s="156">
        <v>1</v>
      </c>
      <c r="F27" s="156">
        <v>5</v>
      </c>
      <c r="G27" s="156">
        <v>3</v>
      </c>
      <c r="H27" s="156">
        <v>3</v>
      </c>
      <c r="I27" s="160" t="str">
        <f t="shared" si="0"/>
        <v>2,1,5,3,3</v>
      </c>
      <c r="J27" s="161" t="str">
        <f t="shared" si="1"/>
        <v>Requirements not met</v>
      </c>
      <c r="K27" s="162" t="str">
        <f t="shared" si="2"/>
        <v>Not OK</v>
      </c>
    </row>
    <row r="28" spans="2:11" s="152" customFormat="1" ht="15" x14ac:dyDescent="0.25">
      <c r="B28" s="232" t="s">
        <v>508</v>
      </c>
      <c r="C28" s="277" t="s">
        <v>895</v>
      </c>
      <c r="D28" s="156">
        <v>2</v>
      </c>
      <c r="E28" s="156">
        <v>1</v>
      </c>
      <c r="F28" s="156">
        <v>5</v>
      </c>
      <c r="G28" s="156">
        <v>3</v>
      </c>
      <c r="H28" s="156">
        <v>3</v>
      </c>
      <c r="I28" s="160" t="str">
        <f t="shared" si="0"/>
        <v>2,1,5,3,3</v>
      </c>
      <c r="J28" s="161" t="str">
        <f t="shared" si="1"/>
        <v>Requirements not met</v>
      </c>
      <c r="K28" s="162" t="str">
        <f t="shared" si="2"/>
        <v>Not OK</v>
      </c>
    </row>
    <row r="29" spans="2:11" s="152" customFormat="1" ht="15" x14ac:dyDescent="0.25">
      <c r="B29" s="232" t="s">
        <v>509</v>
      </c>
      <c r="C29" s="277" t="s">
        <v>895</v>
      </c>
      <c r="D29" s="156">
        <v>2</v>
      </c>
      <c r="E29" s="156">
        <v>1</v>
      </c>
      <c r="F29" s="156">
        <v>5</v>
      </c>
      <c r="G29" s="156">
        <v>3</v>
      </c>
      <c r="H29" s="156">
        <v>3</v>
      </c>
      <c r="I29" s="160" t="str">
        <f t="shared" si="0"/>
        <v>2,1,5,3,3</v>
      </c>
      <c r="J29" s="161" t="str">
        <f t="shared" si="1"/>
        <v>Requirements not met</v>
      </c>
      <c r="K29" s="162" t="str">
        <f t="shared" si="2"/>
        <v>Not OK</v>
      </c>
    </row>
    <row r="30" spans="2:11" s="152" customFormat="1" ht="15" x14ac:dyDescent="0.25">
      <c r="B30" s="232" t="s">
        <v>510</v>
      </c>
      <c r="C30" s="277" t="s">
        <v>895</v>
      </c>
      <c r="D30" s="156">
        <v>2</v>
      </c>
      <c r="E30" s="156">
        <v>1</v>
      </c>
      <c r="F30" s="156">
        <v>5</v>
      </c>
      <c r="G30" s="156">
        <v>3</v>
      </c>
      <c r="H30" s="156">
        <v>3</v>
      </c>
      <c r="I30" s="160" t="str">
        <f t="shared" si="0"/>
        <v>2,1,5,3,3</v>
      </c>
      <c r="J30" s="161" t="str">
        <f t="shared" si="1"/>
        <v>Requirements not met</v>
      </c>
      <c r="K30" s="162" t="str">
        <f t="shared" si="2"/>
        <v>Not OK</v>
      </c>
    </row>
    <row r="31" spans="2:11" s="152" customFormat="1" ht="15" x14ac:dyDescent="0.25">
      <c r="B31" s="232" t="s">
        <v>511</v>
      </c>
      <c r="C31" s="277" t="s">
        <v>895</v>
      </c>
      <c r="D31" s="156">
        <v>2</v>
      </c>
      <c r="E31" s="156">
        <v>1</v>
      </c>
      <c r="F31" s="156">
        <v>5</v>
      </c>
      <c r="G31" s="156">
        <v>3</v>
      </c>
      <c r="H31" s="156">
        <v>3</v>
      </c>
      <c r="I31" s="160" t="str">
        <f t="shared" si="0"/>
        <v>2,1,5,3,3</v>
      </c>
      <c r="J31" s="161" t="str">
        <f t="shared" si="1"/>
        <v>Requirements not met</v>
      </c>
      <c r="K31" s="162" t="str">
        <f t="shared" si="2"/>
        <v>Not OK</v>
      </c>
    </row>
    <row r="32" spans="2:11" s="152" customFormat="1" ht="15" x14ac:dyDescent="0.25">
      <c r="B32" s="232" t="s">
        <v>512</v>
      </c>
      <c r="C32" s="277" t="s">
        <v>895</v>
      </c>
      <c r="D32" s="156">
        <v>2</v>
      </c>
      <c r="E32" s="156">
        <v>1</v>
      </c>
      <c r="F32" s="156">
        <v>5</v>
      </c>
      <c r="G32" s="156">
        <v>3</v>
      </c>
      <c r="H32" s="156">
        <v>3</v>
      </c>
      <c r="I32" s="160" t="str">
        <f t="shared" si="0"/>
        <v>2,1,5,3,3</v>
      </c>
      <c r="J32" s="161" t="str">
        <f t="shared" si="1"/>
        <v>Requirements not met</v>
      </c>
      <c r="K32" s="162" t="str">
        <f t="shared" si="2"/>
        <v>Not OK</v>
      </c>
    </row>
    <row r="33" spans="2:11" s="152" customFormat="1" ht="15" x14ac:dyDescent="0.25">
      <c r="B33" s="232" t="s">
        <v>513</v>
      </c>
      <c r="C33" s="277" t="s">
        <v>895</v>
      </c>
      <c r="D33" s="156">
        <v>2</v>
      </c>
      <c r="E33" s="156">
        <v>1</v>
      </c>
      <c r="F33" s="156">
        <v>5</v>
      </c>
      <c r="G33" s="156">
        <v>3</v>
      </c>
      <c r="H33" s="156">
        <v>3</v>
      </c>
      <c r="I33" s="160" t="str">
        <f t="shared" si="0"/>
        <v>2,1,5,3,3</v>
      </c>
      <c r="J33" s="161" t="str">
        <f t="shared" si="1"/>
        <v>Requirements not met</v>
      </c>
      <c r="K33" s="162" t="str">
        <f t="shared" si="2"/>
        <v>Not OK</v>
      </c>
    </row>
    <row r="34" spans="2:11" s="152" customFormat="1" ht="15" x14ac:dyDescent="0.25">
      <c r="B34" s="232" t="s">
        <v>514</v>
      </c>
      <c r="C34" s="277" t="s">
        <v>895</v>
      </c>
      <c r="D34" s="156">
        <v>2</v>
      </c>
      <c r="E34" s="156">
        <v>1</v>
      </c>
      <c r="F34" s="156">
        <v>5</v>
      </c>
      <c r="G34" s="156">
        <v>3</v>
      </c>
      <c r="H34" s="156">
        <v>3</v>
      </c>
      <c r="I34" s="160" t="str">
        <f t="shared" si="0"/>
        <v>2,1,5,3,3</v>
      </c>
      <c r="J34" s="161" t="str">
        <f t="shared" si="1"/>
        <v>Requirements not met</v>
      </c>
      <c r="K34" s="162" t="str">
        <f t="shared" si="2"/>
        <v>Not OK</v>
      </c>
    </row>
    <row r="35" spans="2:11" s="152" customFormat="1" ht="15" x14ac:dyDescent="0.25">
      <c r="B35" s="232" t="s">
        <v>515</v>
      </c>
      <c r="C35" s="277" t="s">
        <v>895</v>
      </c>
      <c r="D35" s="156">
        <v>2</v>
      </c>
      <c r="E35" s="156">
        <v>1</v>
      </c>
      <c r="F35" s="156">
        <v>5</v>
      </c>
      <c r="G35" s="156">
        <v>3</v>
      </c>
      <c r="H35" s="156">
        <v>3</v>
      </c>
      <c r="I35" s="160" t="str">
        <f t="shared" si="0"/>
        <v>2,1,5,3,3</v>
      </c>
      <c r="J35" s="161" t="str">
        <f t="shared" si="1"/>
        <v>Requirements not met</v>
      </c>
      <c r="K35" s="162" t="str">
        <f t="shared" si="2"/>
        <v>Not OK</v>
      </c>
    </row>
    <row r="36" spans="2:11" s="152" customFormat="1" ht="15" x14ac:dyDescent="0.25">
      <c r="B36" s="232" t="s">
        <v>516</v>
      </c>
      <c r="C36" s="277" t="s">
        <v>895</v>
      </c>
      <c r="D36" s="156">
        <v>2</v>
      </c>
      <c r="E36" s="156">
        <v>1</v>
      </c>
      <c r="F36" s="156">
        <v>5</v>
      </c>
      <c r="G36" s="156">
        <v>3</v>
      </c>
      <c r="H36" s="156">
        <v>3</v>
      </c>
      <c r="I36" s="160" t="str">
        <f t="shared" si="0"/>
        <v>2,1,5,3,3</v>
      </c>
      <c r="J36" s="161" t="str">
        <f t="shared" si="1"/>
        <v>Requirements not met</v>
      </c>
      <c r="K36" s="162" t="str">
        <f t="shared" si="2"/>
        <v>Not OK</v>
      </c>
    </row>
    <row r="37" spans="2:11" s="152" customFormat="1" ht="15" x14ac:dyDescent="0.25">
      <c r="B37" s="232" t="s">
        <v>517</v>
      </c>
      <c r="C37" s="277" t="s">
        <v>895</v>
      </c>
      <c r="D37" s="156">
        <v>2</v>
      </c>
      <c r="E37" s="156">
        <v>1</v>
      </c>
      <c r="F37" s="156">
        <v>5</v>
      </c>
      <c r="G37" s="156">
        <v>3</v>
      </c>
      <c r="H37" s="156">
        <v>3</v>
      </c>
      <c r="I37" s="160" t="str">
        <f t="shared" si="0"/>
        <v>2,1,5,3,3</v>
      </c>
      <c r="J37" s="161" t="str">
        <f t="shared" si="1"/>
        <v>Requirements not met</v>
      </c>
      <c r="K37" s="162" t="str">
        <f t="shared" si="2"/>
        <v>Not OK</v>
      </c>
    </row>
    <row r="38" spans="2:11" s="152" customFormat="1" ht="15" x14ac:dyDescent="0.25">
      <c r="B38" s="232" t="s">
        <v>518</v>
      </c>
      <c r="C38" s="277" t="s">
        <v>895</v>
      </c>
      <c r="D38" s="156">
        <v>2</v>
      </c>
      <c r="E38" s="156">
        <v>1</v>
      </c>
      <c r="F38" s="156">
        <v>5</v>
      </c>
      <c r="G38" s="156">
        <v>3</v>
      </c>
      <c r="H38" s="156">
        <v>3</v>
      </c>
      <c r="I38" s="160" t="str">
        <f t="shared" si="0"/>
        <v>2,1,5,3,3</v>
      </c>
      <c r="J38" s="161" t="str">
        <f t="shared" si="1"/>
        <v>Requirements not met</v>
      </c>
      <c r="K38" s="162" t="str">
        <f t="shared" si="2"/>
        <v>Not OK</v>
      </c>
    </row>
    <row r="39" spans="2:11" s="152" customFormat="1" ht="15" x14ac:dyDescent="0.25">
      <c r="B39" s="232" t="s">
        <v>519</v>
      </c>
      <c r="C39" s="277" t="s">
        <v>895</v>
      </c>
      <c r="D39" s="156">
        <v>2</v>
      </c>
      <c r="E39" s="156">
        <v>1</v>
      </c>
      <c r="F39" s="156">
        <v>5</v>
      </c>
      <c r="G39" s="156">
        <v>3</v>
      </c>
      <c r="H39" s="156">
        <v>3</v>
      </c>
      <c r="I39" s="160" t="str">
        <f t="shared" si="0"/>
        <v>2,1,5,3,3</v>
      </c>
      <c r="J39" s="161" t="str">
        <f t="shared" si="1"/>
        <v>Requirements not met</v>
      </c>
      <c r="K39" s="162" t="str">
        <f t="shared" si="2"/>
        <v>Not OK</v>
      </c>
    </row>
    <row r="40" spans="2:11" s="152" customFormat="1" ht="15" x14ac:dyDescent="0.25">
      <c r="B40" s="232" t="s">
        <v>520</v>
      </c>
      <c r="C40" s="277" t="s">
        <v>895</v>
      </c>
      <c r="D40" s="156">
        <v>2</v>
      </c>
      <c r="E40" s="156">
        <v>1</v>
      </c>
      <c r="F40" s="156">
        <v>5</v>
      </c>
      <c r="G40" s="156">
        <v>3</v>
      </c>
      <c r="H40" s="156">
        <v>3</v>
      </c>
      <c r="I40" s="160" t="str">
        <f t="shared" si="0"/>
        <v>2,1,5,3,3</v>
      </c>
      <c r="J40" s="161" t="str">
        <f t="shared" si="1"/>
        <v>Requirements not met</v>
      </c>
      <c r="K40" s="162" t="str">
        <f t="shared" si="2"/>
        <v>Not OK</v>
      </c>
    </row>
    <row r="41" spans="2:11" s="152" customFormat="1" ht="15" x14ac:dyDescent="0.25">
      <c r="B41" s="232" t="s">
        <v>521</v>
      </c>
      <c r="C41" s="277" t="s">
        <v>895</v>
      </c>
      <c r="D41" s="156">
        <v>2</v>
      </c>
      <c r="E41" s="156">
        <v>1</v>
      </c>
      <c r="F41" s="156">
        <v>5</v>
      </c>
      <c r="G41" s="156">
        <v>3</v>
      </c>
      <c r="H41" s="156">
        <v>3</v>
      </c>
      <c r="I41" s="160" t="str">
        <f t="shared" si="0"/>
        <v>2,1,5,3,3</v>
      </c>
      <c r="J41" s="161" t="str">
        <f t="shared" si="1"/>
        <v>Requirements not met</v>
      </c>
      <c r="K41" s="162" t="str">
        <f t="shared" si="2"/>
        <v>Not OK</v>
      </c>
    </row>
    <row r="42" spans="2:11" s="152" customFormat="1" ht="15" x14ac:dyDescent="0.25">
      <c r="B42" s="232" t="s">
        <v>522</v>
      </c>
      <c r="C42" s="277" t="s">
        <v>895</v>
      </c>
      <c r="D42" s="156">
        <v>2</v>
      </c>
      <c r="E42" s="156">
        <v>1</v>
      </c>
      <c r="F42" s="156">
        <v>5</v>
      </c>
      <c r="G42" s="156">
        <v>3</v>
      </c>
      <c r="H42" s="156">
        <v>3</v>
      </c>
      <c r="I42" s="160" t="str">
        <f t="shared" si="0"/>
        <v>2,1,5,3,3</v>
      </c>
      <c r="J42" s="161" t="str">
        <f t="shared" si="1"/>
        <v>Requirements not met</v>
      </c>
      <c r="K42" s="162" t="str">
        <f t="shared" si="2"/>
        <v>Not OK</v>
      </c>
    </row>
    <row r="43" spans="2:11" s="152" customFormat="1" ht="15" x14ac:dyDescent="0.25">
      <c r="B43" s="232" t="s">
        <v>523</v>
      </c>
      <c r="C43" s="277" t="s">
        <v>895</v>
      </c>
      <c r="D43" s="156">
        <v>2</v>
      </c>
      <c r="E43" s="156">
        <v>1</v>
      </c>
      <c r="F43" s="156">
        <v>5</v>
      </c>
      <c r="G43" s="156">
        <v>3</v>
      </c>
      <c r="H43" s="156">
        <v>3</v>
      </c>
      <c r="I43" s="160" t="str">
        <f t="shared" si="0"/>
        <v>2,1,5,3,3</v>
      </c>
      <c r="J43" s="161" t="str">
        <f t="shared" si="1"/>
        <v>Requirements not met</v>
      </c>
      <c r="K43" s="162" t="str">
        <f t="shared" si="2"/>
        <v>Not OK</v>
      </c>
    </row>
    <row r="44" spans="2:11" s="152" customFormat="1" ht="15" x14ac:dyDescent="0.25">
      <c r="B44" s="233" t="s">
        <v>524</v>
      </c>
      <c r="C44" s="277" t="s">
        <v>895</v>
      </c>
      <c r="D44" s="156">
        <v>2</v>
      </c>
      <c r="E44" s="156">
        <v>1</v>
      </c>
      <c r="F44" s="156">
        <v>5</v>
      </c>
      <c r="G44" s="156">
        <v>3</v>
      </c>
      <c r="H44" s="156">
        <v>3</v>
      </c>
      <c r="I44" s="160" t="str">
        <f t="shared" si="0"/>
        <v>2,1,5,3,3</v>
      </c>
      <c r="J44" s="161" t="str">
        <f t="shared" si="1"/>
        <v>Requirements not met</v>
      </c>
      <c r="K44" s="162" t="str">
        <f t="shared" si="2"/>
        <v>Not OK</v>
      </c>
    </row>
    <row r="45" spans="2:11" s="152" customFormat="1" ht="15" x14ac:dyDescent="0.25">
      <c r="B45" s="232" t="s">
        <v>525</v>
      </c>
      <c r="C45" s="277" t="s">
        <v>895</v>
      </c>
      <c r="D45" s="156">
        <v>2</v>
      </c>
      <c r="E45" s="156">
        <v>1</v>
      </c>
      <c r="F45" s="156">
        <v>5</v>
      </c>
      <c r="G45" s="156">
        <v>3</v>
      </c>
      <c r="H45" s="156">
        <v>3</v>
      </c>
      <c r="I45" s="160" t="str">
        <f t="shared" si="0"/>
        <v>2,1,5,3,3</v>
      </c>
      <c r="J45" s="161" t="str">
        <f t="shared" si="1"/>
        <v>Requirements not met</v>
      </c>
      <c r="K45" s="162" t="str">
        <f t="shared" si="2"/>
        <v>Not OK</v>
      </c>
    </row>
    <row r="46" spans="2:11" s="152" customFormat="1" ht="15" x14ac:dyDescent="0.25">
      <c r="B46" s="232" t="s">
        <v>526</v>
      </c>
      <c r="C46" s="277" t="s">
        <v>895</v>
      </c>
      <c r="D46" s="156">
        <v>2</v>
      </c>
      <c r="E46" s="156">
        <v>1</v>
      </c>
      <c r="F46" s="156">
        <v>5</v>
      </c>
      <c r="G46" s="156">
        <v>3</v>
      </c>
      <c r="H46" s="156">
        <v>3</v>
      </c>
      <c r="I46" s="160" t="str">
        <f t="shared" si="0"/>
        <v>2,1,5,3,3</v>
      </c>
      <c r="J46" s="161" t="str">
        <f t="shared" si="1"/>
        <v>Requirements not met</v>
      </c>
      <c r="K46" s="162" t="str">
        <f t="shared" si="2"/>
        <v>Not OK</v>
      </c>
    </row>
    <row r="47" spans="2:11" s="152" customFormat="1" ht="15" x14ac:dyDescent="0.25">
      <c r="B47" s="232" t="s">
        <v>527</v>
      </c>
      <c r="C47" s="277" t="s">
        <v>895</v>
      </c>
      <c r="D47" s="156">
        <v>2</v>
      </c>
      <c r="E47" s="156">
        <v>1</v>
      </c>
      <c r="F47" s="156">
        <v>5</v>
      </c>
      <c r="G47" s="156">
        <v>3</v>
      </c>
      <c r="H47" s="156">
        <v>3</v>
      </c>
      <c r="I47" s="160" t="str">
        <f t="shared" si="0"/>
        <v>2,1,5,3,3</v>
      </c>
      <c r="J47" s="161" t="str">
        <f t="shared" si="1"/>
        <v>Requirements not met</v>
      </c>
      <c r="K47" s="162" t="str">
        <f t="shared" si="2"/>
        <v>Not OK</v>
      </c>
    </row>
    <row r="48" spans="2:11" s="152" customFormat="1" ht="15" x14ac:dyDescent="0.25">
      <c r="B48" s="232" t="s">
        <v>528</v>
      </c>
      <c r="C48" s="277" t="s">
        <v>895</v>
      </c>
      <c r="D48" s="156">
        <v>2</v>
      </c>
      <c r="E48" s="156">
        <v>1</v>
      </c>
      <c r="F48" s="156">
        <v>5</v>
      </c>
      <c r="G48" s="156">
        <v>3</v>
      </c>
      <c r="H48" s="156">
        <v>3</v>
      </c>
      <c r="I48" s="160" t="str">
        <f t="shared" si="0"/>
        <v>2,1,5,3,3</v>
      </c>
      <c r="J48" s="161" t="str">
        <f t="shared" si="1"/>
        <v>Requirements not met</v>
      </c>
      <c r="K48" s="162" t="str">
        <f t="shared" si="2"/>
        <v>Not OK</v>
      </c>
    </row>
    <row r="49" spans="2:11" s="152" customFormat="1" ht="15" x14ac:dyDescent="0.25">
      <c r="B49" s="232" t="s">
        <v>529</v>
      </c>
      <c r="C49" s="277" t="s">
        <v>895</v>
      </c>
      <c r="D49" s="156">
        <v>2</v>
      </c>
      <c r="E49" s="156">
        <v>1</v>
      </c>
      <c r="F49" s="156">
        <v>5</v>
      </c>
      <c r="G49" s="156">
        <v>3</v>
      </c>
      <c r="H49" s="156">
        <v>3</v>
      </c>
      <c r="I49" s="160" t="str">
        <f t="shared" si="0"/>
        <v>2,1,5,3,3</v>
      </c>
      <c r="J49" s="161" t="str">
        <f t="shared" si="1"/>
        <v>Requirements not met</v>
      </c>
      <c r="K49" s="162" t="str">
        <f t="shared" si="2"/>
        <v>Not OK</v>
      </c>
    </row>
    <row r="50" spans="2:11" s="152" customFormat="1" ht="15" x14ac:dyDescent="0.25">
      <c r="B50" s="232" t="s">
        <v>530</v>
      </c>
      <c r="C50" s="277" t="s">
        <v>895</v>
      </c>
      <c r="D50" s="156">
        <v>2</v>
      </c>
      <c r="E50" s="156">
        <v>1</v>
      </c>
      <c r="F50" s="156">
        <v>5</v>
      </c>
      <c r="G50" s="156">
        <v>3</v>
      </c>
      <c r="H50" s="156">
        <v>3</v>
      </c>
      <c r="I50" s="160" t="str">
        <f t="shared" si="0"/>
        <v>2,1,5,3,3</v>
      </c>
      <c r="J50" s="161" t="str">
        <f t="shared" si="1"/>
        <v>Requirements not met</v>
      </c>
      <c r="K50" s="162" t="str">
        <f t="shared" si="2"/>
        <v>Not OK</v>
      </c>
    </row>
    <row r="51" spans="2:11" s="152" customFormat="1" ht="15" x14ac:dyDescent="0.25">
      <c r="B51" s="232" t="s">
        <v>531</v>
      </c>
      <c r="C51" s="277" t="s">
        <v>895</v>
      </c>
      <c r="D51" s="156">
        <v>2</v>
      </c>
      <c r="E51" s="156">
        <v>1</v>
      </c>
      <c r="F51" s="156">
        <v>5</v>
      </c>
      <c r="G51" s="156">
        <v>3</v>
      </c>
      <c r="H51" s="156">
        <v>3</v>
      </c>
      <c r="I51" s="160" t="str">
        <f t="shared" si="0"/>
        <v>2,1,5,3,3</v>
      </c>
      <c r="J51" s="161" t="str">
        <f t="shared" si="1"/>
        <v>Requirements not met</v>
      </c>
      <c r="K51" s="162" t="str">
        <f t="shared" si="2"/>
        <v>Not OK</v>
      </c>
    </row>
    <row r="52" spans="2:11" s="152" customFormat="1" ht="15" x14ac:dyDescent="0.25">
      <c r="B52" s="232" t="s">
        <v>532</v>
      </c>
      <c r="C52" s="277" t="s">
        <v>895</v>
      </c>
      <c r="D52" s="156">
        <v>2</v>
      </c>
      <c r="E52" s="156">
        <v>1</v>
      </c>
      <c r="F52" s="156">
        <v>5</v>
      </c>
      <c r="G52" s="156">
        <v>3</v>
      </c>
      <c r="H52" s="156">
        <v>3</v>
      </c>
      <c r="I52" s="160" t="str">
        <f t="shared" si="0"/>
        <v>2,1,5,3,3</v>
      </c>
      <c r="J52" s="161" t="str">
        <f t="shared" si="1"/>
        <v>Requirements not met</v>
      </c>
      <c r="K52" s="162" t="str">
        <f t="shared" si="2"/>
        <v>Not OK</v>
      </c>
    </row>
    <row r="53" spans="2:11" s="152" customFormat="1" ht="15" x14ac:dyDescent="0.25">
      <c r="B53" s="232" t="s">
        <v>533</v>
      </c>
      <c r="C53" s="277" t="s">
        <v>895</v>
      </c>
      <c r="D53" s="156">
        <v>2</v>
      </c>
      <c r="E53" s="156">
        <v>1</v>
      </c>
      <c r="F53" s="156">
        <v>5</v>
      </c>
      <c r="G53" s="156">
        <v>3</v>
      </c>
      <c r="H53" s="156">
        <v>3</v>
      </c>
      <c r="I53" s="160" t="str">
        <f t="shared" si="0"/>
        <v>2,1,5,3,3</v>
      </c>
      <c r="J53" s="161" t="str">
        <f t="shared" si="1"/>
        <v>Requirements not met</v>
      </c>
      <c r="K53" s="162" t="str">
        <f t="shared" si="2"/>
        <v>Not OK</v>
      </c>
    </row>
    <row r="54" spans="2:11" s="152" customFormat="1" ht="15" x14ac:dyDescent="0.25">
      <c r="B54" s="232" t="s">
        <v>534</v>
      </c>
      <c r="C54" s="277" t="s">
        <v>895</v>
      </c>
      <c r="D54" s="156">
        <v>2</v>
      </c>
      <c r="E54" s="156">
        <v>1</v>
      </c>
      <c r="F54" s="156">
        <v>5</v>
      </c>
      <c r="G54" s="156">
        <v>3</v>
      </c>
      <c r="H54" s="156">
        <v>3</v>
      </c>
      <c r="I54" s="160" t="str">
        <f t="shared" si="0"/>
        <v>2,1,5,3,3</v>
      </c>
      <c r="J54" s="161" t="str">
        <f t="shared" si="1"/>
        <v>Requirements not met</v>
      </c>
      <c r="K54" s="162" t="str">
        <f t="shared" si="2"/>
        <v>Not OK</v>
      </c>
    </row>
    <row r="55" spans="2:11" s="152" customFormat="1" ht="15" x14ac:dyDescent="0.25">
      <c r="B55" s="232" t="s">
        <v>535</v>
      </c>
      <c r="C55" s="277" t="s">
        <v>895</v>
      </c>
      <c r="D55" s="156">
        <v>2</v>
      </c>
      <c r="E55" s="156">
        <v>1</v>
      </c>
      <c r="F55" s="156">
        <v>5</v>
      </c>
      <c r="G55" s="156">
        <v>3</v>
      </c>
      <c r="H55" s="156">
        <v>3</v>
      </c>
      <c r="I55" s="160" t="str">
        <f t="shared" si="0"/>
        <v>2,1,5,3,3</v>
      </c>
      <c r="J55" s="161" t="str">
        <f t="shared" si="1"/>
        <v>Requirements not met</v>
      </c>
      <c r="K55" s="162" t="str">
        <f t="shared" si="2"/>
        <v>Not OK</v>
      </c>
    </row>
    <row r="56" spans="2:11" s="152" customFormat="1" ht="15" x14ac:dyDescent="0.25">
      <c r="B56" s="232" t="s">
        <v>536</v>
      </c>
      <c r="C56" s="277" t="s">
        <v>895</v>
      </c>
      <c r="D56" s="156">
        <v>2</v>
      </c>
      <c r="E56" s="156">
        <v>1</v>
      </c>
      <c r="F56" s="156">
        <v>5</v>
      </c>
      <c r="G56" s="156">
        <v>3</v>
      </c>
      <c r="H56" s="156">
        <v>3</v>
      </c>
      <c r="I56" s="160" t="str">
        <f t="shared" si="0"/>
        <v>2,1,5,3,3</v>
      </c>
      <c r="J56" s="161" t="str">
        <f t="shared" si="1"/>
        <v>Requirements not met</v>
      </c>
      <c r="K56" s="162" t="str">
        <f t="shared" si="2"/>
        <v>Not OK</v>
      </c>
    </row>
    <row r="57" spans="2:11" s="152" customFormat="1" ht="15" x14ac:dyDescent="0.25">
      <c r="B57" s="232" t="s">
        <v>537</v>
      </c>
      <c r="C57" s="277" t="s">
        <v>895</v>
      </c>
      <c r="D57" s="156">
        <v>2</v>
      </c>
      <c r="E57" s="156">
        <v>1</v>
      </c>
      <c r="F57" s="156">
        <v>5</v>
      </c>
      <c r="G57" s="156">
        <v>3</v>
      </c>
      <c r="H57" s="156">
        <v>3</v>
      </c>
      <c r="I57" s="160" t="str">
        <f t="shared" si="0"/>
        <v>2,1,5,3,3</v>
      </c>
      <c r="J57" s="161" t="str">
        <f t="shared" si="1"/>
        <v>Requirements not met</v>
      </c>
      <c r="K57" s="162" t="str">
        <f t="shared" si="2"/>
        <v>Not OK</v>
      </c>
    </row>
    <row r="58" spans="2:11" s="152" customFormat="1" ht="15" x14ac:dyDescent="0.25">
      <c r="B58" s="233" t="s">
        <v>538</v>
      </c>
      <c r="C58" s="277" t="s">
        <v>895</v>
      </c>
      <c r="D58" s="156">
        <v>2</v>
      </c>
      <c r="E58" s="156">
        <v>1</v>
      </c>
      <c r="F58" s="156">
        <v>5</v>
      </c>
      <c r="G58" s="156">
        <v>3</v>
      </c>
      <c r="H58" s="156">
        <v>3</v>
      </c>
      <c r="I58" s="160" t="str">
        <f t="shared" si="0"/>
        <v>2,1,5,3,3</v>
      </c>
      <c r="J58" s="161" t="str">
        <f t="shared" si="1"/>
        <v>Requirements not met</v>
      </c>
      <c r="K58" s="162" t="str">
        <f t="shared" si="2"/>
        <v>Not OK</v>
      </c>
    </row>
    <row r="59" spans="2:11" s="152" customFormat="1" ht="15" x14ac:dyDescent="0.25">
      <c r="B59" s="233" t="s">
        <v>539</v>
      </c>
      <c r="C59" s="277" t="s">
        <v>895</v>
      </c>
      <c r="D59" s="156">
        <v>2</v>
      </c>
      <c r="E59" s="156">
        <v>1</v>
      </c>
      <c r="F59" s="156">
        <v>5</v>
      </c>
      <c r="G59" s="156">
        <v>3</v>
      </c>
      <c r="H59" s="156">
        <v>3</v>
      </c>
      <c r="I59" s="160" t="str">
        <f t="shared" si="0"/>
        <v>2,1,5,3,3</v>
      </c>
      <c r="J59" s="161" t="str">
        <f t="shared" si="1"/>
        <v>Requirements not met</v>
      </c>
      <c r="K59" s="162" t="str">
        <f t="shared" si="2"/>
        <v>Not OK</v>
      </c>
    </row>
    <row r="60" spans="2:11" s="152" customFormat="1" ht="15" x14ac:dyDescent="0.25">
      <c r="B60" s="233" t="s">
        <v>540</v>
      </c>
      <c r="C60" s="277" t="s">
        <v>895</v>
      </c>
      <c r="D60" s="156">
        <v>2</v>
      </c>
      <c r="E60" s="156">
        <v>1</v>
      </c>
      <c r="F60" s="156">
        <v>5</v>
      </c>
      <c r="G60" s="156">
        <v>3</v>
      </c>
      <c r="H60" s="156">
        <v>3</v>
      </c>
      <c r="I60" s="160" t="str">
        <f t="shared" si="0"/>
        <v>2,1,5,3,3</v>
      </c>
      <c r="J60" s="161" t="str">
        <f t="shared" si="1"/>
        <v>Requirements not met</v>
      </c>
      <c r="K60" s="162" t="str">
        <f t="shared" si="2"/>
        <v>Not OK</v>
      </c>
    </row>
    <row r="61" spans="2:11" s="152" customFormat="1" ht="15" x14ac:dyDescent="0.25">
      <c r="B61" s="232" t="s">
        <v>541</v>
      </c>
      <c r="C61" s="277" t="s">
        <v>895</v>
      </c>
      <c r="D61" s="156">
        <v>2</v>
      </c>
      <c r="E61" s="156">
        <v>1</v>
      </c>
      <c r="F61" s="156">
        <v>5</v>
      </c>
      <c r="G61" s="156">
        <v>3</v>
      </c>
      <c r="H61" s="156">
        <v>3</v>
      </c>
      <c r="I61" s="160" t="str">
        <f t="shared" si="0"/>
        <v>2,1,5,3,3</v>
      </c>
      <c r="J61" s="161" t="str">
        <f t="shared" ref="J61:J116" si="3">IF(MAX(D61:H61)&gt;=5, "Requirements not met", "Requirements met")</f>
        <v>Requirements not met</v>
      </c>
      <c r="K61" s="162" t="str">
        <f t="shared" ref="K61:K116" si="4">IF(MAX(D61:H61)&gt;=5, "Not OK", "OK")</f>
        <v>Not OK</v>
      </c>
    </row>
    <row r="62" spans="2:11" s="152" customFormat="1" ht="15" x14ac:dyDescent="0.25">
      <c r="B62" s="232" t="s">
        <v>542</v>
      </c>
      <c r="C62" s="277" t="s">
        <v>895</v>
      </c>
      <c r="D62" s="156">
        <v>2</v>
      </c>
      <c r="E62" s="156">
        <v>1</v>
      </c>
      <c r="F62" s="156">
        <v>5</v>
      </c>
      <c r="G62" s="156">
        <v>3</v>
      </c>
      <c r="H62" s="156">
        <v>3</v>
      </c>
      <c r="I62" s="160" t="str">
        <f t="shared" si="0"/>
        <v>2,1,5,3,3</v>
      </c>
      <c r="J62" s="161" t="str">
        <f t="shared" si="3"/>
        <v>Requirements not met</v>
      </c>
      <c r="K62" s="162" t="str">
        <f t="shared" si="4"/>
        <v>Not OK</v>
      </c>
    </row>
    <row r="63" spans="2:11" s="152" customFormat="1" ht="15" x14ac:dyDescent="0.25">
      <c r="B63" s="232" t="s">
        <v>543</v>
      </c>
      <c r="C63" s="277" t="s">
        <v>895</v>
      </c>
      <c r="D63" s="156">
        <v>2</v>
      </c>
      <c r="E63" s="156">
        <v>1</v>
      </c>
      <c r="F63" s="156">
        <v>5</v>
      </c>
      <c r="G63" s="156">
        <v>3</v>
      </c>
      <c r="H63" s="156">
        <v>3</v>
      </c>
      <c r="I63" s="160" t="str">
        <f t="shared" si="0"/>
        <v>2,1,5,3,3</v>
      </c>
      <c r="J63" s="161" t="str">
        <f t="shared" si="3"/>
        <v>Requirements not met</v>
      </c>
      <c r="K63" s="162" t="str">
        <f t="shared" si="4"/>
        <v>Not OK</v>
      </c>
    </row>
    <row r="64" spans="2:11" s="152" customFormat="1" ht="15" x14ac:dyDescent="0.25">
      <c r="B64" s="232" t="s">
        <v>544</v>
      </c>
      <c r="C64" s="277" t="s">
        <v>895</v>
      </c>
      <c r="D64" s="156">
        <v>2</v>
      </c>
      <c r="E64" s="156">
        <v>1</v>
      </c>
      <c r="F64" s="156">
        <v>5</v>
      </c>
      <c r="G64" s="156">
        <v>3</v>
      </c>
      <c r="H64" s="156">
        <v>3</v>
      </c>
      <c r="I64" s="160" t="str">
        <f t="shared" si="0"/>
        <v>2,1,5,3,3</v>
      </c>
      <c r="J64" s="161" t="str">
        <f t="shared" si="3"/>
        <v>Requirements not met</v>
      </c>
      <c r="K64" s="162" t="str">
        <f t="shared" si="4"/>
        <v>Not OK</v>
      </c>
    </row>
    <row r="65" spans="2:11" s="152" customFormat="1" ht="15" x14ac:dyDescent="0.25">
      <c r="B65" s="232" t="s">
        <v>545</v>
      </c>
      <c r="C65" s="277" t="s">
        <v>895</v>
      </c>
      <c r="D65" s="156">
        <v>2</v>
      </c>
      <c r="E65" s="156">
        <v>1</v>
      </c>
      <c r="F65" s="156">
        <v>5</v>
      </c>
      <c r="G65" s="156">
        <v>3</v>
      </c>
      <c r="H65" s="156">
        <v>3</v>
      </c>
      <c r="I65" s="160" t="str">
        <f t="shared" si="0"/>
        <v>2,1,5,3,3</v>
      </c>
      <c r="J65" s="161" t="str">
        <f t="shared" si="3"/>
        <v>Requirements not met</v>
      </c>
      <c r="K65" s="162" t="str">
        <f t="shared" si="4"/>
        <v>Not OK</v>
      </c>
    </row>
    <row r="66" spans="2:11" s="152" customFormat="1" ht="15" x14ac:dyDescent="0.25">
      <c r="B66" s="232" t="s">
        <v>546</v>
      </c>
      <c r="C66" s="277" t="s">
        <v>895</v>
      </c>
      <c r="D66" s="156">
        <v>2</v>
      </c>
      <c r="E66" s="156">
        <v>1</v>
      </c>
      <c r="F66" s="156">
        <v>5</v>
      </c>
      <c r="G66" s="156">
        <v>3</v>
      </c>
      <c r="H66" s="156">
        <v>3</v>
      </c>
      <c r="I66" s="160" t="str">
        <f t="shared" si="0"/>
        <v>2,1,5,3,3</v>
      </c>
      <c r="J66" s="161" t="str">
        <f t="shared" si="3"/>
        <v>Requirements not met</v>
      </c>
      <c r="K66" s="162" t="str">
        <f t="shared" si="4"/>
        <v>Not OK</v>
      </c>
    </row>
    <row r="67" spans="2:11" s="152" customFormat="1" ht="15" x14ac:dyDescent="0.25">
      <c r="B67" s="232" t="s">
        <v>547</v>
      </c>
      <c r="C67" s="277" t="s">
        <v>895</v>
      </c>
      <c r="D67" s="156">
        <v>2</v>
      </c>
      <c r="E67" s="156">
        <v>1</v>
      </c>
      <c r="F67" s="156">
        <v>5</v>
      </c>
      <c r="G67" s="156">
        <v>3</v>
      </c>
      <c r="H67" s="156">
        <v>3</v>
      </c>
      <c r="I67" s="160" t="str">
        <f t="shared" si="0"/>
        <v>2,1,5,3,3</v>
      </c>
      <c r="J67" s="161" t="str">
        <f t="shared" si="3"/>
        <v>Requirements not met</v>
      </c>
      <c r="K67" s="162" t="str">
        <f t="shared" si="4"/>
        <v>Not OK</v>
      </c>
    </row>
    <row r="68" spans="2:11" s="152" customFormat="1" ht="15" x14ac:dyDescent="0.25">
      <c r="B68" s="232" t="s">
        <v>548</v>
      </c>
      <c r="C68" s="277" t="s">
        <v>895</v>
      </c>
      <c r="D68" s="156">
        <v>2</v>
      </c>
      <c r="E68" s="156">
        <v>1</v>
      </c>
      <c r="F68" s="156">
        <v>5</v>
      </c>
      <c r="G68" s="156">
        <v>3</v>
      </c>
      <c r="H68" s="156">
        <v>3</v>
      </c>
      <c r="I68" s="160" t="str">
        <f t="shared" ref="I68:I116" si="5">IF(D68&lt;&gt;"",D68&amp;","&amp;E68&amp;","&amp;F68&amp;","&amp;G68&amp;","&amp;H68,"0,0,0,0,0")</f>
        <v>2,1,5,3,3</v>
      </c>
      <c r="J68" s="161" t="str">
        <f t="shared" si="3"/>
        <v>Requirements not met</v>
      </c>
      <c r="K68" s="162" t="str">
        <f t="shared" si="4"/>
        <v>Not OK</v>
      </c>
    </row>
    <row r="69" spans="2:11" s="152" customFormat="1" ht="15" x14ac:dyDescent="0.25">
      <c r="B69" s="232" t="s">
        <v>549</v>
      </c>
      <c r="C69" s="277" t="s">
        <v>895</v>
      </c>
      <c r="D69" s="156">
        <v>2</v>
      </c>
      <c r="E69" s="156">
        <v>1</v>
      </c>
      <c r="F69" s="156">
        <v>5</v>
      </c>
      <c r="G69" s="156">
        <v>3</v>
      </c>
      <c r="H69" s="156">
        <v>3</v>
      </c>
      <c r="I69" s="160" t="str">
        <f t="shared" si="5"/>
        <v>2,1,5,3,3</v>
      </c>
      <c r="J69" s="161" t="str">
        <f t="shared" si="3"/>
        <v>Requirements not met</v>
      </c>
      <c r="K69" s="162" t="str">
        <f t="shared" si="4"/>
        <v>Not OK</v>
      </c>
    </row>
    <row r="70" spans="2:11" s="152" customFormat="1" ht="15" x14ac:dyDescent="0.25">
      <c r="B70" s="232" t="s">
        <v>550</v>
      </c>
      <c r="C70" s="277" t="s">
        <v>895</v>
      </c>
      <c r="D70" s="156">
        <v>2</v>
      </c>
      <c r="E70" s="156">
        <v>1</v>
      </c>
      <c r="F70" s="156">
        <v>5</v>
      </c>
      <c r="G70" s="156">
        <v>3</v>
      </c>
      <c r="H70" s="156">
        <v>3</v>
      </c>
      <c r="I70" s="160" t="str">
        <f t="shared" si="5"/>
        <v>2,1,5,3,3</v>
      </c>
      <c r="J70" s="161" t="str">
        <f t="shared" si="3"/>
        <v>Requirements not met</v>
      </c>
      <c r="K70" s="162" t="str">
        <f t="shared" si="4"/>
        <v>Not OK</v>
      </c>
    </row>
    <row r="71" spans="2:11" s="152" customFormat="1" ht="15" x14ac:dyDescent="0.25">
      <c r="B71" s="232" t="s">
        <v>551</v>
      </c>
      <c r="C71" s="277" t="s">
        <v>895</v>
      </c>
      <c r="D71" s="156">
        <v>2</v>
      </c>
      <c r="E71" s="156">
        <v>1</v>
      </c>
      <c r="F71" s="156">
        <v>5</v>
      </c>
      <c r="G71" s="156">
        <v>3</v>
      </c>
      <c r="H71" s="156">
        <v>3</v>
      </c>
      <c r="I71" s="160" t="str">
        <f t="shared" si="5"/>
        <v>2,1,5,3,3</v>
      </c>
      <c r="J71" s="161" t="str">
        <f t="shared" si="3"/>
        <v>Requirements not met</v>
      </c>
      <c r="K71" s="162" t="str">
        <f t="shared" si="4"/>
        <v>Not OK</v>
      </c>
    </row>
    <row r="72" spans="2:11" s="152" customFormat="1" ht="15" x14ac:dyDescent="0.25">
      <c r="B72" s="232" t="s">
        <v>552</v>
      </c>
      <c r="C72" s="277" t="s">
        <v>895</v>
      </c>
      <c r="D72" s="156">
        <v>2</v>
      </c>
      <c r="E72" s="156">
        <v>1</v>
      </c>
      <c r="F72" s="156">
        <v>5</v>
      </c>
      <c r="G72" s="156">
        <v>3</v>
      </c>
      <c r="H72" s="156">
        <v>3</v>
      </c>
      <c r="I72" s="160" t="str">
        <f t="shared" si="5"/>
        <v>2,1,5,3,3</v>
      </c>
      <c r="J72" s="161" t="str">
        <f t="shared" si="3"/>
        <v>Requirements not met</v>
      </c>
      <c r="K72" s="162" t="str">
        <f t="shared" si="4"/>
        <v>Not OK</v>
      </c>
    </row>
    <row r="73" spans="2:11" s="152" customFormat="1" ht="15" x14ac:dyDescent="0.25">
      <c r="B73" s="232" t="s">
        <v>553</v>
      </c>
      <c r="C73" s="277" t="s">
        <v>895</v>
      </c>
      <c r="D73" s="156">
        <v>2</v>
      </c>
      <c r="E73" s="156">
        <v>1</v>
      </c>
      <c r="F73" s="156">
        <v>5</v>
      </c>
      <c r="G73" s="156">
        <v>3</v>
      </c>
      <c r="H73" s="156">
        <v>3</v>
      </c>
      <c r="I73" s="160" t="str">
        <f t="shared" si="5"/>
        <v>2,1,5,3,3</v>
      </c>
      <c r="J73" s="161" t="str">
        <f t="shared" si="3"/>
        <v>Requirements not met</v>
      </c>
      <c r="K73" s="162" t="str">
        <f t="shared" si="4"/>
        <v>Not OK</v>
      </c>
    </row>
    <row r="74" spans="2:11" s="152" customFormat="1" ht="15" x14ac:dyDescent="0.25">
      <c r="B74" s="232" t="s">
        <v>554</v>
      </c>
      <c r="C74" s="277" t="s">
        <v>895</v>
      </c>
      <c r="D74" s="156">
        <v>2</v>
      </c>
      <c r="E74" s="156">
        <v>1</v>
      </c>
      <c r="F74" s="156">
        <v>5</v>
      </c>
      <c r="G74" s="156">
        <v>3</v>
      </c>
      <c r="H74" s="156">
        <v>3</v>
      </c>
      <c r="I74" s="160" t="str">
        <f t="shared" si="5"/>
        <v>2,1,5,3,3</v>
      </c>
      <c r="J74" s="161" t="str">
        <f t="shared" si="3"/>
        <v>Requirements not met</v>
      </c>
      <c r="K74" s="162" t="str">
        <f t="shared" si="4"/>
        <v>Not OK</v>
      </c>
    </row>
    <row r="75" spans="2:11" s="152" customFormat="1" ht="15" x14ac:dyDescent="0.25">
      <c r="B75" s="232" t="s">
        <v>555</v>
      </c>
      <c r="C75" s="277" t="s">
        <v>895</v>
      </c>
      <c r="D75" s="156">
        <v>2</v>
      </c>
      <c r="E75" s="156">
        <v>1</v>
      </c>
      <c r="F75" s="156">
        <v>5</v>
      </c>
      <c r="G75" s="156">
        <v>3</v>
      </c>
      <c r="H75" s="156">
        <v>3</v>
      </c>
      <c r="I75" s="160" t="str">
        <f t="shared" si="5"/>
        <v>2,1,5,3,3</v>
      </c>
      <c r="J75" s="161" t="str">
        <f t="shared" si="3"/>
        <v>Requirements not met</v>
      </c>
      <c r="K75" s="162" t="str">
        <f t="shared" si="4"/>
        <v>Not OK</v>
      </c>
    </row>
    <row r="76" spans="2:11" s="152" customFormat="1" ht="15" x14ac:dyDescent="0.25">
      <c r="B76" s="232" t="s">
        <v>556</v>
      </c>
      <c r="C76" s="277" t="s">
        <v>895</v>
      </c>
      <c r="D76" s="156">
        <v>2</v>
      </c>
      <c r="E76" s="156">
        <v>1</v>
      </c>
      <c r="F76" s="156">
        <v>5</v>
      </c>
      <c r="G76" s="156">
        <v>3</v>
      </c>
      <c r="H76" s="156">
        <v>3</v>
      </c>
      <c r="I76" s="160" t="str">
        <f t="shared" si="5"/>
        <v>2,1,5,3,3</v>
      </c>
      <c r="J76" s="161" t="str">
        <f t="shared" si="3"/>
        <v>Requirements not met</v>
      </c>
      <c r="K76" s="162" t="str">
        <f t="shared" si="4"/>
        <v>Not OK</v>
      </c>
    </row>
    <row r="77" spans="2:11" s="152" customFormat="1" ht="15" x14ac:dyDescent="0.25">
      <c r="B77" s="232" t="s">
        <v>557</v>
      </c>
      <c r="C77" s="277" t="s">
        <v>895</v>
      </c>
      <c r="D77" s="156">
        <v>2</v>
      </c>
      <c r="E77" s="156">
        <v>1</v>
      </c>
      <c r="F77" s="156">
        <v>5</v>
      </c>
      <c r="G77" s="156">
        <v>3</v>
      </c>
      <c r="H77" s="156">
        <v>3</v>
      </c>
      <c r="I77" s="160" t="str">
        <f t="shared" si="5"/>
        <v>2,1,5,3,3</v>
      </c>
      <c r="J77" s="161" t="str">
        <f t="shared" si="3"/>
        <v>Requirements not met</v>
      </c>
      <c r="K77" s="162" t="str">
        <f t="shared" si="4"/>
        <v>Not OK</v>
      </c>
    </row>
    <row r="78" spans="2:11" s="152" customFormat="1" ht="15" x14ac:dyDescent="0.25">
      <c r="B78" s="233" t="s">
        <v>558</v>
      </c>
      <c r="C78" s="277" t="s">
        <v>895</v>
      </c>
      <c r="D78" s="156">
        <v>2</v>
      </c>
      <c r="E78" s="156">
        <v>1</v>
      </c>
      <c r="F78" s="156">
        <v>5</v>
      </c>
      <c r="G78" s="156">
        <v>3</v>
      </c>
      <c r="H78" s="156">
        <v>3</v>
      </c>
      <c r="I78" s="160" t="str">
        <f t="shared" si="5"/>
        <v>2,1,5,3,3</v>
      </c>
      <c r="J78" s="161" t="str">
        <f t="shared" si="3"/>
        <v>Requirements not met</v>
      </c>
      <c r="K78" s="162" t="str">
        <f t="shared" si="4"/>
        <v>Not OK</v>
      </c>
    </row>
    <row r="79" spans="2:11" s="152" customFormat="1" ht="15" x14ac:dyDescent="0.25">
      <c r="B79" s="232" t="s">
        <v>559</v>
      </c>
      <c r="C79" s="277" t="s">
        <v>895</v>
      </c>
      <c r="D79" s="156">
        <v>2</v>
      </c>
      <c r="E79" s="156">
        <v>1</v>
      </c>
      <c r="F79" s="156">
        <v>5</v>
      </c>
      <c r="G79" s="156">
        <v>3</v>
      </c>
      <c r="H79" s="156">
        <v>3</v>
      </c>
      <c r="I79" s="160" t="str">
        <f t="shared" si="5"/>
        <v>2,1,5,3,3</v>
      </c>
      <c r="J79" s="161" t="str">
        <f t="shared" si="3"/>
        <v>Requirements not met</v>
      </c>
      <c r="K79" s="162" t="str">
        <f t="shared" si="4"/>
        <v>Not OK</v>
      </c>
    </row>
    <row r="80" spans="2:11" s="152" customFormat="1" ht="15" x14ac:dyDescent="0.25">
      <c r="B80" s="233" t="s">
        <v>560</v>
      </c>
      <c r="C80" s="277" t="s">
        <v>895</v>
      </c>
      <c r="D80" s="156">
        <v>2</v>
      </c>
      <c r="E80" s="156">
        <v>1</v>
      </c>
      <c r="F80" s="156">
        <v>5</v>
      </c>
      <c r="G80" s="156">
        <v>3</v>
      </c>
      <c r="H80" s="156">
        <v>3</v>
      </c>
      <c r="I80" s="160" t="str">
        <f t="shared" si="5"/>
        <v>2,1,5,3,3</v>
      </c>
      <c r="J80" s="161" t="str">
        <f t="shared" si="3"/>
        <v>Requirements not met</v>
      </c>
      <c r="K80" s="162" t="str">
        <f t="shared" si="4"/>
        <v>Not OK</v>
      </c>
    </row>
    <row r="81" spans="2:11" s="152" customFormat="1" ht="15" x14ac:dyDescent="0.25">
      <c r="B81" s="232" t="s">
        <v>561</v>
      </c>
      <c r="C81" s="277" t="s">
        <v>895</v>
      </c>
      <c r="D81" s="156">
        <v>2</v>
      </c>
      <c r="E81" s="156">
        <v>1</v>
      </c>
      <c r="F81" s="156">
        <v>5</v>
      </c>
      <c r="G81" s="156">
        <v>3</v>
      </c>
      <c r="H81" s="156">
        <v>3</v>
      </c>
      <c r="I81" s="160" t="str">
        <f t="shared" si="5"/>
        <v>2,1,5,3,3</v>
      </c>
      <c r="J81" s="161" t="str">
        <f t="shared" si="3"/>
        <v>Requirements not met</v>
      </c>
      <c r="K81" s="162" t="str">
        <f t="shared" si="4"/>
        <v>Not OK</v>
      </c>
    </row>
    <row r="82" spans="2:11" s="152" customFormat="1" ht="15" x14ac:dyDescent="0.25">
      <c r="B82" s="232" t="s">
        <v>562</v>
      </c>
      <c r="C82" s="277" t="s">
        <v>895</v>
      </c>
      <c r="D82" s="156">
        <v>2</v>
      </c>
      <c r="E82" s="156">
        <v>1</v>
      </c>
      <c r="F82" s="156">
        <v>5</v>
      </c>
      <c r="G82" s="156">
        <v>3</v>
      </c>
      <c r="H82" s="156">
        <v>3</v>
      </c>
      <c r="I82" s="160" t="str">
        <f t="shared" si="5"/>
        <v>2,1,5,3,3</v>
      </c>
      <c r="J82" s="161" t="str">
        <f t="shared" si="3"/>
        <v>Requirements not met</v>
      </c>
      <c r="K82" s="162" t="str">
        <f t="shared" si="4"/>
        <v>Not OK</v>
      </c>
    </row>
    <row r="83" spans="2:11" s="152" customFormat="1" ht="15" x14ac:dyDescent="0.25">
      <c r="B83" s="232" t="s">
        <v>563</v>
      </c>
      <c r="C83" s="277" t="s">
        <v>895</v>
      </c>
      <c r="D83" s="156">
        <v>2</v>
      </c>
      <c r="E83" s="156">
        <v>1</v>
      </c>
      <c r="F83" s="156">
        <v>5</v>
      </c>
      <c r="G83" s="156">
        <v>3</v>
      </c>
      <c r="H83" s="156">
        <v>3</v>
      </c>
      <c r="I83" s="160" t="str">
        <f t="shared" si="5"/>
        <v>2,1,5,3,3</v>
      </c>
      <c r="J83" s="161" t="str">
        <f t="shared" si="3"/>
        <v>Requirements not met</v>
      </c>
      <c r="K83" s="162" t="str">
        <f t="shared" si="4"/>
        <v>Not OK</v>
      </c>
    </row>
    <row r="84" spans="2:11" s="152" customFormat="1" ht="15" x14ac:dyDescent="0.25">
      <c r="B84" s="232" t="s">
        <v>564</v>
      </c>
      <c r="C84" s="277" t="s">
        <v>895</v>
      </c>
      <c r="D84" s="156">
        <v>2</v>
      </c>
      <c r="E84" s="156">
        <v>1</v>
      </c>
      <c r="F84" s="156">
        <v>5</v>
      </c>
      <c r="G84" s="156">
        <v>3</v>
      </c>
      <c r="H84" s="156">
        <v>3</v>
      </c>
      <c r="I84" s="160" t="str">
        <f t="shared" si="5"/>
        <v>2,1,5,3,3</v>
      </c>
      <c r="J84" s="161" t="str">
        <f t="shared" si="3"/>
        <v>Requirements not met</v>
      </c>
      <c r="K84" s="162" t="str">
        <f t="shared" si="4"/>
        <v>Not OK</v>
      </c>
    </row>
    <row r="85" spans="2:11" s="152" customFormat="1" ht="15" x14ac:dyDescent="0.25">
      <c r="B85" s="232" t="s">
        <v>565</v>
      </c>
      <c r="C85" s="277" t="s">
        <v>895</v>
      </c>
      <c r="D85" s="156">
        <v>2</v>
      </c>
      <c r="E85" s="156">
        <v>1</v>
      </c>
      <c r="F85" s="156">
        <v>5</v>
      </c>
      <c r="G85" s="156">
        <v>3</v>
      </c>
      <c r="H85" s="156">
        <v>3</v>
      </c>
      <c r="I85" s="160" t="str">
        <f t="shared" si="5"/>
        <v>2,1,5,3,3</v>
      </c>
      <c r="J85" s="161" t="str">
        <f t="shared" si="3"/>
        <v>Requirements not met</v>
      </c>
      <c r="K85" s="162" t="str">
        <f t="shared" si="4"/>
        <v>Not OK</v>
      </c>
    </row>
    <row r="86" spans="2:11" s="152" customFormat="1" ht="15" x14ac:dyDescent="0.25">
      <c r="B86" s="232" t="s">
        <v>566</v>
      </c>
      <c r="C86" s="277" t="s">
        <v>895</v>
      </c>
      <c r="D86" s="156">
        <v>2</v>
      </c>
      <c r="E86" s="156">
        <v>1</v>
      </c>
      <c r="F86" s="156">
        <v>5</v>
      </c>
      <c r="G86" s="156">
        <v>3</v>
      </c>
      <c r="H86" s="156">
        <v>3</v>
      </c>
      <c r="I86" s="160" t="str">
        <f t="shared" si="5"/>
        <v>2,1,5,3,3</v>
      </c>
      <c r="J86" s="161" t="str">
        <f t="shared" si="3"/>
        <v>Requirements not met</v>
      </c>
      <c r="K86" s="162" t="str">
        <f t="shared" si="4"/>
        <v>Not OK</v>
      </c>
    </row>
    <row r="87" spans="2:11" s="152" customFormat="1" ht="15" x14ac:dyDescent="0.25">
      <c r="B87" s="232" t="s">
        <v>567</v>
      </c>
      <c r="C87" s="277" t="s">
        <v>895</v>
      </c>
      <c r="D87" s="156">
        <v>2</v>
      </c>
      <c r="E87" s="156">
        <v>1</v>
      </c>
      <c r="F87" s="156">
        <v>5</v>
      </c>
      <c r="G87" s="156">
        <v>3</v>
      </c>
      <c r="H87" s="156">
        <v>3</v>
      </c>
      <c r="I87" s="160" t="str">
        <f t="shared" si="5"/>
        <v>2,1,5,3,3</v>
      </c>
      <c r="J87" s="161" t="str">
        <f t="shared" si="3"/>
        <v>Requirements not met</v>
      </c>
      <c r="K87" s="162" t="str">
        <f t="shared" si="4"/>
        <v>Not OK</v>
      </c>
    </row>
    <row r="88" spans="2:11" s="152" customFormat="1" ht="15" x14ac:dyDescent="0.25">
      <c r="B88" s="232" t="s">
        <v>568</v>
      </c>
      <c r="C88" s="277" t="s">
        <v>895</v>
      </c>
      <c r="D88" s="156">
        <v>2</v>
      </c>
      <c r="E88" s="156">
        <v>1</v>
      </c>
      <c r="F88" s="156">
        <v>5</v>
      </c>
      <c r="G88" s="156">
        <v>3</v>
      </c>
      <c r="H88" s="156">
        <v>3</v>
      </c>
      <c r="I88" s="160" t="str">
        <f t="shared" si="5"/>
        <v>2,1,5,3,3</v>
      </c>
      <c r="J88" s="161" t="str">
        <f t="shared" si="3"/>
        <v>Requirements not met</v>
      </c>
      <c r="K88" s="162" t="str">
        <f t="shared" si="4"/>
        <v>Not OK</v>
      </c>
    </row>
    <row r="89" spans="2:11" s="152" customFormat="1" ht="15" x14ac:dyDescent="0.25">
      <c r="B89" s="232" t="s">
        <v>569</v>
      </c>
      <c r="C89" s="277" t="s">
        <v>895</v>
      </c>
      <c r="D89" s="156">
        <v>2</v>
      </c>
      <c r="E89" s="156">
        <v>1</v>
      </c>
      <c r="F89" s="156">
        <v>5</v>
      </c>
      <c r="G89" s="156">
        <v>3</v>
      </c>
      <c r="H89" s="156">
        <v>3</v>
      </c>
      <c r="I89" s="160" t="str">
        <f t="shared" si="5"/>
        <v>2,1,5,3,3</v>
      </c>
      <c r="J89" s="161" t="str">
        <f t="shared" si="3"/>
        <v>Requirements not met</v>
      </c>
      <c r="K89" s="162" t="str">
        <f t="shared" si="4"/>
        <v>Not OK</v>
      </c>
    </row>
    <row r="90" spans="2:11" s="152" customFormat="1" ht="15" x14ac:dyDescent="0.25">
      <c r="B90" s="232" t="s">
        <v>570</v>
      </c>
      <c r="C90" s="277" t="s">
        <v>895</v>
      </c>
      <c r="D90" s="156">
        <v>2</v>
      </c>
      <c r="E90" s="156">
        <v>1</v>
      </c>
      <c r="F90" s="156">
        <v>5</v>
      </c>
      <c r="G90" s="156">
        <v>3</v>
      </c>
      <c r="H90" s="156">
        <v>3</v>
      </c>
      <c r="I90" s="160" t="str">
        <f t="shared" si="5"/>
        <v>2,1,5,3,3</v>
      </c>
      <c r="J90" s="161" t="str">
        <f t="shared" si="3"/>
        <v>Requirements not met</v>
      </c>
      <c r="K90" s="162" t="str">
        <f t="shared" si="4"/>
        <v>Not OK</v>
      </c>
    </row>
    <row r="91" spans="2:11" s="152" customFormat="1" ht="15" x14ac:dyDescent="0.25">
      <c r="B91" s="232" t="s">
        <v>571</v>
      </c>
      <c r="C91" s="277" t="s">
        <v>895</v>
      </c>
      <c r="D91" s="156">
        <v>2</v>
      </c>
      <c r="E91" s="156">
        <v>1</v>
      </c>
      <c r="F91" s="156">
        <v>5</v>
      </c>
      <c r="G91" s="156">
        <v>3</v>
      </c>
      <c r="H91" s="156">
        <v>3</v>
      </c>
      <c r="I91" s="160" t="str">
        <f t="shared" si="5"/>
        <v>2,1,5,3,3</v>
      </c>
      <c r="J91" s="161" t="str">
        <f t="shared" si="3"/>
        <v>Requirements not met</v>
      </c>
      <c r="K91" s="162" t="str">
        <f t="shared" si="4"/>
        <v>Not OK</v>
      </c>
    </row>
    <row r="92" spans="2:11" s="152" customFormat="1" ht="15" x14ac:dyDescent="0.25">
      <c r="B92" s="232" t="s">
        <v>572</v>
      </c>
      <c r="C92" s="277" t="s">
        <v>895</v>
      </c>
      <c r="D92" s="156">
        <v>2</v>
      </c>
      <c r="E92" s="156">
        <v>1</v>
      </c>
      <c r="F92" s="156">
        <v>5</v>
      </c>
      <c r="G92" s="156">
        <v>3</v>
      </c>
      <c r="H92" s="156">
        <v>3</v>
      </c>
      <c r="I92" s="160" t="str">
        <f t="shared" si="5"/>
        <v>2,1,5,3,3</v>
      </c>
      <c r="J92" s="161" t="str">
        <f t="shared" si="3"/>
        <v>Requirements not met</v>
      </c>
      <c r="K92" s="162" t="str">
        <f t="shared" si="4"/>
        <v>Not OK</v>
      </c>
    </row>
    <row r="93" spans="2:11" s="152" customFormat="1" ht="15" x14ac:dyDescent="0.25">
      <c r="B93" s="232" t="s">
        <v>573</v>
      </c>
      <c r="C93" s="277" t="s">
        <v>895</v>
      </c>
      <c r="D93" s="156">
        <v>2</v>
      </c>
      <c r="E93" s="156">
        <v>1</v>
      </c>
      <c r="F93" s="156">
        <v>5</v>
      </c>
      <c r="G93" s="156">
        <v>3</v>
      </c>
      <c r="H93" s="156">
        <v>3</v>
      </c>
      <c r="I93" s="160" t="str">
        <f t="shared" si="5"/>
        <v>2,1,5,3,3</v>
      </c>
      <c r="J93" s="161" t="str">
        <f t="shared" si="3"/>
        <v>Requirements not met</v>
      </c>
      <c r="K93" s="162" t="str">
        <f t="shared" si="4"/>
        <v>Not OK</v>
      </c>
    </row>
    <row r="94" spans="2:11" s="152" customFormat="1" ht="15" x14ac:dyDescent="0.25">
      <c r="B94" s="232" t="s">
        <v>574</v>
      </c>
      <c r="C94" s="277" t="s">
        <v>895</v>
      </c>
      <c r="D94" s="156">
        <v>2</v>
      </c>
      <c r="E94" s="156">
        <v>1</v>
      </c>
      <c r="F94" s="156">
        <v>5</v>
      </c>
      <c r="G94" s="156">
        <v>3</v>
      </c>
      <c r="H94" s="156">
        <v>3</v>
      </c>
      <c r="I94" s="160" t="str">
        <f t="shared" si="5"/>
        <v>2,1,5,3,3</v>
      </c>
      <c r="J94" s="161" t="str">
        <f t="shared" si="3"/>
        <v>Requirements not met</v>
      </c>
      <c r="K94" s="162" t="str">
        <f t="shared" si="4"/>
        <v>Not OK</v>
      </c>
    </row>
    <row r="95" spans="2:11" s="152" customFormat="1" ht="15" x14ac:dyDescent="0.25">
      <c r="B95" s="232" t="s">
        <v>575</v>
      </c>
      <c r="C95" s="277" t="s">
        <v>895</v>
      </c>
      <c r="D95" s="156">
        <v>2</v>
      </c>
      <c r="E95" s="156">
        <v>1</v>
      </c>
      <c r="F95" s="156">
        <v>5</v>
      </c>
      <c r="G95" s="156">
        <v>3</v>
      </c>
      <c r="H95" s="156">
        <v>3</v>
      </c>
      <c r="I95" s="160" t="str">
        <f t="shared" si="5"/>
        <v>2,1,5,3,3</v>
      </c>
      <c r="J95" s="161" t="str">
        <f t="shared" si="3"/>
        <v>Requirements not met</v>
      </c>
      <c r="K95" s="162" t="str">
        <f t="shared" si="4"/>
        <v>Not OK</v>
      </c>
    </row>
    <row r="96" spans="2:11" s="152" customFormat="1" ht="15" x14ac:dyDescent="0.25">
      <c r="B96" s="232" t="s">
        <v>576</v>
      </c>
      <c r="C96" s="277" t="s">
        <v>895</v>
      </c>
      <c r="D96" s="156">
        <v>2</v>
      </c>
      <c r="E96" s="156">
        <v>1</v>
      </c>
      <c r="F96" s="156">
        <v>5</v>
      </c>
      <c r="G96" s="156">
        <v>3</v>
      </c>
      <c r="H96" s="156">
        <v>3</v>
      </c>
      <c r="I96" s="160" t="str">
        <f t="shared" si="5"/>
        <v>2,1,5,3,3</v>
      </c>
      <c r="J96" s="161" t="str">
        <f t="shared" si="3"/>
        <v>Requirements not met</v>
      </c>
      <c r="K96" s="162" t="str">
        <f t="shared" si="4"/>
        <v>Not OK</v>
      </c>
    </row>
    <row r="97" spans="2:11" s="152" customFormat="1" ht="15" x14ac:dyDescent="0.25">
      <c r="B97" s="232" t="s">
        <v>577</v>
      </c>
      <c r="C97" s="277" t="s">
        <v>895</v>
      </c>
      <c r="D97" s="156">
        <v>2</v>
      </c>
      <c r="E97" s="156">
        <v>1</v>
      </c>
      <c r="F97" s="156">
        <v>5</v>
      </c>
      <c r="G97" s="156">
        <v>3</v>
      </c>
      <c r="H97" s="156">
        <v>3</v>
      </c>
      <c r="I97" s="160" t="str">
        <f t="shared" si="5"/>
        <v>2,1,5,3,3</v>
      </c>
      <c r="J97" s="161" t="str">
        <f t="shared" si="3"/>
        <v>Requirements not met</v>
      </c>
      <c r="K97" s="162" t="str">
        <f t="shared" si="4"/>
        <v>Not OK</v>
      </c>
    </row>
    <row r="98" spans="2:11" s="152" customFormat="1" ht="15" x14ac:dyDescent="0.25">
      <c r="B98" s="232" t="s">
        <v>578</v>
      </c>
      <c r="C98" s="277" t="s">
        <v>895</v>
      </c>
      <c r="D98" s="156">
        <v>2</v>
      </c>
      <c r="E98" s="156">
        <v>1</v>
      </c>
      <c r="F98" s="156">
        <v>5</v>
      </c>
      <c r="G98" s="156">
        <v>3</v>
      </c>
      <c r="H98" s="156">
        <v>3</v>
      </c>
      <c r="I98" s="160" t="str">
        <f t="shared" si="5"/>
        <v>2,1,5,3,3</v>
      </c>
      <c r="J98" s="161" t="str">
        <f t="shared" si="3"/>
        <v>Requirements not met</v>
      </c>
      <c r="K98" s="162" t="str">
        <f t="shared" si="4"/>
        <v>Not OK</v>
      </c>
    </row>
    <row r="99" spans="2:11" s="152" customFormat="1" ht="15" x14ac:dyDescent="0.25">
      <c r="B99" s="232" t="s">
        <v>579</v>
      </c>
      <c r="C99" s="277" t="s">
        <v>895</v>
      </c>
      <c r="D99" s="156">
        <v>2</v>
      </c>
      <c r="E99" s="156">
        <v>1</v>
      </c>
      <c r="F99" s="156">
        <v>5</v>
      </c>
      <c r="G99" s="156">
        <v>3</v>
      </c>
      <c r="H99" s="156">
        <v>3</v>
      </c>
      <c r="I99" s="160" t="str">
        <f t="shared" si="5"/>
        <v>2,1,5,3,3</v>
      </c>
      <c r="J99" s="161" t="str">
        <f t="shared" si="3"/>
        <v>Requirements not met</v>
      </c>
      <c r="K99" s="162" t="str">
        <f t="shared" si="4"/>
        <v>Not OK</v>
      </c>
    </row>
    <row r="100" spans="2:11" s="152" customFormat="1" ht="15" x14ac:dyDescent="0.25">
      <c r="B100" s="233" t="s">
        <v>580</v>
      </c>
      <c r="C100" s="277" t="s">
        <v>895</v>
      </c>
      <c r="D100" s="156">
        <v>2</v>
      </c>
      <c r="E100" s="156">
        <v>1</v>
      </c>
      <c r="F100" s="156">
        <v>5</v>
      </c>
      <c r="G100" s="156">
        <v>3</v>
      </c>
      <c r="H100" s="156">
        <v>3</v>
      </c>
      <c r="I100" s="160" t="str">
        <f t="shared" si="5"/>
        <v>2,1,5,3,3</v>
      </c>
      <c r="J100" s="161" t="str">
        <f t="shared" si="3"/>
        <v>Requirements not met</v>
      </c>
      <c r="K100" s="162" t="str">
        <f t="shared" si="4"/>
        <v>Not OK</v>
      </c>
    </row>
    <row r="101" spans="2:11" s="152" customFormat="1" ht="15" x14ac:dyDescent="0.25">
      <c r="B101" s="232" t="s">
        <v>581</v>
      </c>
      <c r="C101" s="277" t="s">
        <v>895</v>
      </c>
      <c r="D101" s="156">
        <v>2</v>
      </c>
      <c r="E101" s="156">
        <v>1</v>
      </c>
      <c r="F101" s="156">
        <v>5</v>
      </c>
      <c r="G101" s="156">
        <v>3</v>
      </c>
      <c r="H101" s="156">
        <v>3</v>
      </c>
      <c r="I101" s="160" t="str">
        <f t="shared" si="5"/>
        <v>2,1,5,3,3</v>
      </c>
      <c r="J101" s="161" t="str">
        <f t="shared" si="3"/>
        <v>Requirements not met</v>
      </c>
      <c r="K101" s="162" t="str">
        <f t="shared" si="4"/>
        <v>Not OK</v>
      </c>
    </row>
    <row r="102" spans="2:11" s="152" customFormat="1" ht="15" x14ac:dyDescent="0.25">
      <c r="B102" s="232" t="s">
        <v>582</v>
      </c>
      <c r="C102" s="277" t="s">
        <v>895</v>
      </c>
      <c r="D102" s="156">
        <v>2</v>
      </c>
      <c r="E102" s="156">
        <v>1</v>
      </c>
      <c r="F102" s="156">
        <v>5</v>
      </c>
      <c r="G102" s="156">
        <v>3</v>
      </c>
      <c r="H102" s="156">
        <v>3</v>
      </c>
      <c r="I102" s="160" t="str">
        <f t="shared" si="5"/>
        <v>2,1,5,3,3</v>
      </c>
      <c r="J102" s="161" t="str">
        <f t="shared" si="3"/>
        <v>Requirements not met</v>
      </c>
      <c r="K102" s="162" t="str">
        <f t="shared" si="4"/>
        <v>Not OK</v>
      </c>
    </row>
    <row r="103" spans="2:11" s="152" customFormat="1" ht="15" x14ac:dyDescent="0.25">
      <c r="B103" s="232" t="s">
        <v>583</v>
      </c>
      <c r="C103" s="277" t="s">
        <v>895</v>
      </c>
      <c r="D103" s="156">
        <v>2</v>
      </c>
      <c r="E103" s="156">
        <v>1</v>
      </c>
      <c r="F103" s="156">
        <v>5</v>
      </c>
      <c r="G103" s="156">
        <v>3</v>
      </c>
      <c r="H103" s="156">
        <v>3</v>
      </c>
      <c r="I103" s="160" t="str">
        <f t="shared" si="5"/>
        <v>2,1,5,3,3</v>
      </c>
      <c r="J103" s="161" t="str">
        <f t="shared" si="3"/>
        <v>Requirements not met</v>
      </c>
      <c r="K103" s="162" t="str">
        <f t="shared" si="4"/>
        <v>Not OK</v>
      </c>
    </row>
    <row r="104" spans="2:11" s="152" customFormat="1" ht="15" x14ac:dyDescent="0.25">
      <c r="B104" s="232" t="s">
        <v>584</v>
      </c>
      <c r="C104" s="277" t="s">
        <v>895</v>
      </c>
      <c r="D104" s="156">
        <v>2</v>
      </c>
      <c r="E104" s="156">
        <v>1</v>
      </c>
      <c r="F104" s="156">
        <v>5</v>
      </c>
      <c r="G104" s="156">
        <v>3</v>
      </c>
      <c r="H104" s="156">
        <v>3</v>
      </c>
      <c r="I104" s="160" t="str">
        <f t="shared" si="5"/>
        <v>2,1,5,3,3</v>
      </c>
      <c r="J104" s="161" t="str">
        <f t="shared" si="3"/>
        <v>Requirements not met</v>
      </c>
      <c r="K104" s="162" t="str">
        <f t="shared" si="4"/>
        <v>Not OK</v>
      </c>
    </row>
    <row r="105" spans="2:11" s="152" customFormat="1" ht="15" x14ac:dyDescent="0.25">
      <c r="B105" s="232" t="s">
        <v>585</v>
      </c>
      <c r="C105" s="277" t="s">
        <v>895</v>
      </c>
      <c r="D105" s="156">
        <v>2</v>
      </c>
      <c r="E105" s="156">
        <v>1</v>
      </c>
      <c r="F105" s="156">
        <v>5</v>
      </c>
      <c r="G105" s="156">
        <v>3</v>
      </c>
      <c r="H105" s="156">
        <v>3</v>
      </c>
      <c r="I105" s="160" t="str">
        <f t="shared" si="5"/>
        <v>2,1,5,3,3</v>
      </c>
      <c r="J105" s="161" t="str">
        <f t="shared" si="3"/>
        <v>Requirements not met</v>
      </c>
      <c r="K105" s="162" t="str">
        <f t="shared" si="4"/>
        <v>Not OK</v>
      </c>
    </row>
    <row r="106" spans="2:11" s="152" customFormat="1" ht="15" x14ac:dyDescent="0.25">
      <c r="B106" s="232" t="s">
        <v>586</v>
      </c>
      <c r="C106" s="277" t="s">
        <v>895</v>
      </c>
      <c r="D106" s="156">
        <v>2</v>
      </c>
      <c r="E106" s="156">
        <v>1</v>
      </c>
      <c r="F106" s="156">
        <v>5</v>
      </c>
      <c r="G106" s="156">
        <v>3</v>
      </c>
      <c r="H106" s="156">
        <v>3</v>
      </c>
      <c r="I106" s="160" t="str">
        <f t="shared" si="5"/>
        <v>2,1,5,3,3</v>
      </c>
      <c r="J106" s="161" t="str">
        <f t="shared" si="3"/>
        <v>Requirements not met</v>
      </c>
      <c r="K106" s="162" t="str">
        <f t="shared" si="4"/>
        <v>Not OK</v>
      </c>
    </row>
    <row r="107" spans="2:11" s="152" customFormat="1" ht="15" x14ac:dyDescent="0.25">
      <c r="B107" s="232" t="s">
        <v>587</v>
      </c>
      <c r="C107" s="277" t="s">
        <v>895</v>
      </c>
      <c r="D107" s="156">
        <v>2</v>
      </c>
      <c r="E107" s="156">
        <v>1</v>
      </c>
      <c r="F107" s="156">
        <v>5</v>
      </c>
      <c r="G107" s="156">
        <v>3</v>
      </c>
      <c r="H107" s="156">
        <v>3</v>
      </c>
      <c r="I107" s="160" t="str">
        <f t="shared" si="5"/>
        <v>2,1,5,3,3</v>
      </c>
      <c r="J107" s="161" t="str">
        <f t="shared" si="3"/>
        <v>Requirements not met</v>
      </c>
      <c r="K107" s="162" t="str">
        <f t="shared" si="4"/>
        <v>Not OK</v>
      </c>
    </row>
    <row r="108" spans="2:11" s="152" customFormat="1" ht="15" x14ac:dyDescent="0.25">
      <c r="B108" s="232" t="s">
        <v>588</v>
      </c>
      <c r="C108" s="277" t="s">
        <v>895</v>
      </c>
      <c r="D108" s="156">
        <v>2</v>
      </c>
      <c r="E108" s="156">
        <v>1</v>
      </c>
      <c r="F108" s="156">
        <v>5</v>
      </c>
      <c r="G108" s="156">
        <v>3</v>
      </c>
      <c r="H108" s="156">
        <v>3</v>
      </c>
      <c r="I108" s="160" t="str">
        <f t="shared" si="5"/>
        <v>2,1,5,3,3</v>
      </c>
      <c r="J108" s="161" t="str">
        <f t="shared" si="3"/>
        <v>Requirements not met</v>
      </c>
      <c r="K108" s="162" t="str">
        <f t="shared" si="4"/>
        <v>Not OK</v>
      </c>
    </row>
    <row r="109" spans="2:11" s="152" customFormat="1" ht="15" x14ac:dyDescent="0.25">
      <c r="B109" s="232" t="s">
        <v>589</v>
      </c>
      <c r="C109" s="277" t="s">
        <v>895</v>
      </c>
      <c r="D109" s="156">
        <v>2</v>
      </c>
      <c r="E109" s="156">
        <v>1</v>
      </c>
      <c r="F109" s="156">
        <v>5</v>
      </c>
      <c r="G109" s="156">
        <v>3</v>
      </c>
      <c r="H109" s="156">
        <v>3</v>
      </c>
      <c r="I109" s="160" t="str">
        <f t="shared" si="5"/>
        <v>2,1,5,3,3</v>
      </c>
      <c r="J109" s="161" t="str">
        <f t="shared" si="3"/>
        <v>Requirements not met</v>
      </c>
      <c r="K109" s="162" t="str">
        <f t="shared" si="4"/>
        <v>Not OK</v>
      </c>
    </row>
    <row r="110" spans="2:11" s="152" customFormat="1" ht="15" x14ac:dyDescent="0.25">
      <c r="B110" s="232" t="s">
        <v>590</v>
      </c>
      <c r="C110" s="277" t="s">
        <v>895</v>
      </c>
      <c r="D110" s="156">
        <v>2</v>
      </c>
      <c r="E110" s="156">
        <v>1</v>
      </c>
      <c r="F110" s="156">
        <v>5</v>
      </c>
      <c r="G110" s="156">
        <v>3</v>
      </c>
      <c r="H110" s="156">
        <v>3</v>
      </c>
      <c r="I110" s="160" t="str">
        <f t="shared" si="5"/>
        <v>2,1,5,3,3</v>
      </c>
      <c r="J110" s="161" t="str">
        <f t="shared" si="3"/>
        <v>Requirements not met</v>
      </c>
      <c r="K110" s="162" t="str">
        <f t="shared" si="4"/>
        <v>Not OK</v>
      </c>
    </row>
    <row r="111" spans="2:11" s="152" customFormat="1" ht="15" x14ac:dyDescent="0.25">
      <c r="B111" s="232" t="s">
        <v>591</v>
      </c>
      <c r="C111" s="277" t="s">
        <v>895</v>
      </c>
      <c r="D111" s="156">
        <v>2</v>
      </c>
      <c r="E111" s="156">
        <v>1</v>
      </c>
      <c r="F111" s="156">
        <v>5</v>
      </c>
      <c r="G111" s="156">
        <v>3</v>
      </c>
      <c r="H111" s="156">
        <v>3</v>
      </c>
      <c r="I111" s="160" t="str">
        <f t="shared" si="5"/>
        <v>2,1,5,3,3</v>
      </c>
      <c r="J111" s="161" t="str">
        <f t="shared" si="3"/>
        <v>Requirements not met</v>
      </c>
      <c r="K111" s="162" t="str">
        <f t="shared" si="4"/>
        <v>Not OK</v>
      </c>
    </row>
    <row r="112" spans="2:11" s="152" customFormat="1" ht="15" x14ac:dyDescent="0.25">
      <c r="B112" s="232" t="s">
        <v>592</v>
      </c>
      <c r="C112" s="277" t="s">
        <v>895</v>
      </c>
      <c r="D112" s="156">
        <v>2</v>
      </c>
      <c r="E112" s="156">
        <v>1</v>
      </c>
      <c r="F112" s="156">
        <v>5</v>
      </c>
      <c r="G112" s="156">
        <v>3</v>
      </c>
      <c r="H112" s="156">
        <v>3</v>
      </c>
      <c r="I112" s="160" t="str">
        <f t="shared" si="5"/>
        <v>2,1,5,3,3</v>
      </c>
      <c r="J112" s="161" t="str">
        <f t="shared" si="3"/>
        <v>Requirements not met</v>
      </c>
      <c r="K112" s="162" t="str">
        <f t="shared" si="4"/>
        <v>Not OK</v>
      </c>
    </row>
    <row r="113" spans="1:39" s="152" customFormat="1" ht="15" x14ac:dyDescent="0.25">
      <c r="B113" s="232" t="s">
        <v>593</v>
      </c>
      <c r="C113" s="277" t="s">
        <v>895</v>
      </c>
      <c r="D113" s="156">
        <v>2</v>
      </c>
      <c r="E113" s="156">
        <v>1</v>
      </c>
      <c r="F113" s="156">
        <v>5</v>
      </c>
      <c r="G113" s="156">
        <v>3</v>
      </c>
      <c r="H113" s="156">
        <v>3</v>
      </c>
      <c r="I113" s="160" t="str">
        <f t="shared" si="5"/>
        <v>2,1,5,3,3</v>
      </c>
      <c r="J113" s="161" t="str">
        <f t="shared" si="3"/>
        <v>Requirements not met</v>
      </c>
      <c r="K113" s="162" t="str">
        <f t="shared" si="4"/>
        <v>Not OK</v>
      </c>
    </row>
    <row r="114" spans="1:39" s="152" customFormat="1" ht="15" x14ac:dyDescent="0.25">
      <c r="B114" s="233" t="s">
        <v>594</v>
      </c>
      <c r="C114" s="277" t="s">
        <v>895</v>
      </c>
      <c r="D114" s="156">
        <v>2</v>
      </c>
      <c r="E114" s="156">
        <v>1</v>
      </c>
      <c r="F114" s="156">
        <v>5</v>
      </c>
      <c r="G114" s="156">
        <v>3</v>
      </c>
      <c r="H114" s="156">
        <v>3</v>
      </c>
      <c r="I114" s="160" t="str">
        <f t="shared" si="5"/>
        <v>2,1,5,3,3</v>
      </c>
      <c r="J114" s="161" t="str">
        <f t="shared" si="3"/>
        <v>Requirements not met</v>
      </c>
      <c r="K114" s="162" t="str">
        <f t="shared" si="4"/>
        <v>Not OK</v>
      </c>
    </row>
    <row r="115" spans="1:39" s="152" customFormat="1" ht="15" x14ac:dyDescent="0.25">
      <c r="B115" s="233" t="s">
        <v>595</v>
      </c>
      <c r="C115" s="277" t="s">
        <v>895</v>
      </c>
      <c r="D115" s="156">
        <v>2</v>
      </c>
      <c r="E115" s="156">
        <v>1</v>
      </c>
      <c r="F115" s="156">
        <v>5</v>
      </c>
      <c r="G115" s="156">
        <v>3</v>
      </c>
      <c r="H115" s="156">
        <v>3</v>
      </c>
      <c r="I115" s="160" t="str">
        <f t="shared" si="5"/>
        <v>2,1,5,3,3</v>
      </c>
      <c r="J115" s="161" t="str">
        <f t="shared" si="3"/>
        <v>Requirements not met</v>
      </c>
      <c r="K115" s="162" t="str">
        <f t="shared" si="4"/>
        <v>Not OK</v>
      </c>
    </row>
    <row r="116" spans="1:39" s="152" customFormat="1" ht="15" x14ac:dyDescent="0.25">
      <c r="B116" s="233" t="s">
        <v>596</v>
      </c>
      <c r="C116" s="277" t="s">
        <v>485</v>
      </c>
      <c r="D116" s="156">
        <v>2</v>
      </c>
      <c r="E116" s="156">
        <v>1</v>
      </c>
      <c r="F116" s="156">
        <v>5</v>
      </c>
      <c r="G116" s="156">
        <v>3</v>
      </c>
      <c r="H116" s="156">
        <v>3</v>
      </c>
      <c r="I116" s="160" t="str">
        <f t="shared" si="5"/>
        <v>2,1,5,3,3</v>
      </c>
      <c r="J116" s="161" t="str">
        <f t="shared" si="3"/>
        <v>Requirements not met</v>
      </c>
      <c r="K116" s="162" t="str">
        <f t="shared" si="4"/>
        <v>Not OK</v>
      </c>
    </row>
    <row r="117" spans="1:39" s="152" customFormat="1" x14ac:dyDescent="0.2">
      <c r="B117" s="63"/>
      <c r="C117" s="47"/>
      <c r="D117" s="158"/>
      <c r="E117" s="158"/>
      <c r="F117" s="158"/>
      <c r="G117" s="158"/>
      <c r="H117" s="159"/>
      <c r="I117" s="160"/>
      <c r="J117" s="161"/>
      <c r="K117" s="162"/>
    </row>
    <row r="118" spans="1:39" s="152" customFormat="1" x14ac:dyDescent="0.2">
      <c r="B118" s="65"/>
      <c r="C118" s="163"/>
      <c r="D118" s="158"/>
      <c r="E118" s="158"/>
      <c r="F118" s="158"/>
      <c r="G118" s="158"/>
      <c r="H118" s="159"/>
      <c r="I118" s="160"/>
      <c r="J118" s="161"/>
      <c r="K118" s="162"/>
    </row>
    <row r="119" spans="1:39" s="152" customFormat="1" ht="12.75" customHeight="1" x14ac:dyDescent="0.2">
      <c r="B119" s="164" t="s">
        <v>72</v>
      </c>
      <c r="C119" s="165"/>
      <c r="D119" s="165"/>
      <c r="E119" s="165"/>
      <c r="F119" s="165"/>
      <c r="G119" s="165"/>
      <c r="H119" s="165"/>
      <c r="I119" s="166" t="str">
        <f>MAX(D4:D60)&amp;","&amp;MAX(E4:E60)&amp;","&amp;MAX(F4:F60)&amp;","&amp;MAX(G4:G60)&amp;","&amp;MAX(H4:H60)</f>
        <v>2,1,5,3,3</v>
      </c>
      <c r="J119" s="419"/>
      <c r="K119" s="419"/>
    </row>
    <row r="120" spans="1:39" ht="20.25" x14ac:dyDescent="0.3">
      <c r="B120" s="11"/>
      <c r="C120" s="11"/>
      <c r="D120" s="11"/>
      <c r="E120" s="11"/>
      <c r="F120" s="11"/>
      <c r="G120" s="11"/>
      <c r="H120" s="11"/>
      <c r="I120" s="79"/>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row>
    <row r="121" spans="1:39" ht="20.25" x14ac:dyDescent="0.3">
      <c r="A121" s="153" t="s">
        <v>159</v>
      </c>
      <c r="C121" s="11"/>
      <c r="D121" s="11"/>
      <c r="E121" s="11"/>
      <c r="F121" s="11"/>
      <c r="G121" s="11"/>
      <c r="H121" s="79"/>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row>
    <row r="122" spans="1:39" s="168" customFormat="1" ht="13.5" thickBot="1" x14ac:dyDescent="0.25">
      <c r="A122" s="167" t="s">
        <v>160</v>
      </c>
    </row>
    <row r="123" spans="1:39" ht="17.25" customHeight="1" thickBot="1" x14ac:dyDescent="0.25">
      <c r="B123" s="420" t="s">
        <v>161</v>
      </c>
      <c r="C123" s="422" t="s">
        <v>162</v>
      </c>
      <c r="D123" s="423"/>
      <c r="E123" s="423"/>
      <c r="F123" s="423"/>
      <c r="G123" s="424"/>
    </row>
    <row r="124" spans="1:39" ht="13.5" thickBot="1" x14ac:dyDescent="0.25">
      <c r="B124" s="421"/>
      <c r="C124" s="169">
        <v>1</v>
      </c>
      <c r="D124" s="169">
        <v>2</v>
      </c>
      <c r="E124" s="169">
        <v>3</v>
      </c>
      <c r="F124" s="169">
        <v>4</v>
      </c>
      <c r="G124" s="169">
        <v>5</v>
      </c>
    </row>
    <row r="125" spans="1:39" ht="72.75" thickBot="1" x14ac:dyDescent="0.25">
      <c r="B125" s="425" t="s">
        <v>163</v>
      </c>
      <c r="C125" s="170" t="s">
        <v>164</v>
      </c>
      <c r="D125" s="170" t="s">
        <v>165</v>
      </c>
      <c r="E125" s="170" t="s">
        <v>166</v>
      </c>
      <c r="F125" s="170" t="s">
        <v>167</v>
      </c>
      <c r="G125" s="170" t="s">
        <v>168</v>
      </c>
    </row>
    <row r="126" spans="1:39" ht="24" customHeight="1" thickBot="1" x14ac:dyDescent="0.25">
      <c r="B126" s="426"/>
      <c r="C126" s="428" t="s">
        <v>169</v>
      </c>
      <c r="D126" s="429"/>
      <c r="E126" s="428" t="s">
        <v>170</v>
      </c>
      <c r="F126" s="430"/>
      <c r="G126" s="429"/>
    </row>
    <row r="127" spans="1:39" ht="36.75" thickBot="1" x14ac:dyDescent="0.25">
      <c r="B127" s="427"/>
      <c r="C127" s="171" t="s">
        <v>171</v>
      </c>
      <c r="D127" s="431" t="s">
        <v>172</v>
      </c>
      <c r="E127" s="432"/>
      <c r="F127" s="433" t="s">
        <v>173</v>
      </c>
      <c r="G127" s="434"/>
    </row>
    <row r="128" spans="1:39" ht="60.75" thickBot="1" x14ac:dyDescent="0.25">
      <c r="B128" s="172" t="s">
        <v>84</v>
      </c>
      <c r="C128" s="170" t="s">
        <v>174</v>
      </c>
      <c r="D128" s="170" t="s">
        <v>175</v>
      </c>
      <c r="E128" s="170" t="s">
        <v>176</v>
      </c>
      <c r="F128" s="170" t="s">
        <v>177</v>
      </c>
      <c r="G128" s="170" t="s">
        <v>178</v>
      </c>
    </row>
    <row r="129" spans="1:18" ht="44.25" customHeight="1" thickBot="1" x14ac:dyDescent="0.25">
      <c r="B129" s="172" t="s">
        <v>154</v>
      </c>
      <c r="C129" s="170" t="s">
        <v>179</v>
      </c>
      <c r="D129" s="170" t="s">
        <v>180</v>
      </c>
      <c r="E129" s="170" t="s">
        <v>181</v>
      </c>
      <c r="F129" s="170" t="s">
        <v>182</v>
      </c>
      <c r="G129" s="170" t="s">
        <v>183</v>
      </c>
    </row>
    <row r="130" spans="1:18" ht="44.25" customHeight="1" thickBot="1" x14ac:dyDescent="0.25">
      <c r="B130" s="172" t="s">
        <v>155</v>
      </c>
      <c r="C130" s="170" t="s">
        <v>184</v>
      </c>
      <c r="D130" s="170" t="s">
        <v>185</v>
      </c>
      <c r="E130" s="170" t="s">
        <v>186</v>
      </c>
      <c r="F130" s="170" t="s">
        <v>187</v>
      </c>
      <c r="G130" s="170" t="s">
        <v>188</v>
      </c>
    </row>
    <row r="131" spans="1:18" ht="44.25" customHeight="1" thickBot="1" x14ac:dyDescent="0.25">
      <c r="B131" s="172" t="s">
        <v>189</v>
      </c>
      <c r="C131" s="170" t="s">
        <v>190</v>
      </c>
      <c r="D131" s="428" t="s">
        <v>191</v>
      </c>
      <c r="E131" s="429"/>
      <c r="F131" s="170" t="s">
        <v>192</v>
      </c>
      <c r="G131" s="170" t="s">
        <v>193</v>
      </c>
    </row>
    <row r="132" spans="1:18" x14ac:dyDescent="0.2">
      <c r="B132" s="173"/>
      <c r="C132" s="174"/>
      <c r="D132" s="174"/>
      <c r="E132" s="174"/>
      <c r="F132" s="174"/>
      <c r="G132" s="174"/>
    </row>
    <row r="133" spans="1:18" customFormat="1" ht="15" x14ac:dyDescent="0.25">
      <c r="A133" s="175" t="s">
        <v>194</v>
      </c>
      <c r="C133" s="176"/>
      <c r="D133" s="176"/>
      <c r="E133" s="176"/>
      <c r="F133" s="176"/>
      <c r="G133" s="176"/>
      <c r="H133" s="176"/>
      <c r="I133" s="176"/>
      <c r="J133" s="176"/>
      <c r="K133" s="176"/>
      <c r="L133" s="176"/>
      <c r="M133" s="176"/>
      <c r="N133" s="176"/>
      <c r="O133" s="176"/>
      <c r="P133" s="176"/>
      <c r="Q133" s="176"/>
      <c r="R133" s="176"/>
    </row>
    <row r="134" spans="1:18" customFormat="1" ht="15" x14ac:dyDescent="0.25">
      <c r="B134" s="177" t="s">
        <v>195</v>
      </c>
      <c r="C134" s="178"/>
      <c r="D134" s="178"/>
      <c r="E134" s="178"/>
      <c r="F134" s="178"/>
      <c r="G134" s="178"/>
      <c r="H134" s="179"/>
      <c r="I134" s="176"/>
      <c r="J134" s="176"/>
      <c r="K134" s="176"/>
      <c r="L134" s="176"/>
      <c r="M134" s="176"/>
      <c r="N134" s="176"/>
      <c r="O134" s="176"/>
      <c r="P134" s="176"/>
      <c r="Q134" s="176"/>
      <c r="R134" s="176"/>
    </row>
    <row r="135" spans="1:18" customFormat="1" ht="65.25" customHeight="1" x14ac:dyDescent="0.25">
      <c r="B135" s="180"/>
      <c r="C135" s="400" t="s">
        <v>196</v>
      </c>
      <c r="D135" s="401"/>
      <c r="E135" s="401"/>
      <c r="F135" s="401"/>
      <c r="G135" s="401"/>
      <c r="H135" s="402"/>
      <c r="N135" s="181"/>
      <c r="O135" s="181"/>
      <c r="P135" s="181"/>
      <c r="Q135" s="181"/>
      <c r="R135" s="181"/>
    </row>
    <row r="136" spans="1:18" customFormat="1" ht="15" x14ac:dyDescent="0.25">
      <c r="B136" s="180"/>
      <c r="C136" s="182" t="s">
        <v>197</v>
      </c>
      <c r="D136" s="183"/>
      <c r="E136" s="183"/>
      <c r="F136" s="183"/>
      <c r="G136" s="183"/>
      <c r="H136" s="184"/>
      <c r="I136" s="176"/>
      <c r="J136" s="176"/>
      <c r="K136" s="176"/>
      <c r="L136" s="176"/>
      <c r="M136" s="176"/>
      <c r="N136" s="176"/>
      <c r="O136" s="176"/>
      <c r="P136" s="176"/>
      <c r="Q136" s="176"/>
      <c r="R136" s="176"/>
    </row>
    <row r="137" spans="1:18" customFormat="1" ht="15" x14ac:dyDescent="0.25">
      <c r="B137" s="180"/>
      <c r="C137" s="185" t="s">
        <v>198</v>
      </c>
      <c r="D137" s="186"/>
      <c r="E137" s="186"/>
      <c r="F137" s="186"/>
      <c r="G137" s="186"/>
      <c r="H137" s="187"/>
      <c r="I137" s="176"/>
      <c r="J137" s="176"/>
      <c r="K137" s="176"/>
      <c r="L137" s="176"/>
      <c r="M137" s="176"/>
      <c r="N137" s="176"/>
      <c r="O137" s="176"/>
      <c r="P137" s="176"/>
      <c r="Q137" s="176"/>
      <c r="R137" s="176"/>
    </row>
    <row r="138" spans="1:18" customFormat="1" ht="15" x14ac:dyDescent="0.25">
      <c r="B138" s="180"/>
      <c r="C138" s="185" t="s">
        <v>199</v>
      </c>
      <c r="D138" s="186"/>
      <c r="E138" s="186"/>
      <c r="F138" s="186"/>
      <c r="G138" s="186"/>
      <c r="H138" s="187"/>
      <c r="I138" s="176"/>
      <c r="J138" s="176"/>
      <c r="K138" s="176"/>
      <c r="L138" s="176"/>
      <c r="M138" s="176"/>
      <c r="N138" s="176"/>
      <c r="O138" s="176"/>
      <c r="P138" s="176"/>
      <c r="Q138" s="176"/>
      <c r="R138" s="176"/>
    </row>
    <row r="139" spans="1:18" customFormat="1" ht="15" x14ac:dyDescent="0.25">
      <c r="B139" s="180"/>
      <c r="C139" s="185" t="s">
        <v>200</v>
      </c>
      <c r="D139" s="186"/>
      <c r="E139" s="186"/>
      <c r="F139" s="186"/>
      <c r="G139" s="186"/>
      <c r="H139" s="187"/>
      <c r="I139" s="176"/>
      <c r="J139" s="176"/>
      <c r="K139" s="176"/>
      <c r="L139" s="176"/>
      <c r="M139" s="176"/>
      <c r="N139" s="176"/>
      <c r="O139" s="176"/>
      <c r="P139" s="176"/>
      <c r="Q139" s="176"/>
      <c r="R139" s="176"/>
    </row>
    <row r="140" spans="1:18" customFormat="1" ht="15" x14ac:dyDescent="0.25">
      <c r="B140" s="180"/>
      <c r="C140" s="185" t="s">
        <v>201</v>
      </c>
      <c r="D140" s="186"/>
      <c r="E140" s="186"/>
      <c r="F140" s="186"/>
      <c r="G140" s="186"/>
      <c r="H140" s="187"/>
      <c r="I140" s="176"/>
      <c r="J140" s="176"/>
      <c r="K140" s="176"/>
      <c r="L140" s="176"/>
      <c r="M140" s="176"/>
      <c r="N140" s="176"/>
      <c r="O140" s="176"/>
      <c r="P140" s="176"/>
      <c r="Q140" s="176"/>
      <c r="R140" s="176"/>
    </row>
    <row r="141" spans="1:18" customFormat="1" ht="41.25" customHeight="1" x14ac:dyDescent="0.25">
      <c r="B141" s="180"/>
      <c r="C141" s="416" t="s">
        <v>202</v>
      </c>
      <c r="D141" s="417"/>
      <c r="E141" s="417"/>
      <c r="F141" s="417"/>
      <c r="G141" s="417"/>
      <c r="H141" s="418"/>
      <c r="N141" s="188"/>
      <c r="O141" s="188"/>
      <c r="P141" s="188"/>
      <c r="Q141" s="176"/>
      <c r="R141" s="176"/>
    </row>
    <row r="142" spans="1:18" customFormat="1" ht="38.25" customHeight="1" x14ac:dyDescent="0.25">
      <c r="B142" s="189"/>
      <c r="C142" s="400" t="s">
        <v>203</v>
      </c>
      <c r="D142" s="401"/>
      <c r="E142" s="401"/>
      <c r="F142" s="401"/>
      <c r="G142" s="401"/>
      <c r="H142" s="402"/>
      <c r="N142" s="181"/>
      <c r="O142" s="181"/>
      <c r="P142" s="181"/>
      <c r="Q142" s="181"/>
      <c r="R142" s="176"/>
    </row>
    <row r="143" spans="1:18" customFormat="1" ht="43.5" customHeight="1" x14ac:dyDescent="0.25">
      <c r="B143" s="400" t="s">
        <v>204</v>
      </c>
      <c r="C143" s="401"/>
      <c r="D143" s="401"/>
      <c r="E143" s="401"/>
      <c r="F143" s="401"/>
      <c r="G143" s="401"/>
      <c r="H143" s="402"/>
      <c r="I143" s="176"/>
      <c r="J143" s="176"/>
      <c r="K143" s="176"/>
      <c r="L143" s="176"/>
      <c r="M143" s="176"/>
      <c r="N143" s="176"/>
      <c r="O143" s="176"/>
      <c r="P143" s="176"/>
      <c r="Q143" s="176"/>
      <c r="R143" s="176"/>
    </row>
    <row r="144" spans="1:18" customFormat="1" ht="49.5" customHeight="1" x14ac:dyDescent="0.25">
      <c r="B144" s="400" t="s">
        <v>205</v>
      </c>
      <c r="C144" s="401"/>
      <c r="D144" s="401"/>
      <c r="E144" s="401"/>
      <c r="F144" s="401"/>
      <c r="G144" s="401"/>
      <c r="H144" s="402"/>
      <c r="I144" s="190"/>
    </row>
    <row r="145" spans="1:9" customFormat="1" ht="46.5" customHeight="1" x14ac:dyDescent="0.25">
      <c r="B145" s="400" t="s">
        <v>206</v>
      </c>
      <c r="C145" s="401"/>
      <c r="D145" s="401"/>
      <c r="E145" s="401"/>
      <c r="F145" s="401"/>
      <c r="G145" s="401"/>
      <c r="H145" s="402"/>
      <c r="I145" s="190"/>
    </row>
    <row r="146" spans="1:9" customFormat="1" ht="30" customHeight="1" x14ac:dyDescent="0.25">
      <c r="B146" s="400" t="s">
        <v>207</v>
      </c>
      <c r="C146" s="401"/>
      <c r="D146" s="401"/>
      <c r="E146" s="401"/>
      <c r="F146" s="401"/>
      <c r="G146" s="401"/>
      <c r="H146" s="402"/>
      <c r="I146" s="190"/>
    </row>
    <row r="147" spans="1:9" customFormat="1" ht="15" customHeight="1" x14ac:dyDescent="0.25">
      <c r="A147" s="191" t="s">
        <v>208</v>
      </c>
      <c r="B147" s="191"/>
      <c r="I147" s="192"/>
    </row>
    <row r="148" spans="1:9" customFormat="1" ht="30" customHeight="1" x14ac:dyDescent="0.25">
      <c r="B148" s="403" t="s">
        <v>209</v>
      </c>
      <c r="C148" s="404"/>
      <c r="D148" s="404"/>
      <c r="E148" s="404"/>
      <c r="F148" s="404"/>
      <c r="G148" s="404"/>
      <c r="H148" s="405"/>
    </row>
    <row r="149" spans="1:9" customFormat="1" ht="12.75" customHeight="1" x14ac:dyDescent="0.25">
      <c r="B149" s="406" t="s">
        <v>210</v>
      </c>
      <c r="C149" s="407"/>
      <c r="D149" s="407"/>
      <c r="E149" s="407"/>
      <c r="F149" s="407"/>
      <c r="G149" s="193"/>
      <c r="H149" s="194"/>
    </row>
    <row r="150" spans="1:9" customFormat="1" ht="29.25" customHeight="1" x14ac:dyDescent="0.25">
      <c r="B150" s="408" t="s">
        <v>211</v>
      </c>
      <c r="C150" s="409"/>
      <c r="D150" s="409"/>
      <c r="E150" s="409"/>
      <c r="F150" s="409"/>
      <c r="G150" s="409"/>
      <c r="H150" s="410"/>
    </row>
    <row r="151" spans="1:9" customFormat="1" ht="15" customHeight="1" x14ac:dyDescent="0.25">
      <c r="B151" s="195" t="s">
        <v>212</v>
      </c>
      <c r="C151" s="193"/>
      <c r="D151" s="193"/>
      <c r="E151" s="193"/>
      <c r="F151" s="193"/>
      <c r="G151" s="193"/>
      <c r="H151" s="194"/>
    </row>
    <row r="152" spans="1:9" customFormat="1" ht="30.75" customHeight="1" x14ac:dyDescent="0.25">
      <c r="B152" s="408" t="s">
        <v>213</v>
      </c>
      <c r="C152" s="409"/>
      <c r="D152" s="409"/>
      <c r="E152" s="409"/>
      <c r="F152" s="409"/>
      <c r="G152" s="409"/>
      <c r="H152" s="410"/>
    </row>
    <row r="153" spans="1:9" customFormat="1" ht="12.75" customHeight="1" x14ac:dyDescent="0.25">
      <c r="B153" s="411" t="s">
        <v>214</v>
      </c>
      <c r="C153" s="412"/>
      <c r="D153" s="412"/>
      <c r="E153" s="412"/>
      <c r="F153" s="412"/>
      <c r="G153" s="412"/>
      <c r="H153" s="194"/>
    </row>
    <row r="154" spans="1:9" customFormat="1" ht="35.25" customHeight="1" x14ac:dyDescent="0.25">
      <c r="B154" s="408" t="s">
        <v>215</v>
      </c>
      <c r="C154" s="409"/>
      <c r="D154" s="409"/>
      <c r="E154" s="409"/>
      <c r="F154" s="409"/>
      <c r="G154" s="409"/>
      <c r="H154" s="410"/>
    </row>
    <row r="155" spans="1:9" customFormat="1" ht="24.75" customHeight="1" x14ac:dyDescent="0.25">
      <c r="B155" s="413" t="s">
        <v>216</v>
      </c>
      <c r="C155" s="414"/>
      <c r="D155" s="414"/>
      <c r="E155" s="414"/>
      <c r="F155" s="414"/>
      <c r="G155" s="414"/>
      <c r="H155" s="415"/>
    </row>
    <row r="156" spans="1:9" customFormat="1" ht="27.75" customHeight="1" x14ac:dyDescent="0.25">
      <c r="B156" s="416" t="s">
        <v>217</v>
      </c>
      <c r="C156" s="417"/>
      <c r="D156" s="417"/>
      <c r="E156" s="417"/>
      <c r="F156" s="417"/>
      <c r="G156" s="417"/>
      <c r="H156" s="418"/>
    </row>
    <row r="157" spans="1:9" customFormat="1" ht="21" customHeight="1" x14ac:dyDescent="0.25">
      <c r="B157" s="400" t="s">
        <v>218</v>
      </c>
      <c r="C157" s="401"/>
      <c r="D157" s="401"/>
      <c r="E157" s="401"/>
      <c r="F157" s="401"/>
      <c r="G157" s="401"/>
      <c r="H157" s="402"/>
    </row>
    <row r="158" spans="1:9" customFormat="1" ht="26.25" customHeight="1" x14ac:dyDescent="0.25">
      <c r="B158" s="399" t="s">
        <v>219</v>
      </c>
      <c r="C158" s="399"/>
      <c r="D158" s="399"/>
      <c r="E158" s="399"/>
      <c r="F158" s="399"/>
      <c r="G158" s="399"/>
      <c r="H158" s="399"/>
    </row>
  </sheetData>
  <mergeCells count="27">
    <mergeCell ref="B144:H144"/>
    <mergeCell ref="A1:K1"/>
    <mergeCell ref="J119:K119"/>
    <mergeCell ref="B123:B124"/>
    <mergeCell ref="C123:G123"/>
    <mergeCell ref="B125:B127"/>
    <mergeCell ref="C126:D126"/>
    <mergeCell ref="E126:G126"/>
    <mergeCell ref="D127:E127"/>
    <mergeCell ref="F127:G127"/>
    <mergeCell ref="D131:E131"/>
    <mergeCell ref="C135:H135"/>
    <mergeCell ref="C141:H141"/>
    <mergeCell ref="C142:H142"/>
    <mergeCell ref="B143:H143"/>
    <mergeCell ref="B158:H158"/>
    <mergeCell ref="B145:H145"/>
    <mergeCell ref="B146:H146"/>
    <mergeCell ref="B148:H148"/>
    <mergeCell ref="B149:F149"/>
    <mergeCell ref="B150:H150"/>
    <mergeCell ref="B152:H152"/>
    <mergeCell ref="B153:G153"/>
    <mergeCell ref="B154:H154"/>
    <mergeCell ref="B155:H155"/>
    <mergeCell ref="B156:H156"/>
    <mergeCell ref="B157:H157"/>
  </mergeCells>
  <conditionalFormatting sqref="J4:K117">
    <cfRule type="expression" dxfId="2" priority="5">
      <formula>MAX(D4:H4)&gt;=5</formula>
    </cfRule>
  </conditionalFormatting>
  <conditionalFormatting sqref="J118:K118">
    <cfRule type="expression" dxfId="1" priority="2">
      <formula>MAX(D118:H118)&gt;=5</formula>
    </cfRule>
  </conditionalFormatting>
  <conditionalFormatting sqref="I119">
    <cfRule type="expression" dxfId="0" priority="1">
      <formula>MAX($D$61:$H$118)&gt;=5</formula>
    </cfRule>
  </conditionalFormatting>
  <pageMargins left="0.7" right="0.7" top="0.75" bottom="0.75" header="0.3" footer="0.3"/>
  <pageSetup paperSize="3" orientation="landscape" r:id="rId1"/>
  <headerFooter>
    <oddFooter>Page &amp;P&amp;R&amp;F</oddFooter>
  </headerFooter>
  <rowBreaks count="1" manualBreakCount="1">
    <brk id="13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7"/>
  <sheetViews>
    <sheetView zoomScaleNormal="100" workbookViewId="0">
      <selection activeCell="D18" sqref="D18"/>
    </sheetView>
  </sheetViews>
  <sheetFormatPr defaultRowHeight="15" x14ac:dyDescent="0.25"/>
  <cols>
    <col min="1" max="1" width="42.5703125" style="212" customWidth="1"/>
    <col min="2" max="2" width="65.5703125" style="212" customWidth="1"/>
    <col min="3" max="3" width="13.85546875" style="212" customWidth="1"/>
    <col min="4" max="4" width="22.85546875" style="212" customWidth="1"/>
    <col min="5" max="6" width="11" style="212" customWidth="1"/>
    <col min="7" max="8" width="9.140625" style="212" customWidth="1"/>
    <col min="9" max="9" width="19" style="210"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11" customFormat="1" ht="20.25" x14ac:dyDescent="0.3">
      <c r="H1" s="79" t="s">
        <v>19</v>
      </c>
      <c r="I1" s="196"/>
    </row>
    <row r="2" spans="1:9" s="202" customFormat="1" ht="18" customHeight="1" x14ac:dyDescent="0.25">
      <c r="A2" s="197" t="s">
        <v>19</v>
      </c>
      <c r="B2" s="198" t="s">
        <v>220</v>
      </c>
      <c r="C2" s="199"/>
      <c r="D2" s="200"/>
      <c r="E2" s="200"/>
      <c r="F2" s="200"/>
      <c r="G2" s="200"/>
      <c r="H2" s="200"/>
      <c r="I2" s="201" t="s">
        <v>63</v>
      </c>
    </row>
    <row r="3" spans="1:9" s="202" customFormat="1" x14ac:dyDescent="0.2">
      <c r="A3" s="203" t="s">
        <v>221</v>
      </c>
      <c r="C3" s="204"/>
      <c r="I3" s="205"/>
    </row>
    <row r="4" spans="1:9" s="202" customFormat="1" ht="12.75" x14ac:dyDescent="0.2">
      <c r="A4" s="206" t="s">
        <v>222</v>
      </c>
      <c r="B4" s="206" t="s">
        <v>59</v>
      </c>
      <c r="C4" s="206" t="s">
        <v>71</v>
      </c>
      <c r="D4" s="206" t="s">
        <v>223</v>
      </c>
      <c r="E4" s="207" t="s">
        <v>22</v>
      </c>
      <c r="F4" s="208"/>
      <c r="G4" s="208"/>
      <c r="H4" s="208"/>
      <c r="I4" s="209"/>
    </row>
    <row r="5" spans="1:9" x14ac:dyDescent="0.25">
      <c r="A5" t="s">
        <v>306</v>
      </c>
      <c r="B5" t="s">
        <v>407</v>
      </c>
      <c r="C5" t="s">
        <v>408</v>
      </c>
      <c r="D5"/>
      <c r="E5" t="s">
        <v>409</v>
      </c>
      <c r="F5"/>
      <c r="G5"/>
      <c r="H5"/>
    </row>
    <row r="6" spans="1:9" x14ac:dyDescent="0.25">
      <c r="A6" s="211"/>
      <c r="E6" s="212" t="s">
        <v>410</v>
      </c>
    </row>
    <row r="7" spans="1:9" ht="39" x14ac:dyDescent="0.25">
      <c r="A7" s="287" t="s">
        <v>836</v>
      </c>
      <c r="B7" s="288" t="s">
        <v>837</v>
      </c>
      <c r="C7" s="212" t="s">
        <v>411</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F5" sqref="F5"/>
    </sheetView>
  </sheetViews>
  <sheetFormatPr defaultColWidth="9.140625" defaultRowHeight="12.75" x14ac:dyDescent="0.2"/>
  <cols>
    <col min="1" max="1" width="9.140625" style="212"/>
    <col min="2" max="2" width="10.5703125" style="212" bestFit="1" customWidth="1"/>
    <col min="3" max="3" width="9.140625" style="212"/>
    <col min="4" max="4" width="13.42578125" style="212" customWidth="1"/>
    <col min="5" max="5" width="16.42578125" style="212" customWidth="1"/>
    <col min="6" max="6" width="23.42578125" style="212" customWidth="1"/>
    <col min="7" max="7" width="11" style="212" customWidth="1"/>
    <col min="8" max="259" width="9.140625" style="212"/>
    <col min="260" max="260" width="13.42578125" style="212" customWidth="1"/>
    <col min="261" max="261" width="16.42578125" style="212" customWidth="1"/>
    <col min="262" max="262" width="23.42578125" style="212" customWidth="1"/>
    <col min="263" max="263" width="11" style="212" customWidth="1"/>
    <col min="264" max="515" width="9.140625" style="212"/>
    <col min="516" max="516" width="13.42578125" style="212" customWidth="1"/>
    <col min="517" max="517" width="16.42578125" style="212" customWidth="1"/>
    <col min="518" max="518" width="23.42578125" style="212" customWidth="1"/>
    <col min="519" max="519" width="11" style="212" customWidth="1"/>
    <col min="520" max="771" width="9.140625" style="212"/>
    <col min="772" max="772" width="13.42578125" style="212" customWidth="1"/>
    <col min="773" max="773" width="16.42578125" style="212" customWidth="1"/>
    <col min="774" max="774" width="23.42578125" style="212" customWidth="1"/>
    <col min="775" max="775" width="11" style="212" customWidth="1"/>
    <col min="776" max="1027" width="9.140625" style="212"/>
    <col min="1028" max="1028" width="13.42578125" style="212" customWidth="1"/>
    <col min="1029" max="1029" width="16.42578125" style="212" customWidth="1"/>
    <col min="1030" max="1030" width="23.42578125" style="212" customWidth="1"/>
    <col min="1031" max="1031" width="11" style="212" customWidth="1"/>
    <col min="1032" max="1283" width="9.140625" style="212"/>
    <col min="1284" max="1284" width="13.42578125" style="212" customWidth="1"/>
    <col min="1285" max="1285" width="16.42578125" style="212" customWidth="1"/>
    <col min="1286" max="1286" width="23.42578125" style="212" customWidth="1"/>
    <col min="1287" max="1287" width="11" style="212" customWidth="1"/>
    <col min="1288" max="1539" width="9.140625" style="212"/>
    <col min="1540" max="1540" width="13.42578125" style="212" customWidth="1"/>
    <col min="1541" max="1541" width="16.42578125" style="212" customWidth="1"/>
    <col min="1542" max="1542" width="23.42578125" style="212" customWidth="1"/>
    <col min="1543" max="1543" width="11" style="212" customWidth="1"/>
    <col min="1544" max="1795" width="9.140625" style="212"/>
    <col min="1796" max="1796" width="13.42578125" style="212" customWidth="1"/>
    <col min="1797" max="1797" width="16.42578125" style="212" customWidth="1"/>
    <col min="1798" max="1798" width="23.42578125" style="212" customWidth="1"/>
    <col min="1799" max="1799" width="11" style="212" customWidth="1"/>
    <col min="1800" max="2051" width="9.140625" style="212"/>
    <col min="2052" max="2052" width="13.42578125" style="212" customWidth="1"/>
    <col min="2053" max="2053" width="16.42578125" style="212" customWidth="1"/>
    <col min="2054" max="2054" width="23.42578125" style="212" customWidth="1"/>
    <col min="2055" max="2055" width="11" style="212" customWidth="1"/>
    <col min="2056" max="2307" width="9.140625" style="212"/>
    <col min="2308" max="2308" width="13.42578125" style="212" customWidth="1"/>
    <col min="2309" max="2309" width="16.42578125" style="212" customWidth="1"/>
    <col min="2310" max="2310" width="23.42578125" style="212" customWidth="1"/>
    <col min="2311" max="2311" width="11" style="212" customWidth="1"/>
    <col min="2312" max="2563" width="9.140625" style="212"/>
    <col min="2564" max="2564" width="13.42578125" style="212" customWidth="1"/>
    <col min="2565" max="2565" width="16.42578125" style="212" customWidth="1"/>
    <col min="2566" max="2566" width="23.42578125" style="212" customWidth="1"/>
    <col min="2567" max="2567" width="11" style="212" customWidth="1"/>
    <col min="2568" max="2819" width="9.140625" style="212"/>
    <col min="2820" max="2820" width="13.42578125" style="212" customWidth="1"/>
    <col min="2821" max="2821" width="16.42578125" style="212" customWidth="1"/>
    <col min="2822" max="2822" width="23.42578125" style="212" customWidth="1"/>
    <col min="2823" max="2823" width="11" style="212" customWidth="1"/>
    <col min="2824" max="3075" width="9.140625" style="212"/>
    <col min="3076" max="3076" width="13.42578125" style="212" customWidth="1"/>
    <col min="3077" max="3077" width="16.42578125" style="212" customWidth="1"/>
    <col min="3078" max="3078" width="23.42578125" style="212" customWidth="1"/>
    <col min="3079" max="3079" width="11" style="212" customWidth="1"/>
    <col min="3080" max="3331" width="9.140625" style="212"/>
    <col min="3332" max="3332" width="13.42578125" style="212" customWidth="1"/>
    <col min="3333" max="3333" width="16.42578125" style="212" customWidth="1"/>
    <col min="3334" max="3334" width="23.42578125" style="212" customWidth="1"/>
    <col min="3335" max="3335" width="11" style="212" customWidth="1"/>
    <col min="3336" max="3587" width="9.140625" style="212"/>
    <col min="3588" max="3588" width="13.42578125" style="212" customWidth="1"/>
    <col min="3589" max="3589" width="16.42578125" style="212" customWidth="1"/>
    <col min="3590" max="3590" width="23.42578125" style="212" customWidth="1"/>
    <col min="3591" max="3591" width="11" style="212" customWidth="1"/>
    <col min="3592" max="3843" width="9.140625" style="212"/>
    <col min="3844" max="3844" width="13.42578125" style="212" customWidth="1"/>
    <col min="3845" max="3845" width="16.42578125" style="212" customWidth="1"/>
    <col min="3846" max="3846" width="23.42578125" style="212" customWidth="1"/>
    <col min="3847" max="3847" width="11" style="212" customWidth="1"/>
    <col min="3848" max="4099" width="9.140625" style="212"/>
    <col min="4100" max="4100" width="13.42578125" style="212" customWidth="1"/>
    <col min="4101" max="4101" width="16.42578125" style="212" customWidth="1"/>
    <col min="4102" max="4102" width="23.42578125" style="212" customWidth="1"/>
    <col min="4103" max="4103" width="11" style="212" customWidth="1"/>
    <col min="4104" max="4355" width="9.140625" style="212"/>
    <col min="4356" max="4356" width="13.42578125" style="212" customWidth="1"/>
    <col min="4357" max="4357" width="16.42578125" style="212" customWidth="1"/>
    <col min="4358" max="4358" width="23.42578125" style="212" customWidth="1"/>
    <col min="4359" max="4359" width="11" style="212" customWidth="1"/>
    <col min="4360" max="4611" width="9.140625" style="212"/>
    <col min="4612" max="4612" width="13.42578125" style="212" customWidth="1"/>
    <col min="4613" max="4613" width="16.42578125" style="212" customWidth="1"/>
    <col min="4614" max="4614" width="23.42578125" style="212" customWidth="1"/>
    <col min="4615" max="4615" width="11" style="212" customWidth="1"/>
    <col min="4616" max="4867" width="9.140625" style="212"/>
    <col min="4868" max="4868" width="13.42578125" style="212" customWidth="1"/>
    <col min="4869" max="4869" width="16.42578125" style="212" customWidth="1"/>
    <col min="4870" max="4870" width="23.42578125" style="212" customWidth="1"/>
    <col min="4871" max="4871" width="11" style="212" customWidth="1"/>
    <col min="4872" max="5123" width="9.140625" style="212"/>
    <col min="5124" max="5124" width="13.42578125" style="212" customWidth="1"/>
    <col min="5125" max="5125" width="16.42578125" style="212" customWidth="1"/>
    <col min="5126" max="5126" width="23.42578125" style="212" customWidth="1"/>
    <col min="5127" max="5127" width="11" style="212" customWidth="1"/>
    <col min="5128" max="5379" width="9.140625" style="212"/>
    <col min="5380" max="5380" width="13.42578125" style="212" customWidth="1"/>
    <col min="5381" max="5381" width="16.42578125" style="212" customWidth="1"/>
    <col min="5382" max="5382" width="23.42578125" style="212" customWidth="1"/>
    <col min="5383" max="5383" width="11" style="212" customWidth="1"/>
    <col min="5384" max="5635" width="9.140625" style="212"/>
    <col min="5636" max="5636" width="13.42578125" style="212" customWidth="1"/>
    <col min="5637" max="5637" width="16.42578125" style="212" customWidth="1"/>
    <col min="5638" max="5638" width="23.42578125" style="212" customWidth="1"/>
    <col min="5639" max="5639" width="11" style="212" customWidth="1"/>
    <col min="5640" max="5891" width="9.140625" style="212"/>
    <col min="5892" max="5892" width="13.42578125" style="212" customWidth="1"/>
    <col min="5893" max="5893" width="16.42578125" style="212" customWidth="1"/>
    <col min="5894" max="5894" width="23.42578125" style="212" customWidth="1"/>
    <col min="5895" max="5895" width="11" style="212" customWidth="1"/>
    <col min="5896" max="6147" width="9.140625" style="212"/>
    <col min="6148" max="6148" width="13.42578125" style="212" customWidth="1"/>
    <col min="6149" max="6149" width="16.42578125" style="212" customWidth="1"/>
    <col min="6150" max="6150" width="23.42578125" style="212" customWidth="1"/>
    <col min="6151" max="6151" width="11" style="212" customWidth="1"/>
    <col min="6152" max="6403" width="9.140625" style="212"/>
    <col min="6404" max="6404" width="13.42578125" style="212" customWidth="1"/>
    <col min="6405" max="6405" width="16.42578125" style="212" customWidth="1"/>
    <col min="6406" max="6406" width="23.42578125" style="212" customWidth="1"/>
    <col min="6407" max="6407" width="11" style="212" customWidth="1"/>
    <col min="6408" max="6659" width="9.140625" style="212"/>
    <col min="6660" max="6660" width="13.42578125" style="212" customWidth="1"/>
    <col min="6661" max="6661" width="16.42578125" style="212" customWidth="1"/>
    <col min="6662" max="6662" width="23.42578125" style="212" customWidth="1"/>
    <col min="6663" max="6663" width="11" style="212" customWidth="1"/>
    <col min="6664" max="6915" width="9.140625" style="212"/>
    <col min="6916" max="6916" width="13.42578125" style="212" customWidth="1"/>
    <col min="6917" max="6917" width="16.42578125" style="212" customWidth="1"/>
    <col min="6918" max="6918" width="23.42578125" style="212" customWidth="1"/>
    <col min="6919" max="6919" width="11" style="212" customWidth="1"/>
    <col min="6920" max="7171" width="9.140625" style="212"/>
    <col min="7172" max="7172" width="13.42578125" style="212" customWidth="1"/>
    <col min="7173" max="7173" width="16.42578125" style="212" customWidth="1"/>
    <col min="7174" max="7174" width="23.42578125" style="212" customWidth="1"/>
    <col min="7175" max="7175" width="11" style="212" customWidth="1"/>
    <col min="7176" max="7427" width="9.140625" style="212"/>
    <col min="7428" max="7428" width="13.42578125" style="212" customWidth="1"/>
    <col min="7429" max="7429" width="16.42578125" style="212" customWidth="1"/>
    <col min="7430" max="7430" width="23.42578125" style="212" customWidth="1"/>
    <col min="7431" max="7431" width="11" style="212" customWidth="1"/>
    <col min="7432" max="7683" width="9.140625" style="212"/>
    <col min="7684" max="7684" width="13.42578125" style="212" customWidth="1"/>
    <col min="7685" max="7685" width="16.42578125" style="212" customWidth="1"/>
    <col min="7686" max="7686" width="23.42578125" style="212" customWidth="1"/>
    <col min="7687" max="7687" width="11" style="212" customWidth="1"/>
    <col min="7688" max="7939" width="9.140625" style="212"/>
    <col min="7940" max="7940" width="13.42578125" style="212" customWidth="1"/>
    <col min="7941" max="7941" width="16.42578125" style="212" customWidth="1"/>
    <col min="7942" max="7942" width="23.42578125" style="212" customWidth="1"/>
    <col min="7943" max="7943" width="11" style="212" customWidth="1"/>
    <col min="7944" max="8195" width="9.140625" style="212"/>
    <col min="8196" max="8196" width="13.42578125" style="212" customWidth="1"/>
    <col min="8197" max="8197" width="16.42578125" style="212" customWidth="1"/>
    <col min="8198" max="8198" width="23.42578125" style="212" customWidth="1"/>
    <col min="8199" max="8199" width="11" style="212" customWidth="1"/>
    <col min="8200" max="8451" width="9.140625" style="212"/>
    <col min="8452" max="8452" width="13.42578125" style="212" customWidth="1"/>
    <col min="8453" max="8453" width="16.42578125" style="212" customWidth="1"/>
    <col min="8454" max="8454" width="23.42578125" style="212" customWidth="1"/>
    <col min="8455" max="8455" width="11" style="212" customWidth="1"/>
    <col min="8456" max="8707" width="9.140625" style="212"/>
    <col min="8708" max="8708" width="13.42578125" style="212" customWidth="1"/>
    <col min="8709" max="8709" width="16.42578125" style="212" customWidth="1"/>
    <col min="8710" max="8710" width="23.42578125" style="212" customWidth="1"/>
    <col min="8711" max="8711" width="11" style="212" customWidth="1"/>
    <col min="8712" max="8963" width="9.140625" style="212"/>
    <col min="8964" max="8964" width="13.42578125" style="212" customWidth="1"/>
    <col min="8965" max="8965" width="16.42578125" style="212" customWidth="1"/>
    <col min="8966" max="8966" width="23.42578125" style="212" customWidth="1"/>
    <col min="8967" max="8967" width="11" style="212" customWidth="1"/>
    <col min="8968" max="9219" width="9.140625" style="212"/>
    <col min="9220" max="9220" width="13.42578125" style="212" customWidth="1"/>
    <col min="9221" max="9221" width="16.42578125" style="212" customWidth="1"/>
    <col min="9222" max="9222" width="23.42578125" style="212" customWidth="1"/>
    <col min="9223" max="9223" width="11" style="212" customWidth="1"/>
    <col min="9224" max="9475" width="9.140625" style="212"/>
    <col min="9476" max="9476" width="13.42578125" style="212" customWidth="1"/>
    <col min="9477" max="9477" width="16.42578125" style="212" customWidth="1"/>
    <col min="9478" max="9478" width="23.42578125" style="212" customWidth="1"/>
    <col min="9479" max="9479" width="11" style="212" customWidth="1"/>
    <col min="9480" max="9731" width="9.140625" style="212"/>
    <col min="9732" max="9732" width="13.42578125" style="212" customWidth="1"/>
    <col min="9733" max="9733" width="16.42578125" style="212" customWidth="1"/>
    <col min="9734" max="9734" width="23.42578125" style="212" customWidth="1"/>
    <col min="9735" max="9735" width="11" style="212" customWidth="1"/>
    <col min="9736" max="9987" width="9.140625" style="212"/>
    <col min="9988" max="9988" width="13.42578125" style="212" customWidth="1"/>
    <col min="9989" max="9989" width="16.42578125" style="212" customWidth="1"/>
    <col min="9990" max="9990" width="23.42578125" style="212" customWidth="1"/>
    <col min="9991" max="9991" width="11" style="212" customWidth="1"/>
    <col min="9992" max="10243" width="9.140625" style="212"/>
    <col min="10244" max="10244" width="13.42578125" style="212" customWidth="1"/>
    <col min="10245" max="10245" width="16.42578125" style="212" customWidth="1"/>
    <col min="10246" max="10246" width="23.42578125" style="212" customWidth="1"/>
    <col min="10247" max="10247" width="11" style="212" customWidth="1"/>
    <col min="10248" max="10499" width="9.140625" style="212"/>
    <col min="10500" max="10500" width="13.42578125" style="212" customWidth="1"/>
    <col min="10501" max="10501" width="16.42578125" style="212" customWidth="1"/>
    <col min="10502" max="10502" width="23.42578125" style="212" customWidth="1"/>
    <col min="10503" max="10503" width="11" style="212" customWidth="1"/>
    <col min="10504" max="10755" width="9.140625" style="212"/>
    <col min="10756" max="10756" width="13.42578125" style="212" customWidth="1"/>
    <col min="10757" max="10757" width="16.42578125" style="212" customWidth="1"/>
    <col min="10758" max="10758" width="23.42578125" style="212" customWidth="1"/>
    <col min="10759" max="10759" width="11" style="212" customWidth="1"/>
    <col min="10760" max="11011" width="9.140625" style="212"/>
    <col min="11012" max="11012" width="13.42578125" style="212" customWidth="1"/>
    <col min="11013" max="11013" width="16.42578125" style="212" customWidth="1"/>
    <col min="11014" max="11014" width="23.42578125" style="212" customWidth="1"/>
    <col min="11015" max="11015" width="11" style="212" customWidth="1"/>
    <col min="11016" max="11267" width="9.140625" style="212"/>
    <col min="11268" max="11268" width="13.42578125" style="212" customWidth="1"/>
    <col min="11269" max="11269" width="16.42578125" style="212" customWidth="1"/>
    <col min="11270" max="11270" width="23.42578125" style="212" customWidth="1"/>
    <col min="11271" max="11271" width="11" style="212" customWidth="1"/>
    <col min="11272" max="11523" width="9.140625" style="212"/>
    <col min="11524" max="11524" width="13.42578125" style="212" customWidth="1"/>
    <col min="11525" max="11525" width="16.42578125" style="212" customWidth="1"/>
    <col min="11526" max="11526" width="23.42578125" style="212" customWidth="1"/>
    <col min="11527" max="11527" width="11" style="212" customWidth="1"/>
    <col min="11528" max="11779" width="9.140625" style="212"/>
    <col min="11780" max="11780" width="13.42578125" style="212" customWidth="1"/>
    <col min="11781" max="11781" width="16.42578125" style="212" customWidth="1"/>
    <col min="11782" max="11782" width="23.42578125" style="212" customWidth="1"/>
    <col min="11783" max="11783" width="11" style="212" customWidth="1"/>
    <col min="11784" max="12035" width="9.140625" style="212"/>
    <col min="12036" max="12036" width="13.42578125" style="212" customWidth="1"/>
    <col min="12037" max="12037" width="16.42578125" style="212" customWidth="1"/>
    <col min="12038" max="12038" width="23.42578125" style="212" customWidth="1"/>
    <col min="12039" max="12039" width="11" style="212" customWidth="1"/>
    <col min="12040" max="12291" width="9.140625" style="212"/>
    <col min="12292" max="12292" width="13.42578125" style="212" customWidth="1"/>
    <col min="12293" max="12293" width="16.42578125" style="212" customWidth="1"/>
    <col min="12294" max="12294" width="23.42578125" style="212" customWidth="1"/>
    <col min="12295" max="12295" width="11" style="212" customWidth="1"/>
    <col min="12296" max="12547" width="9.140625" style="212"/>
    <col min="12548" max="12548" width="13.42578125" style="212" customWidth="1"/>
    <col min="12549" max="12549" width="16.42578125" style="212" customWidth="1"/>
    <col min="12550" max="12550" width="23.42578125" style="212" customWidth="1"/>
    <col min="12551" max="12551" width="11" style="212" customWidth="1"/>
    <col min="12552" max="12803" width="9.140625" style="212"/>
    <col min="12804" max="12804" width="13.42578125" style="212" customWidth="1"/>
    <col min="12805" max="12805" width="16.42578125" style="212" customWidth="1"/>
    <col min="12806" max="12806" width="23.42578125" style="212" customWidth="1"/>
    <col min="12807" max="12807" width="11" style="212" customWidth="1"/>
    <col min="12808" max="13059" width="9.140625" style="212"/>
    <col min="13060" max="13060" width="13.42578125" style="212" customWidth="1"/>
    <col min="13061" max="13061" width="16.42578125" style="212" customWidth="1"/>
    <col min="13062" max="13062" width="23.42578125" style="212" customWidth="1"/>
    <col min="13063" max="13063" width="11" style="212" customWidth="1"/>
    <col min="13064" max="13315" width="9.140625" style="212"/>
    <col min="13316" max="13316" width="13.42578125" style="212" customWidth="1"/>
    <col min="13317" max="13317" width="16.42578125" style="212" customWidth="1"/>
    <col min="13318" max="13318" width="23.42578125" style="212" customWidth="1"/>
    <col min="13319" max="13319" width="11" style="212" customWidth="1"/>
    <col min="13320" max="13571" width="9.140625" style="212"/>
    <col min="13572" max="13572" width="13.42578125" style="212" customWidth="1"/>
    <col min="13573" max="13573" width="16.42578125" style="212" customWidth="1"/>
    <col min="13574" max="13574" width="23.42578125" style="212" customWidth="1"/>
    <col min="13575" max="13575" width="11" style="212" customWidth="1"/>
    <col min="13576" max="13827" width="9.140625" style="212"/>
    <col min="13828" max="13828" width="13.42578125" style="212" customWidth="1"/>
    <col min="13829" max="13829" width="16.42578125" style="212" customWidth="1"/>
    <col min="13830" max="13830" width="23.42578125" style="212" customWidth="1"/>
    <col min="13831" max="13831" width="11" style="212" customWidth="1"/>
    <col min="13832" max="14083" width="9.140625" style="212"/>
    <col min="14084" max="14084" width="13.42578125" style="212" customWidth="1"/>
    <col min="14085" max="14085" width="16.42578125" style="212" customWidth="1"/>
    <col min="14086" max="14086" width="23.42578125" style="212" customWidth="1"/>
    <col min="14087" max="14087" width="11" style="212" customWidth="1"/>
    <col min="14088" max="14339" width="9.140625" style="212"/>
    <col min="14340" max="14340" width="13.42578125" style="212" customWidth="1"/>
    <col min="14341" max="14341" width="16.42578125" style="212" customWidth="1"/>
    <col min="14342" max="14342" width="23.42578125" style="212" customWidth="1"/>
    <col min="14343" max="14343" width="11" style="212" customWidth="1"/>
    <col min="14344" max="14595" width="9.140625" style="212"/>
    <col min="14596" max="14596" width="13.42578125" style="212" customWidth="1"/>
    <col min="14597" max="14597" width="16.42578125" style="212" customWidth="1"/>
    <col min="14598" max="14598" width="23.42578125" style="212" customWidth="1"/>
    <col min="14599" max="14599" width="11" style="212" customWidth="1"/>
    <col min="14600" max="14851" width="9.140625" style="212"/>
    <col min="14852" max="14852" width="13.42578125" style="212" customWidth="1"/>
    <col min="14853" max="14853" width="16.42578125" style="212" customWidth="1"/>
    <col min="14854" max="14854" width="23.42578125" style="212" customWidth="1"/>
    <col min="14855" max="14855" width="11" style="212" customWidth="1"/>
    <col min="14856" max="15107" width="9.140625" style="212"/>
    <col min="15108" max="15108" width="13.42578125" style="212" customWidth="1"/>
    <col min="15109" max="15109" width="16.42578125" style="212" customWidth="1"/>
    <col min="15110" max="15110" width="23.42578125" style="212" customWidth="1"/>
    <col min="15111" max="15111" width="11" style="212" customWidth="1"/>
    <col min="15112" max="15363" width="9.140625" style="212"/>
    <col min="15364" max="15364" width="13.42578125" style="212" customWidth="1"/>
    <col min="15365" max="15365" width="16.42578125" style="212" customWidth="1"/>
    <col min="15366" max="15366" width="23.42578125" style="212" customWidth="1"/>
    <col min="15367" max="15367" width="11" style="212" customWidth="1"/>
    <col min="15368" max="15619" width="9.140625" style="212"/>
    <col min="15620" max="15620" width="13.42578125" style="212" customWidth="1"/>
    <col min="15621" max="15621" width="16.42578125" style="212" customWidth="1"/>
    <col min="15622" max="15622" width="23.42578125" style="212" customWidth="1"/>
    <col min="15623" max="15623" width="11" style="212" customWidth="1"/>
    <col min="15624" max="15875" width="9.140625" style="212"/>
    <col min="15876" max="15876" width="13.42578125" style="212" customWidth="1"/>
    <col min="15877" max="15877" width="16.42578125" style="212" customWidth="1"/>
    <col min="15878" max="15878" width="23.42578125" style="212" customWidth="1"/>
    <col min="15879" max="15879" width="11" style="212" customWidth="1"/>
    <col min="15880" max="16131" width="9.140625" style="212"/>
    <col min="16132" max="16132" width="13.42578125" style="212" customWidth="1"/>
    <col min="16133" max="16133" width="16.42578125" style="212" customWidth="1"/>
    <col min="16134" max="16134" width="23.42578125" style="212" customWidth="1"/>
    <col min="16135" max="16135" width="11" style="212" customWidth="1"/>
    <col min="16136" max="16384" width="9.140625" style="212"/>
  </cols>
  <sheetData>
    <row r="1" spans="1:38" ht="20.25" x14ac:dyDescent="0.3">
      <c r="A1" s="213"/>
      <c r="B1" s="214"/>
      <c r="C1" s="213"/>
      <c r="D1" s="214"/>
      <c r="E1" s="213"/>
      <c r="F1" s="213"/>
      <c r="G1" s="213"/>
      <c r="H1" s="79" t="s">
        <v>20</v>
      </c>
      <c r="I1" s="215"/>
      <c r="J1" s="215"/>
      <c r="K1" s="215"/>
      <c r="L1" s="215"/>
      <c r="M1" s="215"/>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row>
    <row r="2" spans="1:38" x14ac:dyDescent="0.2">
      <c r="A2" s="215"/>
      <c r="B2" s="435"/>
      <c r="C2" s="435"/>
      <c r="D2" s="435"/>
      <c r="E2" s="435"/>
      <c r="F2" s="216"/>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row>
    <row r="3" spans="1:38" x14ac:dyDescent="0.2">
      <c r="A3" s="215"/>
      <c r="B3" s="436" t="s">
        <v>224</v>
      </c>
      <c r="C3" s="436"/>
      <c r="D3" s="436"/>
      <c r="E3" s="436"/>
      <c r="F3" s="217" t="s">
        <v>63</v>
      </c>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row>
    <row r="4" spans="1:38" x14ac:dyDescent="0.2">
      <c r="A4" s="215"/>
      <c r="B4" s="215" t="s">
        <v>316</v>
      </c>
      <c r="C4" s="215">
        <v>0.66815999999999998</v>
      </c>
      <c r="D4" s="215" t="s">
        <v>317</v>
      </c>
      <c r="E4" s="215"/>
      <c r="F4" s="215" t="s">
        <v>406</v>
      </c>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row>
    <row r="5" spans="1:38" x14ac:dyDescent="0.2">
      <c r="A5" s="215"/>
      <c r="B5" s="218" t="s">
        <v>318</v>
      </c>
      <c r="C5" s="212">
        <v>35.314999999999998</v>
      </c>
      <c r="D5" s="212" t="s">
        <v>319</v>
      </c>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row>
    <row r="6" spans="1:38" x14ac:dyDescent="0.2">
      <c r="A6" s="215"/>
      <c r="B6" s="219"/>
      <c r="C6" s="212">
        <f>(C4/C5)*1000</f>
        <v>18.92000566331587</v>
      </c>
      <c r="D6" s="212" t="s">
        <v>305</v>
      </c>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row>
    <row r="7" spans="1:38" x14ac:dyDescent="0.2">
      <c r="A7" s="215"/>
      <c r="B7" s="218"/>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row>
    <row r="8" spans="1:38" x14ac:dyDescent="0.2">
      <c r="A8" s="215"/>
      <c r="B8" s="218" t="s">
        <v>320</v>
      </c>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row>
    <row r="9" spans="1:38" x14ac:dyDescent="0.2">
      <c r="A9" s="215"/>
      <c r="B9" s="220">
        <v>1</v>
      </c>
      <c r="C9" s="215" t="s">
        <v>321</v>
      </c>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5"/>
      <c r="AI9" s="215"/>
      <c r="AJ9" s="215"/>
      <c r="AK9" s="215"/>
      <c r="AL9" s="215"/>
    </row>
    <row r="10" spans="1:38" x14ac:dyDescent="0.2">
      <c r="A10" s="215"/>
      <c r="B10" s="221">
        <f>CONVERT(B9,"barrel","l")</f>
        <v>158.98729492800001</v>
      </c>
      <c r="D10" s="215"/>
      <c r="E10" s="215"/>
      <c r="I10" s="215"/>
      <c r="J10" s="215"/>
      <c r="K10" s="215"/>
      <c r="L10" s="215"/>
      <c r="M10" s="215"/>
      <c r="N10" s="215"/>
      <c r="O10" s="215"/>
      <c r="P10" s="215"/>
      <c r="Q10" s="215"/>
      <c r="R10" s="215"/>
      <c r="S10" s="215"/>
      <c r="T10" s="215"/>
      <c r="U10" s="215"/>
      <c r="V10" s="215"/>
      <c r="W10" s="215"/>
      <c r="X10" s="215"/>
      <c r="Y10" s="215"/>
      <c r="Z10" s="215"/>
      <c r="AA10" s="215"/>
      <c r="AB10" s="215"/>
      <c r="AC10" s="215"/>
      <c r="AD10" s="215"/>
      <c r="AE10" s="215"/>
      <c r="AF10" s="215"/>
      <c r="AG10" s="215"/>
      <c r="AH10" s="215"/>
      <c r="AI10" s="215"/>
      <c r="AJ10" s="215"/>
      <c r="AK10" s="215"/>
      <c r="AL10" s="215"/>
    </row>
    <row r="11" spans="1:38" x14ac:dyDescent="0.2">
      <c r="A11" s="215"/>
      <c r="B11" s="221"/>
      <c r="I11" s="215"/>
      <c r="J11" s="215"/>
      <c r="K11" s="215"/>
      <c r="L11" s="215"/>
      <c r="M11" s="215"/>
      <c r="N11" s="215"/>
      <c r="O11" s="215"/>
      <c r="P11" s="215"/>
      <c r="Q11" s="215"/>
      <c r="R11" s="215"/>
      <c r="S11" s="215"/>
      <c r="T11" s="215"/>
      <c r="U11" s="215"/>
      <c r="V11" s="215"/>
      <c r="W11" s="215"/>
      <c r="X11" s="215"/>
      <c r="Y11" s="215"/>
      <c r="Z11" s="215"/>
      <c r="AA11" s="215"/>
      <c r="AB11" s="215"/>
      <c r="AC11" s="215"/>
      <c r="AD11" s="215"/>
      <c r="AE11" s="215"/>
      <c r="AF11" s="215"/>
      <c r="AG11" s="215"/>
      <c r="AH11" s="215"/>
      <c r="AI11" s="215"/>
      <c r="AJ11" s="215"/>
      <c r="AK11" s="215"/>
      <c r="AL11" s="215"/>
    </row>
    <row r="12" spans="1:38" x14ac:dyDescent="0.2">
      <c r="A12" s="215"/>
      <c r="B12" s="222"/>
      <c r="I12" s="215"/>
      <c r="J12" s="215"/>
      <c r="K12" s="215"/>
      <c r="L12" s="215"/>
      <c r="M12" s="215"/>
      <c r="N12" s="215"/>
      <c r="O12" s="215"/>
      <c r="P12" s="215"/>
      <c r="Q12" s="215"/>
      <c r="R12" s="215"/>
      <c r="S12" s="215"/>
      <c r="T12" s="215"/>
      <c r="U12" s="215"/>
      <c r="V12" s="215"/>
      <c r="W12" s="215"/>
      <c r="X12" s="215"/>
      <c r="Y12" s="215"/>
      <c r="Z12" s="215"/>
      <c r="AA12" s="215"/>
      <c r="AB12" s="215"/>
      <c r="AC12" s="215"/>
      <c r="AD12" s="215"/>
      <c r="AE12" s="215"/>
      <c r="AF12" s="215"/>
      <c r="AG12" s="215"/>
      <c r="AH12" s="215"/>
      <c r="AI12" s="215"/>
      <c r="AJ12" s="215"/>
      <c r="AK12" s="215"/>
      <c r="AL12" s="215"/>
    </row>
    <row r="13" spans="1:38" x14ac:dyDescent="0.2">
      <c r="A13" s="215"/>
      <c r="I13" s="215"/>
      <c r="J13" s="215"/>
      <c r="K13" s="215"/>
      <c r="L13" s="215"/>
      <c r="M13" s="215"/>
      <c r="N13" s="215"/>
      <c r="O13" s="215"/>
      <c r="P13" s="215"/>
      <c r="Q13" s="215"/>
      <c r="R13" s="215"/>
      <c r="S13" s="215"/>
      <c r="T13" s="215"/>
      <c r="U13" s="215"/>
      <c r="V13" s="215"/>
      <c r="W13" s="215"/>
      <c r="X13" s="215"/>
      <c r="Y13" s="215"/>
      <c r="Z13" s="215"/>
      <c r="AA13" s="215"/>
      <c r="AB13" s="215"/>
      <c r="AC13" s="215"/>
      <c r="AD13" s="215"/>
      <c r="AE13" s="215"/>
      <c r="AF13" s="215"/>
      <c r="AG13" s="215"/>
      <c r="AH13" s="215"/>
      <c r="AI13" s="215"/>
      <c r="AJ13" s="215"/>
      <c r="AK13" s="215"/>
      <c r="AL13" s="215"/>
    </row>
    <row r="14" spans="1:38" x14ac:dyDescent="0.2">
      <c r="A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row>
    <row r="15" spans="1:38" x14ac:dyDescent="0.2">
      <c r="A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215"/>
      <c r="AG15" s="215"/>
      <c r="AH15" s="215"/>
      <c r="AI15" s="215"/>
      <c r="AJ15" s="215"/>
      <c r="AK15" s="215"/>
      <c r="AL15" s="215"/>
    </row>
    <row r="16" spans="1:38" x14ac:dyDescent="0.2">
      <c r="A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row>
    <row r="17" spans="1:38" x14ac:dyDescent="0.2">
      <c r="A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row>
    <row r="18" spans="1:38" x14ac:dyDescent="0.2">
      <c r="A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row>
    <row r="19" spans="1:38" x14ac:dyDescent="0.2">
      <c r="A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row>
    <row r="20" spans="1:38" x14ac:dyDescent="0.2">
      <c r="A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row>
    <row r="21" spans="1:38" x14ac:dyDescent="0.2">
      <c r="A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row>
    <row r="22" spans="1:38" x14ac:dyDescent="0.2">
      <c r="A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215"/>
      <c r="AH22" s="215"/>
      <c r="AI22" s="215"/>
      <c r="AJ22" s="215"/>
      <c r="AK22" s="215"/>
      <c r="AL22" s="215"/>
    </row>
    <row r="23" spans="1:38" x14ac:dyDescent="0.2">
      <c r="A23" s="215"/>
      <c r="B23" s="215"/>
      <c r="C23" s="215"/>
      <c r="D23" s="215"/>
      <c r="E23" s="215"/>
      <c r="F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row>
    <row r="24" spans="1:38" x14ac:dyDescent="0.2">
      <c r="A24" s="215"/>
      <c r="B24" s="215"/>
      <c r="C24" s="215"/>
      <c r="D24" s="215"/>
      <c r="E24" s="215"/>
      <c r="F24" s="215"/>
      <c r="I24" s="215"/>
      <c r="J24" s="215"/>
      <c r="K24" s="215"/>
      <c r="L24" s="215"/>
      <c r="M24" s="215"/>
      <c r="N24" s="215"/>
      <c r="O24" s="215"/>
      <c r="P24" s="215"/>
      <c r="Q24" s="215"/>
      <c r="R24" s="215"/>
      <c r="S24" s="215"/>
      <c r="T24" s="215"/>
      <c r="U24" s="215"/>
      <c r="V24" s="215"/>
      <c r="W24" s="215"/>
      <c r="X24" s="215"/>
      <c r="Y24" s="215"/>
      <c r="Z24" s="215"/>
      <c r="AA24" s="215"/>
      <c r="AB24" s="215"/>
      <c r="AC24" s="215"/>
      <c r="AD24" s="215"/>
      <c r="AE24" s="215"/>
      <c r="AF24" s="215"/>
      <c r="AG24" s="215"/>
      <c r="AH24" s="215"/>
      <c r="AI24" s="215"/>
      <c r="AJ24" s="215"/>
      <c r="AK24" s="215"/>
      <c r="AL24" s="215"/>
    </row>
    <row r="25" spans="1:38" x14ac:dyDescent="0.2">
      <c r="A25" s="215"/>
      <c r="B25" s="176"/>
      <c r="C25" s="223"/>
      <c r="D25" s="176"/>
      <c r="E25" s="176"/>
      <c r="F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row>
    <row r="26" spans="1:38" x14ac:dyDescent="0.2">
      <c r="A26" s="215"/>
      <c r="B26" s="224"/>
      <c r="C26" s="225"/>
      <c r="D26" s="176"/>
      <c r="E26" s="176"/>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row>
    <row r="27" spans="1:38" x14ac:dyDescent="0.2">
      <c r="A27" s="215"/>
      <c r="B27" s="224"/>
      <c r="C27" s="225"/>
      <c r="D27" s="176"/>
      <c r="E27" s="176"/>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row>
    <row r="28" spans="1:38" x14ac:dyDescent="0.2">
      <c r="A28" s="215"/>
      <c r="B28" s="224"/>
      <c r="C28" s="225"/>
      <c r="D28" s="176"/>
      <c r="E28" s="176"/>
      <c r="I28" s="215"/>
      <c r="J28" s="215"/>
      <c r="K28" s="215"/>
      <c r="L28" s="215"/>
      <c r="M28" s="215"/>
      <c r="N28" s="215"/>
      <c r="O28" s="215"/>
      <c r="P28" s="215"/>
      <c r="Q28" s="215"/>
      <c r="R28" s="215"/>
      <c r="S28" s="215"/>
      <c r="T28" s="215"/>
      <c r="U28" s="215"/>
      <c r="V28" s="215"/>
      <c r="W28" s="215"/>
      <c r="X28" s="215"/>
      <c r="Y28" s="215"/>
      <c r="Z28" s="215"/>
      <c r="AA28" s="215"/>
      <c r="AB28" s="215"/>
      <c r="AC28" s="215"/>
      <c r="AD28" s="215"/>
      <c r="AE28" s="215"/>
      <c r="AF28" s="215"/>
      <c r="AG28" s="215"/>
      <c r="AH28" s="215"/>
      <c r="AI28" s="215"/>
      <c r="AJ28" s="215"/>
      <c r="AK28" s="215"/>
      <c r="AL28" s="215"/>
    </row>
    <row r="29" spans="1:38" x14ac:dyDescent="0.2">
      <c r="B29" s="224"/>
      <c r="C29" s="215"/>
      <c r="D29" s="215"/>
      <c r="E29" s="215"/>
    </row>
    <row r="30" spans="1:38" x14ac:dyDescent="0.2">
      <c r="B30" s="224"/>
      <c r="C30" s="215"/>
      <c r="D30" s="215"/>
      <c r="E30" s="215"/>
    </row>
    <row r="31" spans="1:38" x14ac:dyDescent="0.2">
      <c r="B31" s="221"/>
      <c r="C31" s="215"/>
      <c r="D31" s="215"/>
      <c r="E31" s="215"/>
    </row>
    <row r="37" spans="10:10" x14ac:dyDescent="0.2">
      <c r="J37" s="226"/>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4"/>
  <sheetViews>
    <sheetView zoomScaleNormal="100" workbookViewId="0">
      <selection activeCell="G16" sqref="G16"/>
    </sheetView>
  </sheetViews>
  <sheetFormatPr defaultColWidth="9.140625" defaultRowHeight="12.75" x14ac:dyDescent="0.2"/>
  <cols>
    <col min="1" max="2" width="9.140625" style="3"/>
    <col min="3" max="3" width="13.140625" style="3" customWidth="1"/>
    <col min="4" max="258" width="9.140625" style="3"/>
    <col min="259" max="259" width="13.140625" style="3" customWidth="1"/>
    <col min="260" max="514" width="9.140625" style="3"/>
    <col min="515" max="515" width="13.140625" style="3" customWidth="1"/>
    <col min="516" max="770" width="9.140625" style="3"/>
    <col min="771" max="771" width="13.140625" style="3" customWidth="1"/>
    <col min="772" max="1026" width="9.140625" style="3"/>
    <col min="1027" max="1027" width="13.140625" style="3" customWidth="1"/>
    <col min="1028" max="1282" width="9.140625" style="3"/>
    <col min="1283" max="1283" width="13.140625" style="3" customWidth="1"/>
    <col min="1284" max="1538" width="9.140625" style="3"/>
    <col min="1539" max="1539" width="13.140625" style="3" customWidth="1"/>
    <col min="1540" max="1794" width="9.140625" style="3"/>
    <col min="1795" max="1795" width="13.140625" style="3" customWidth="1"/>
    <col min="1796" max="2050" width="9.140625" style="3"/>
    <col min="2051" max="2051" width="13.140625" style="3" customWidth="1"/>
    <col min="2052" max="2306" width="9.140625" style="3"/>
    <col min="2307" max="2307" width="13.140625" style="3" customWidth="1"/>
    <col min="2308" max="2562" width="9.140625" style="3"/>
    <col min="2563" max="2563" width="13.140625" style="3" customWidth="1"/>
    <col min="2564" max="2818" width="9.140625" style="3"/>
    <col min="2819" max="2819" width="13.140625" style="3" customWidth="1"/>
    <col min="2820" max="3074" width="9.140625" style="3"/>
    <col min="3075" max="3075" width="13.140625" style="3" customWidth="1"/>
    <col min="3076" max="3330" width="9.140625" style="3"/>
    <col min="3331" max="3331" width="13.140625" style="3" customWidth="1"/>
    <col min="3332" max="3586" width="9.140625" style="3"/>
    <col min="3587" max="3587" width="13.140625" style="3" customWidth="1"/>
    <col min="3588" max="3842" width="9.140625" style="3"/>
    <col min="3843" max="3843" width="13.140625" style="3" customWidth="1"/>
    <col min="3844" max="4098" width="9.140625" style="3"/>
    <col min="4099" max="4099" width="13.140625" style="3" customWidth="1"/>
    <col min="4100" max="4354" width="9.140625" style="3"/>
    <col min="4355" max="4355" width="13.140625" style="3" customWidth="1"/>
    <col min="4356" max="4610" width="9.140625" style="3"/>
    <col min="4611" max="4611" width="13.140625" style="3" customWidth="1"/>
    <col min="4612" max="4866" width="9.140625" style="3"/>
    <col min="4867" max="4867" width="13.140625" style="3" customWidth="1"/>
    <col min="4868" max="5122" width="9.140625" style="3"/>
    <col min="5123" max="5123" width="13.140625" style="3" customWidth="1"/>
    <col min="5124" max="5378" width="9.140625" style="3"/>
    <col min="5379" max="5379" width="13.140625" style="3" customWidth="1"/>
    <col min="5380" max="5634" width="9.140625" style="3"/>
    <col min="5635" max="5635" width="13.140625" style="3" customWidth="1"/>
    <col min="5636" max="5890" width="9.140625" style="3"/>
    <col min="5891" max="5891" width="13.140625" style="3" customWidth="1"/>
    <col min="5892" max="6146" width="9.140625" style="3"/>
    <col min="6147" max="6147" width="13.140625" style="3" customWidth="1"/>
    <col min="6148" max="6402" width="9.140625" style="3"/>
    <col min="6403" max="6403" width="13.140625" style="3" customWidth="1"/>
    <col min="6404" max="6658" width="9.140625" style="3"/>
    <col min="6659" max="6659" width="13.140625" style="3" customWidth="1"/>
    <col min="6660" max="6914" width="9.140625" style="3"/>
    <col min="6915" max="6915" width="13.140625" style="3" customWidth="1"/>
    <col min="6916" max="7170" width="9.140625" style="3"/>
    <col min="7171" max="7171" width="13.140625" style="3" customWidth="1"/>
    <col min="7172" max="7426" width="9.140625" style="3"/>
    <col min="7427" max="7427" width="13.140625" style="3" customWidth="1"/>
    <col min="7428" max="7682" width="9.140625" style="3"/>
    <col min="7683" max="7683" width="13.140625" style="3" customWidth="1"/>
    <col min="7684" max="7938" width="9.140625" style="3"/>
    <col min="7939" max="7939" width="13.140625" style="3" customWidth="1"/>
    <col min="7940" max="8194" width="9.140625" style="3"/>
    <col min="8195" max="8195" width="13.140625" style="3" customWidth="1"/>
    <col min="8196" max="8450" width="9.140625" style="3"/>
    <col min="8451" max="8451" width="13.140625" style="3" customWidth="1"/>
    <col min="8452" max="8706" width="9.140625" style="3"/>
    <col min="8707" max="8707" width="13.140625" style="3" customWidth="1"/>
    <col min="8708" max="8962" width="9.140625" style="3"/>
    <col min="8963" max="8963" width="13.140625" style="3" customWidth="1"/>
    <col min="8964" max="9218" width="9.140625" style="3"/>
    <col min="9219" max="9219" width="13.140625" style="3" customWidth="1"/>
    <col min="9220" max="9474" width="9.140625" style="3"/>
    <col min="9475" max="9475" width="13.140625" style="3" customWidth="1"/>
    <col min="9476" max="9730" width="9.140625" style="3"/>
    <col min="9731" max="9731" width="13.140625" style="3" customWidth="1"/>
    <col min="9732" max="9986" width="9.140625" style="3"/>
    <col min="9987" max="9987" width="13.140625" style="3" customWidth="1"/>
    <col min="9988" max="10242" width="9.140625" style="3"/>
    <col min="10243" max="10243" width="13.140625" style="3" customWidth="1"/>
    <col min="10244" max="10498" width="9.140625" style="3"/>
    <col min="10499" max="10499" width="13.140625" style="3" customWidth="1"/>
    <col min="10500" max="10754" width="9.140625" style="3"/>
    <col min="10755" max="10755" width="13.140625" style="3" customWidth="1"/>
    <col min="10756" max="11010" width="9.140625" style="3"/>
    <col min="11011" max="11011" width="13.140625" style="3" customWidth="1"/>
    <col min="11012" max="11266" width="9.140625" style="3"/>
    <col min="11267" max="11267" width="13.140625" style="3" customWidth="1"/>
    <col min="11268" max="11522" width="9.140625" style="3"/>
    <col min="11523" max="11523" width="13.140625" style="3" customWidth="1"/>
    <col min="11524" max="11778" width="9.140625" style="3"/>
    <col min="11779" max="11779" width="13.140625" style="3" customWidth="1"/>
    <col min="11780" max="12034" width="9.140625" style="3"/>
    <col min="12035" max="12035" width="13.140625" style="3" customWidth="1"/>
    <col min="12036" max="12290" width="9.140625" style="3"/>
    <col min="12291" max="12291" width="13.140625" style="3" customWidth="1"/>
    <col min="12292" max="12546" width="9.140625" style="3"/>
    <col min="12547" max="12547" width="13.140625" style="3" customWidth="1"/>
    <col min="12548" max="12802" width="9.140625" style="3"/>
    <col min="12803" max="12803" width="13.140625" style="3" customWidth="1"/>
    <col min="12804" max="13058" width="9.140625" style="3"/>
    <col min="13059" max="13059" width="13.140625" style="3" customWidth="1"/>
    <col min="13060" max="13314" width="9.140625" style="3"/>
    <col min="13315" max="13315" width="13.140625" style="3" customWidth="1"/>
    <col min="13316" max="13570" width="9.140625" style="3"/>
    <col min="13571" max="13571" width="13.140625" style="3" customWidth="1"/>
    <col min="13572" max="13826" width="9.140625" style="3"/>
    <col min="13827" max="13827" width="13.140625" style="3" customWidth="1"/>
    <col min="13828" max="14082" width="9.140625" style="3"/>
    <col min="14083" max="14083" width="13.140625" style="3" customWidth="1"/>
    <col min="14084" max="14338" width="9.140625" style="3"/>
    <col min="14339" max="14339" width="13.140625" style="3" customWidth="1"/>
    <col min="14340" max="14594" width="9.140625" style="3"/>
    <col min="14595" max="14595" width="13.140625" style="3" customWidth="1"/>
    <col min="14596" max="14850" width="9.140625" style="3"/>
    <col min="14851" max="14851" width="13.140625" style="3" customWidth="1"/>
    <col min="14852" max="15106" width="9.140625" style="3"/>
    <col min="15107" max="15107" width="13.140625" style="3" customWidth="1"/>
    <col min="15108" max="15362" width="9.140625" style="3"/>
    <col min="15363" max="15363" width="13.140625" style="3" customWidth="1"/>
    <col min="15364" max="15618" width="9.140625" style="3"/>
    <col min="15619" max="15619" width="13.140625" style="3" customWidth="1"/>
    <col min="15620" max="15874" width="9.140625" style="3"/>
    <col min="15875" max="15875" width="13.140625" style="3" customWidth="1"/>
    <col min="15876" max="16130" width="9.140625" style="3"/>
    <col min="16131" max="16131" width="13.140625" style="3" customWidth="1"/>
    <col min="16132" max="16384" width="9.140625" style="3"/>
  </cols>
  <sheetData>
    <row r="1" spans="1:38" ht="20.25" x14ac:dyDescent="0.3">
      <c r="A1" s="11"/>
      <c r="B1" s="11"/>
      <c r="C1" s="11"/>
      <c r="D1" s="11"/>
      <c r="E1" s="11"/>
      <c r="F1" s="11"/>
      <c r="G1" s="11"/>
      <c r="H1" s="79" t="s">
        <v>22</v>
      </c>
      <c r="N1" s="11"/>
      <c r="O1" s="11"/>
      <c r="P1" s="11"/>
      <c r="Q1" s="11"/>
      <c r="R1" s="11"/>
      <c r="S1" s="11"/>
      <c r="T1" s="11"/>
      <c r="U1" s="11"/>
      <c r="V1" s="11"/>
      <c r="W1" s="11"/>
      <c r="X1" s="11"/>
      <c r="Y1" s="11"/>
      <c r="Z1" s="11"/>
      <c r="AA1" s="11"/>
      <c r="AB1" s="11"/>
      <c r="AC1" s="11"/>
      <c r="AD1" s="11"/>
      <c r="AE1" s="11"/>
      <c r="AF1" s="11"/>
      <c r="AG1" s="11"/>
      <c r="AH1" s="11"/>
      <c r="AI1" s="11"/>
      <c r="AJ1" s="11"/>
      <c r="AK1" s="11"/>
      <c r="AL1" s="11"/>
    </row>
    <row r="3" spans="1:38" x14ac:dyDescent="0.2">
      <c r="C3" s="216" t="s">
        <v>225</v>
      </c>
      <c r="D3" s="216" t="s">
        <v>9</v>
      </c>
    </row>
    <row r="4" spans="1:38" ht="31.5" customHeight="1" x14ac:dyDescent="0.2">
      <c r="C4" s="227">
        <v>1</v>
      </c>
      <c r="D4" s="438" t="s">
        <v>404</v>
      </c>
      <c r="E4" s="439"/>
      <c r="F4" s="439"/>
      <c r="G4" s="439"/>
      <c r="H4" s="439"/>
      <c r="I4" s="439"/>
      <c r="J4" s="439"/>
      <c r="K4" s="439"/>
      <c r="L4" s="439"/>
    </row>
    <row r="5" spans="1:38" ht="48" customHeight="1" x14ac:dyDescent="0.2">
      <c r="C5" s="227">
        <v>2</v>
      </c>
      <c r="D5" s="438" t="s">
        <v>405</v>
      </c>
      <c r="E5" s="439"/>
      <c r="F5" s="439"/>
      <c r="G5" s="439"/>
      <c r="H5" s="439"/>
      <c r="I5" s="439"/>
      <c r="J5" s="439"/>
      <c r="K5" s="439"/>
      <c r="L5" s="439"/>
    </row>
    <row r="6" spans="1:38" ht="35.25" customHeight="1" x14ac:dyDescent="0.2">
      <c r="C6" s="227">
        <v>4</v>
      </c>
      <c r="D6" s="438" t="s">
        <v>839</v>
      </c>
      <c r="E6" s="439"/>
      <c r="F6" s="439"/>
      <c r="G6" s="439"/>
      <c r="H6" s="439"/>
      <c r="I6" s="439"/>
      <c r="J6" s="439"/>
      <c r="K6" s="439"/>
      <c r="L6" s="439"/>
    </row>
    <row r="7" spans="1:38" ht="36" customHeight="1" x14ac:dyDescent="0.2">
      <c r="C7" s="227">
        <v>5</v>
      </c>
      <c r="D7" s="438" t="s">
        <v>840</v>
      </c>
      <c r="E7" s="439"/>
      <c r="F7" s="439"/>
      <c r="G7" s="439"/>
      <c r="H7" s="439"/>
      <c r="I7" s="439"/>
      <c r="J7" s="439"/>
      <c r="K7" s="439"/>
      <c r="L7" s="439"/>
    </row>
    <row r="8" spans="1:38" ht="33" customHeight="1" x14ac:dyDescent="0.2">
      <c r="C8" s="227">
        <v>6</v>
      </c>
      <c r="D8" s="438" t="s">
        <v>841</v>
      </c>
      <c r="E8" s="439"/>
      <c r="F8" s="439"/>
      <c r="G8" s="439"/>
      <c r="H8" s="439"/>
      <c r="I8" s="439"/>
      <c r="J8" s="439"/>
      <c r="K8" s="439"/>
      <c r="L8" s="439"/>
    </row>
    <row r="9" spans="1:38" ht="81" customHeight="1" x14ac:dyDescent="0.2">
      <c r="C9" s="227">
        <v>7</v>
      </c>
      <c r="D9" s="440" t="s">
        <v>842</v>
      </c>
      <c r="E9" s="440"/>
      <c r="F9" s="440"/>
      <c r="G9" s="440"/>
      <c r="H9" s="440"/>
      <c r="I9" s="440"/>
      <c r="J9" s="440"/>
      <c r="K9" s="440"/>
      <c r="L9" s="440"/>
    </row>
    <row r="10" spans="1:38" ht="91.5" customHeight="1" x14ac:dyDescent="0.2">
      <c r="C10" s="227">
        <v>8</v>
      </c>
      <c r="D10" s="437" t="s">
        <v>843</v>
      </c>
      <c r="E10" s="437"/>
      <c r="F10" s="437"/>
      <c r="G10" s="437"/>
      <c r="H10" s="437"/>
      <c r="I10" s="437"/>
      <c r="J10" s="437"/>
      <c r="K10" s="437"/>
      <c r="L10" s="437"/>
    </row>
    <row r="11" spans="1:38" ht="12.75" customHeight="1" x14ac:dyDescent="0.2">
      <c r="C11" s="290"/>
      <c r="D11" s="289"/>
      <c r="E11" s="289"/>
      <c r="F11" s="289"/>
      <c r="G11" s="289"/>
      <c r="H11" s="289"/>
      <c r="I11" s="289"/>
      <c r="J11" s="289"/>
      <c r="K11" s="289"/>
      <c r="L11" s="289"/>
    </row>
    <row r="12" spans="1:38" ht="12.75" customHeight="1" x14ac:dyDescent="0.2">
      <c r="C12" s="290"/>
      <c r="D12" s="289"/>
      <c r="E12" s="289"/>
      <c r="F12" s="289"/>
      <c r="G12" s="289"/>
      <c r="H12" s="289"/>
      <c r="I12" s="289"/>
      <c r="J12" s="289"/>
      <c r="K12" s="289"/>
      <c r="L12" s="289"/>
    </row>
    <row r="13" spans="1:38" ht="12.75" customHeight="1" x14ac:dyDescent="0.2">
      <c r="C13" s="290"/>
      <c r="D13" s="289"/>
      <c r="E13" s="289"/>
      <c r="F13" s="289"/>
      <c r="G13" s="289"/>
      <c r="H13" s="289"/>
      <c r="I13" s="289"/>
      <c r="J13" s="289"/>
      <c r="K13" s="289"/>
      <c r="L13" s="289"/>
    </row>
    <row r="14" spans="1:38" ht="12.75" customHeight="1" x14ac:dyDescent="0.2">
      <c r="C14" s="291"/>
      <c r="D14" s="289"/>
      <c r="E14" s="289"/>
      <c r="F14" s="289"/>
      <c r="G14" s="289"/>
      <c r="H14" s="289"/>
      <c r="I14" s="289"/>
      <c r="J14" s="289"/>
      <c r="K14" s="289"/>
      <c r="L14" s="289"/>
    </row>
  </sheetData>
  <mergeCells count="7">
    <mergeCell ref="D10:L10"/>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70" zoomScaleNormal="70" workbookViewId="0">
      <selection activeCell="Z10" sqref="Z10"/>
    </sheetView>
  </sheetViews>
  <sheetFormatPr defaultRowHeight="15" x14ac:dyDescent="0.25"/>
  <sheetData>
    <row r="1" spans="1:13" x14ac:dyDescent="0.25">
      <c r="A1" s="316"/>
      <c r="B1" s="316"/>
      <c r="C1" s="316"/>
      <c r="D1" s="316"/>
      <c r="E1" s="316"/>
      <c r="F1" s="316"/>
      <c r="G1" s="316"/>
      <c r="H1" s="316"/>
      <c r="I1" s="316"/>
      <c r="J1" s="316"/>
      <c r="K1" s="316"/>
      <c r="L1" s="316"/>
      <c r="M1" s="316"/>
    </row>
    <row r="2" spans="1:13" x14ac:dyDescent="0.25">
      <c r="A2" s="316"/>
      <c r="B2" s="316"/>
      <c r="C2" s="316"/>
      <c r="D2" s="316"/>
      <c r="E2" s="316"/>
      <c r="F2" s="316"/>
      <c r="G2" s="316"/>
      <c r="H2" s="316"/>
      <c r="I2" s="316"/>
      <c r="J2" s="316"/>
      <c r="K2" s="316"/>
      <c r="L2" s="316"/>
      <c r="M2" s="316"/>
    </row>
    <row r="3" spans="1:13" x14ac:dyDescent="0.25">
      <c r="A3" s="316"/>
      <c r="B3" s="316"/>
      <c r="C3" s="316"/>
      <c r="D3" s="316"/>
      <c r="E3" s="316"/>
      <c r="F3" s="316"/>
      <c r="G3" s="316"/>
      <c r="H3" s="316"/>
      <c r="I3" s="316"/>
      <c r="J3" s="316"/>
      <c r="K3" s="316"/>
      <c r="L3" s="316"/>
      <c r="M3" s="316"/>
    </row>
    <row r="4" spans="1:13" x14ac:dyDescent="0.25">
      <c r="A4" s="316"/>
      <c r="B4" s="316"/>
      <c r="C4" s="316"/>
      <c r="D4" s="316"/>
      <c r="E4" s="316"/>
      <c r="F4" s="316"/>
      <c r="G4" s="316"/>
      <c r="H4" s="316"/>
      <c r="I4" s="316"/>
      <c r="J4" s="316"/>
      <c r="K4" s="316"/>
      <c r="L4" s="316"/>
      <c r="M4" s="316"/>
    </row>
    <row r="5" spans="1:13" x14ac:dyDescent="0.25">
      <c r="A5" s="316"/>
      <c r="B5" s="316"/>
      <c r="C5" s="316"/>
      <c r="D5" s="316"/>
      <c r="E5" s="316"/>
      <c r="F5" s="316"/>
      <c r="G5" s="316"/>
      <c r="H5" s="316"/>
      <c r="I5" s="316"/>
      <c r="J5" s="316"/>
      <c r="K5" s="316"/>
      <c r="L5" s="316"/>
      <c r="M5" s="316"/>
    </row>
    <row r="6" spans="1:13" x14ac:dyDescent="0.25">
      <c r="A6" s="316"/>
      <c r="B6" s="316"/>
      <c r="C6" s="316"/>
      <c r="D6" s="316"/>
      <c r="E6" s="316"/>
      <c r="F6" s="316"/>
      <c r="G6" s="316"/>
      <c r="H6" s="316"/>
      <c r="I6" s="316"/>
      <c r="J6" s="316"/>
      <c r="K6" s="316"/>
      <c r="L6" s="316"/>
      <c r="M6" s="316"/>
    </row>
    <row r="7" spans="1:13" x14ac:dyDescent="0.25">
      <c r="A7" s="316"/>
      <c r="B7" s="316"/>
      <c r="C7" s="316"/>
      <c r="D7" s="316"/>
      <c r="E7" s="316"/>
      <c r="F7" s="316"/>
      <c r="G7" s="316"/>
      <c r="H7" s="316"/>
      <c r="I7" s="316"/>
      <c r="J7" s="316"/>
      <c r="K7" s="316"/>
      <c r="L7" s="316"/>
      <c r="M7" s="316"/>
    </row>
    <row r="8" spans="1:13" x14ac:dyDescent="0.25">
      <c r="A8" s="316"/>
      <c r="B8" s="316"/>
      <c r="C8" s="316"/>
      <c r="D8" s="316"/>
      <c r="E8" s="316"/>
      <c r="F8" s="316"/>
      <c r="G8" s="316"/>
      <c r="H8" s="316"/>
      <c r="I8" s="316"/>
      <c r="J8" s="316"/>
      <c r="K8" s="316"/>
      <c r="L8" s="316"/>
      <c r="M8" s="316"/>
    </row>
    <row r="9" spans="1:13" x14ac:dyDescent="0.25">
      <c r="A9" s="316"/>
      <c r="B9" s="316"/>
      <c r="C9" s="316"/>
      <c r="D9" s="316"/>
      <c r="E9" s="316"/>
      <c r="F9" s="316"/>
      <c r="G9" s="316"/>
      <c r="H9" s="316"/>
      <c r="I9" s="316"/>
      <c r="J9" s="316"/>
      <c r="K9" s="316"/>
      <c r="L9" s="316"/>
      <c r="M9" s="316"/>
    </row>
    <row r="10" spans="1:13" x14ac:dyDescent="0.25">
      <c r="A10" s="316"/>
      <c r="B10" s="316"/>
      <c r="C10" s="316"/>
      <c r="D10" s="316"/>
      <c r="E10" s="316"/>
      <c r="F10" s="316"/>
      <c r="G10" s="316"/>
      <c r="H10" s="316"/>
      <c r="I10" s="316"/>
      <c r="J10" s="316"/>
      <c r="K10" s="316"/>
      <c r="L10" s="316"/>
      <c r="M10" s="316"/>
    </row>
    <row r="11" spans="1:13" x14ac:dyDescent="0.25">
      <c r="A11" s="316"/>
      <c r="B11" s="316"/>
      <c r="C11" s="316"/>
      <c r="D11" s="316"/>
      <c r="E11" s="316"/>
      <c r="F11" s="316"/>
      <c r="G11" s="316"/>
      <c r="H11" s="316"/>
      <c r="I11" s="316"/>
      <c r="J11" s="316"/>
      <c r="K11" s="316"/>
      <c r="L11" s="316"/>
      <c r="M11" s="316"/>
    </row>
    <row r="12" spans="1:13" x14ac:dyDescent="0.25">
      <c r="A12" s="316"/>
      <c r="B12" s="316"/>
      <c r="C12" s="316"/>
      <c r="D12" s="316"/>
      <c r="E12" s="316"/>
      <c r="F12" s="316"/>
      <c r="G12" s="316"/>
      <c r="H12" s="316"/>
      <c r="I12" s="316"/>
      <c r="J12" s="316"/>
      <c r="K12" s="316"/>
      <c r="L12" s="316"/>
      <c r="M12" s="316"/>
    </row>
    <row r="13" spans="1:13" x14ac:dyDescent="0.25">
      <c r="A13" s="316"/>
      <c r="B13" s="316"/>
      <c r="C13" s="316"/>
      <c r="D13" s="316"/>
      <c r="E13" s="316"/>
      <c r="F13" s="316"/>
      <c r="G13" s="316"/>
      <c r="H13" s="316"/>
      <c r="I13" s="316"/>
      <c r="J13" s="316"/>
      <c r="K13" s="316"/>
      <c r="L13" s="316"/>
      <c r="M13" s="316"/>
    </row>
    <row r="14" spans="1:13" x14ac:dyDescent="0.25">
      <c r="A14" s="316"/>
      <c r="B14" s="316"/>
      <c r="C14" s="316"/>
      <c r="D14" s="316"/>
      <c r="E14" s="316"/>
      <c r="F14" s="316"/>
      <c r="G14" s="316"/>
      <c r="H14" s="316"/>
      <c r="I14" s="316"/>
      <c r="J14" s="316"/>
      <c r="K14" s="316"/>
      <c r="L14" s="316"/>
      <c r="M14" s="316"/>
    </row>
    <row r="15" spans="1:13" x14ac:dyDescent="0.25">
      <c r="A15" s="316"/>
      <c r="B15" s="316"/>
      <c r="C15" s="316"/>
      <c r="D15" s="316"/>
      <c r="E15" s="316"/>
      <c r="F15" s="316"/>
      <c r="G15" s="316"/>
      <c r="H15" s="316"/>
      <c r="I15" s="316"/>
      <c r="J15" s="316"/>
      <c r="K15" s="316"/>
      <c r="L15" s="316"/>
      <c r="M15" s="316"/>
    </row>
    <row r="16" spans="1:13" x14ac:dyDescent="0.25">
      <c r="A16" s="316"/>
      <c r="B16" s="316"/>
      <c r="C16" s="316"/>
      <c r="D16" s="316"/>
      <c r="E16" s="316"/>
      <c r="F16" s="316"/>
      <c r="G16" s="316"/>
      <c r="H16" s="316"/>
      <c r="I16" s="316"/>
      <c r="J16" s="316"/>
      <c r="K16" s="316"/>
      <c r="L16" s="316"/>
      <c r="M16" s="316"/>
    </row>
    <row r="17" spans="1:13" x14ac:dyDescent="0.25">
      <c r="A17" s="316"/>
      <c r="B17" s="316"/>
      <c r="C17" s="316"/>
      <c r="D17" s="316"/>
      <c r="E17" s="316"/>
      <c r="F17" s="316"/>
      <c r="G17" s="316"/>
      <c r="H17" s="316"/>
      <c r="I17" s="316"/>
      <c r="J17" s="316"/>
      <c r="K17" s="316"/>
      <c r="L17" s="316"/>
      <c r="M17" s="316"/>
    </row>
    <row r="18" spans="1:13" x14ac:dyDescent="0.25">
      <c r="A18" s="316"/>
      <c r="B18" s="316"/>
      <c r="C18" s="316"/>
      <c r="D18" s="316"/>
      <c r="E18" s="316"/>
      <c r="F18" s="316"/>
      <c r="G18" s="316"/>
      <c r="H18" s="316"/>
      <c r="I18" s="316"/>
      <c r="J18" s="316"/>
      <c r="K18" s="316"/>
      <c r="L18" s="316"/>
      <c r="M18" s="316"/>
    </row>
    <row r="19" spans="1:13" x14ac:dyDescent="0.25">
      <c r="A19" s="316"/>
      <c r="B19" s="316"/>
      <c r="C19" s="316"/>
      <c r="D19" s="316"/>
      <c r="E19" s="316"/>
      <c r="F19" s="316"/>
      <c r="G19" s="316"/>
      <c r="H19" s="316"/>
      <c r="I19" s="316"/>
      <c r="J19" s="316"/>
      <c r="K19" s="316"/>
      <c r="L19" s="316"/>
      <c r="M19" s="316"/>
    </row>
    <row r="20" spans="1:13" x14ac:dyDescent="0.25">
      <c r="A20" s="316"/>
      <c r="B20" s="316"/>
      <c r="C20" s="316"/>
      <c r="D20" s="316"/>
      <c r="E20" s="316"/>
      <c r="F20" s="316"/>
      <c r="G20" s="316"/>
      <c r="H20" s="316"/>
      <c r="I20" s="316"/>
      <c r="J20" s="316"/>
      <c r="K20" s="316"/>
      <c r="L20" s="316"/>
      <c r="M20" s="316"/>
    </row>
    <row r="21" spans="1:13" x14ac:dyDescent="0.25">
      <c r="A21" s="316"/>
      <c r="B21" s="316"/>
      <c r="C21" s="316"/>
      <c r="D21" s="316"/>
      <c r="E21" s="316"/>
      <c r="F21" s="316"/>
      <c r="G21" s="316"/>
      <c r="H21" s="316"/>
      <c r="I21" s="316"/>
      <c r="J21" s="316"/>
      <c r="K21" s="316"/>
      <c r="L21" s="316"/>
      <c r="M21" s="316"/>
    </row>
    <row r="22" spans="1:13" x14ac:dyDescent="0.25">
      <c r="A22" s="316"/>
      <c r="B22" s="316"/>
      <c r="C22" s="316"/>
      <c r="D22" s="316"/>
      <c r="E22" s="316"/>
      <c r="F22" s="316"/>
      <c r="G22" s="316"/>
      <c r="H22" s="316"/>
      <c r="I22" s="316"/>
      <c r="J22" s="316"/>
      <c r="K22" s="316"/>
      <c r="L22" s="316"/>
      <c r="M22" s="316"/>
    </row>
    <row r="23" spans="1:13" x14ac:dyDescent="0.25">
      <c r="A23" s="316"/>
      <c r="B23" s="316"/>
      <c r="C23" s="316"/>
      <c r="D23" s="316"/>
      <c r="E23" s="316"/>
      <c r="F23" s="316"/>
      <c r="G23" s="316"/>
      <c r="H23" s="316"/>
      <c r="I23" s="316"/>
      <c r="J23" s="316"/>
      <c r="K23" s="316"/>
      <c r="L23" s="316"/>
      <c r="M23" s="316"/>
    </row>
    <row r="24" spans="1:13" x14ac:dyDescent="0.25">
      <c r="A24" s="316"/>
      <c r="B24" s="316"/>
      <c r="C24" s="316"/>
      <c r="D24" s="316"/>
      <c r="E24" s="316"/>
      <c r="F24" s="316"/>
      <c r="G24" s="316"/>
      <c r="H24" s="316"/>
      <c r="I24" s="316"/>
      <c r="J24" s="316"/>
      <c r="K24" s="316"/>
      <c r="L24" s="316"/>
      <c r="M24" s="316"/>
    </row>
    <row r="25" spans="1:13" x14ac:dyDescent="0.25">
      <c r="A25" s="316"/>
      <c r="B25" s="316"/>
      <c r="C25" s="316"/>
      <c r="D25" s="316"/>
      <c r="E25" s="316"/>
      <c r="F25" s="316"/>
      <c r="G25" s="316"/>
      <c r="H25" s="316"/>
      <c r="I25" s="316"/>
      <c r="J25" s="316"/>
      <c r="K25" s="316"/>
      <c r="L25" s="316"/>
      <c r="M25" s="316"/>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116E787D-3E80-4711-94FF-22F6E57D4663}"/>
</file>

<file path=customXml/itemProps2.xml><?xml version="1.0" encoding="utf-8"?>
<ds:datastoreItem xmlns:ds="http://schemas.openxmlformats.org/officeDocument/2006/customXml" ds:itemID="{CDA446F6-0A8A-4238-90E1-A3D093667B1D}"/>
</file>

<file path=customXml/itemProps3.xml><?xml version="1.0" encoding="utf-8"?>
<ds:datastoreItem xmlns:ds="http://schemas.openxmlformats.org/officeDocument/2006/customXml" ds:itemID="{62C541D4-A4B3-4929-B4EF-972A89C4235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Roman-White, Selina (CONTR)</dc:creator>
  <cp:lastModifiedBy>Srijana Rai</cp:lastModifiedBy>
  <dcterms:created xsi:type="dcterms:W3CDTF">2018-01-16T16:03:54Z</dcterms:created>
  <dcterms:modified xsi:type="dcterms:W3CDTF">2019-03-11T18:14:27Z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