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0" windowWidth="28695" windowHeight="12945"/>
  </bookViews>
  <sheets>
    <sheet name="Info" sheetId="1" r:id="rId1"/>
    <sheet name="Data Summary" sheetId="2" r:id="rId2"/>
    <sheet name="Reference Source Info" sheetId="4" r:id="rId3"/>
    <sheet name="DQI" sheetId="5" r:id="rId4"/>
    <sheet name="GTL Process data" sheetId="6" r:id="rId5"/>
    <sheet name="Conversions" sheetId="7" r:id="rId6"/>
    <sheet name="Assumptions" sheetId="8" r:id="rId7"/>
    <sheet name="Chart" sheetId="9" r:id="rId8"/>
  </sheets>
  <definedNames>
    <definedName name="_xlnm.Print_Area" localSheetId="7">Chart!$C$1:$P$24</definedName>
  </definedNames>
  <calcPr calcId="145621" concurrentCalc="0"/>
</workbook>
</file>

<file path=xl/calcChain.xml><?xml version="1.0" encoding="utf-8"?>
<calcChain xmlns="http://schemas.openxmlformats.org/spreadsheetml/2006/main">
  <c r="B26" i="4" l="1"/>
  <c r="AF125" i="6"/>
  <c r="B18" i="6"/>
  <c r="B13" i="6"/>
  <c r="B19" i="6"/>
  <c r="E39" i="2"/>
  <c r="B26" i="6"/>
  <c r="B23" i="6"/>
  <c r="B11" i="6"/>
  <c r="G40" i="2"/>
  <c r="H40" i="2"/>
  <c r="D5" i="7"/>
  <c r="B29" i="6"/>
  <c r="B30" i="6"/>
  <c r="E40" i="2"/>
  <c r="I40" i="2"/>
  <c r="G30" i="2"/>
  <c r="H30" i="2"/>
  <c r="B12" i="6"/>
  <c r="E30" i="2"/>
  <c r="I30" i="2"/>
  <c r="I5" i="5"/>
  <c r="N5" i="2"/>
  <c r="D38" i="2"/>
  <c r="G43" i="2"/>
  <c r="B27" i="6"/>
  <c r="E43" i="2"/>
  <c r="G39" i="2"/>
  <c r="G41" i="2"/>
  <c r="G42" i="2"/>
  <c r="G44" i="2"/>
  <c r="B15" i="6"/>
  <c r="B16" i="6"/>
  <c r="E42" i="2"/>
  <c r="B24" i="6"/>
  <c r="E41" i="2"/>
  <c r="B21" i="6"/>
  <c r="B22" i="6"/>
  <c r="E44" i="2"/>
  <c r="B6" i="6"/>
  <c r="B7" i="6"/>
  <c r="E29" i="2"/>
  <c r="B8" i="6"/>
  <c r="B9" i="6"/>
  <c r="B10" i="6"/>
  <c r="E32" i="2"/>
  <c r="E31" i="2"/>
  <c r="I41" i="2"/>
  <c r="I43" i="2"/>
  <c r="I44" i="2"/>
  <c r="I42" i="2"/>
  <c r="AF129" i="6"/>
  <c r="AF131" i="6"/>
  <c r="AF128" i="6"/>
  <c r="AF126" i="6"/>
  <c r="B14" i="6"/>
  <c r="X133" i="6"/>
  <c r="X135" i="6"/>
  <c r="V133" i="6"/>
  <c r="V135" i="6"/>
  <c r="Y135" i="6"/>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44" i="2"/>
  <c r="H39" i="2"/>
  <c r="I39" i="2"/>
  <c r="H38" i="2"/>
  <c r="G38" i="2"/>
  <c r="H32" i="2"/>
  <c r="G32" i="2"/>
  <c r="I32" i="2"/>
  <c r="H31" i="2"/>
  <c r="G31" i="2"/>
  <c r="I31" i="2"/>
  <c r="H29" i="2"/>
  <c r="G29" i="2"/>
  <c r="I29" i="2"/>
  <c r="G11" i="2"/>
  <c r="D4" i="1"/>
  <c r="D3" i="1"/>
  <c r="C25" i="1"/>
  <c r="I38" i="2"/>
</calcChain>
</file>

<file path=xl/sharedStrings.xml><?xml version="1.0" encoding="utf-8"?>
<sst xmlns="http://schemas.openxmlformats.org/spreadsheetml/2006/main" count="728" uniqueCount="498">
  <si>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</si>
  <si>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</si>
  <si>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</si>
  <si>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</si>
  <si>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</si>
  <si>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</si>
  <si>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</si>
  <si>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</si>
  <si>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</si>
  <si>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</si>
  <si>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</si>
  <si>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</si>
  <si>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</si>
  <si>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</si>
  <si>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</si>
  <si>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</si>
  <si>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</si>
  <si>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</si>
  <si>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</si>
  <si>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</si>
  <si>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</si>
  <si>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</si>
  <si>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</si>
  <si>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</si>
  <si>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</si>
  <si>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</si>
  <si>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</si>
  <si>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</si>
  <si>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</si>
  <si>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</si>
  <si>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</si>
  <si>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</si>
  <si>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</si>
  <si>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</si>
  <si>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</si>
  <si>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</si>
  <si>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</si>
  <si>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</si>
  <si>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2.0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</si>
  <si>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</si>
  <si>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</si>
  <si>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</si>
  <si>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</si>
  <si>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</si>
  <si>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</si>
  <si>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</si>
  <si>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</si>
  <si>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</si>
  <si>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</si>
  <si>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</si>
  <si>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</si>
  <si>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</si>
  <si>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</si>
  <si>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</si>
  <si>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</si>
  <si>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</si>
  <si>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</si>
  <si>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</si>
  <si>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</si>
  <si>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</si>
  <si>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</si>
  <si>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</si>
  <si>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</si>
  <si>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</si>
  <si>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</si>
  <si>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</si>
  <si>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</si>
  <si>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</si>
  <si>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</si>
  <si>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</si>
  <si>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</si>
  <si>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</si>
  <si>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</si>
  <si>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</si>
  <si>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</si>
  <si>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</si>
  <si>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</si>
  <si>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(ground water) [Water]</t>
  </si>
  <si>
    <t>Water (municipal) [Water]</t>
  </si>
  <si>
    <t>Factor</t>
  </si>
  <si>
    <t>Amount</t>
  </si>
  <si>
    <t>&lt;select from list&gt;</t>
  </si>
  <si>
    <t>SECTION IV: OUTPUT FLOWS</t>
  </si>
  <si>
    <t>This section includes all output flows considered for this unit process</t>
  </si>
  <si>
    <t>Reference flow</t>
  </si>
  <si>
    <t>Carbon dioxide [Inorganic emissions to air]</t>
  </si>
  <si>
    <t>Emission to air</t>
  </si>
  <si>
    <t>Renewable resources</t>
  </si>
  <si>
    <t>Water (wastewater) [Water]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</si>
  <si>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</si>
  <si>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</si>
  <si>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</si>
  <si>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</si>
  <si>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</si>
  <si>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</si>
  <si>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</si>
  <si>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</si>
  <si>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</si>
  <si>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</si>
  <si>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</si>
  <si>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</si>
  <si>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</si>
  <si>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</si>
  <si>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</si>
  <si>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</si>
  <si>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</si>
  <si>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</si>
  <si>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</si>
  <si>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</si>
  <si>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</si>
  <si>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</si>
  <si>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</si>
  <si>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</si>
  <si>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</si>
  <si>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</si>
  <si>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</si>
  <si>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</si>
  <si>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</si>
  <si>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</si>
  <si>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</si>
  <si>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</si>
  <si>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</si>
  <si>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</si>
  <si>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</si>
  <si>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</si>
  <si>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</si>
  <si>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</si>
  <si>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</si>
  <si>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</si>
  <si>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</si>
  <si>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</si>
  <si>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</si>
  <si>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</si>
  <si>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</si>
  <si>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</si>
  <si>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</si>
  <si>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</si>
  <si>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</si>
  <si>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</si>
  <si>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</si>
  <si>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</si>
  <si>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</si>
  <si>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</si>
  <si>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</si>
  <si>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</si>
  <si>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</si>
  <si>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</si>
  <si>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</si>
  <si>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</si>
  <si>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</si>
  <si>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</si>
  <si>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</si>
  <si>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</si>
  <si>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</si>
  <si>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</si>
  <si>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</si>
  <si>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</si>
  <si>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</si>
  <si>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</si>
  <si>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</si>
  <si>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</si>
  <si>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</si>
  <si>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</si>
  <si>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</si>
  <si>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</si>
  <si>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</si>
  <si>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</si>
  <si>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</si>
  <si>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</si>
  <si>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</si>
  <si>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</si>
  <si>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</si>
  <si>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</si>
  <si>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</si>
  <si>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</si>
  <si>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</si>
  <si>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</si>
  <si>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</si>
  <si>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</si>
  <si>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</si>
  <si>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</si>
  <si>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</si>
  <si>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</si>
  <si>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</si>
  <si>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</si>
  <si>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</si>
  <si>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</si>
  <si>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</si>
  <si>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</si>
  <si>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</si>
  <si>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</si>
  <si>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</si>
  <si>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</si>
  <si>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</si>
  <si>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</si>
  <si>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</si>
  <si>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</si>
  <si>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</si>
  <si>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</si>
  <si>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</si>
  <si>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</si>
  <si>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</si>
  <si>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</si>
  <si>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</si>
  <si>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</si>
  <si>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</si>
  <si>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</si>
  <si>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</si>
  <si>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</si>
  <si>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</si>
  <si>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</si>
  <si>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</si>
  <si>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</si>
  <si>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</si>
  <si>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</si>
  <si>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</si>
  <si>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</si>
  <si>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</si>
  <si>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</si>
  <si>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</si>
  <si>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</si>
  <si>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</si>
  <si>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</si>
  <si>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</si>
  <si>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</si>
  <si>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</si>
  <si>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</si>
  <si>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</si>
  <si>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</si>
  <si>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</si>
  <si>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</si>
  <si>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</si>
  <si>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I</t>
  </si>
  <si>
    <t>II</t>
  </si>
  <si>
    <t>1 (Input)</t>
  </si>
  <si>
    <t>2 (Other)</t>
  </si>
  <si>
    <t>3 (Input)</t>
  </si>
  <si>
    <t>4 (Other)</t>
  </si>
  <si>
    <t>5 (Other)</t>
  </si>
  <si>
    <t>6 (Other)</t>
  </si>
  <si>
    <t>7 (Other)</t>
  </si>
  <si>
    <t>8 (Output)</t>
  </si>
  <si>
    <t>9 (Other)</t>
  </si>
  <si>
    <t>10 (Other)</t>
  </si>
  <si>
    <t>12 (Other)</t>
  </si>
  <si>
    <t>13 (Other)</t>
  </si>
  <si>
    <t>14 (Other)</t>
  </si>
  <si>
    <t>15 (Other)</t>
  </si>
  <si>
    <t>16 (Input)</t>
  </si>
  <si>
    <t>17 (Other)</t>
  </si>
  <si>
    <t>18 (Other)</t>
  </si>
  <si>
    <t>19 (Other)</t>
  </si>
  <si>
    <t>20 (Other)</t>
  </si>
  <si>
    <t>21 (Output)</t>
  </si>
  <si>
    <t>22 (Other)</t>
  </si>
  <si>
    <t>23 (Output)</t>
  </si>
  <si>
    <t>24 (Input)</t>
  </si>
  <si>
    <t>25 (Other)</t>
  </si>
  <si>
    <t>26 (Other)</t>
  </si>
  <si>
    <t>27 (Other)</t>
  </si>
  <si>
    <t>28 (Other)</t>
  </si>
  <si>
    <t>29 (Other)</t>
  </si>
  <si>
    <t>30 (Other)</t>
  </si>
  <si>
    <t>31 (Output)</t>
  </si>
  <si>
    <t>V-L Mole Fraction</t>
  </si>
  <si>
    <t>H2</t>
  </si>
  <si>
    <t>N2</t>
  </si>
  <si>
    <t>O2</t>
  </si>
  <si>
    <t>H2S</t>
  </si>
  <si>
    <t>CO</t>
  </si>
  <si>
    <t>CO2</t>
  </si>
  <si>
    <t>H2O</t>
  </si>
  <si>
    <t>NH3</t>
  </si>
  <si>
    <t>HCL</t>
  </si>
  <si>
    <t>C</t>
  </si>
  <si>
    <t>HCN</t>
  </si>
  <si>
    <t>SULFUR</t>
  </si>
  <si>
    <t>COS</t>
  </si>
  <si>
    <t>CH4</t>
  </si>
  <si>
    <t>C2H4</t>
  </si>
  <si>
    <t>C2H6</t>
  </si>
  <si>
    <t>C3H6</t>
  </si>
  <si>
    <t>C3H8</t>
  </si>
  <si>
    <t>IC4H8</t>
  </si>
  <si>
    <t>NC4H8</t>
  </si>
  <si>
    <t>IC4H10</t>
  </si>
  <si>
    <t>NC4H10</t>
  </si>
  <si>
    <t>C5H10</t>
  </si>
  <si>
    <t>NC5H12</t>
  </si>
  <si>
    <t>IC5H12</t>
  </si>
  <si>
    <t>C6H12</t>
  </si>
  <si>
    <t>NC6H14</t>
  </si>
  <si>
    <t>IC6H14</t>
  </si>
  <si>
    <t>C7H14</t>
  </si>
  <si>
    <t>C7H16</t>
  </si>
  <si>
    <t>C8H16</t>
  </si>
  <si>
    <t>C8H18</t>
  </si>
  <si>
    <t>C9H18</t>
  </si>
  <si>
    <t>C9H20</t>
  </si>
  <si>
    <t>C10H20</t>
  </si>
  <si>
    <t>C10H22</t>
  </si>
  <si>
    <t>C11H22</t>
  </si>
  <si>
    <t>C11H24</t>
  </si>
  <si>
    <t>C12H24</t>
  </si>
  <si>
    <t>C12H26</t>
  </si>
  <si>
    <t>C13H26</t>
  </si>
  <si>
    <t>C13H28</t>
  </si>
  <si>
    <t>C14H28</t>
  </si>
  <si>
    <t>C14H30</t>
  </si>
  <si>
    <t>C15H30</t>
  </si>
  <si>
    <t>C15H32</t>
  </si>
  <si>
    <t>C16H32</t>
  </si>
  <si>
    <t>C16H34</t>
  </si>
  <si>
    <t>C17H34</t>
  </si>
  <si>
    <t>C17H36</t>
  </si>
  <si>
    <t>C18H36</t>
  </si>
  <si>
    <t>C18H38</t>
  </si>
  <si>
    <t>C19H38</t>
  </si>
  <si>
    <t>C19H40</t>
  </si>
  <si>
    <t>C20H40</t>
  </si>
  <si>
    <t>C20H42</t>
  </si>
  <si>
    <t>ALKYLATE</t>
  </si>
  <si>
    <t>ISOMERAT</t>
  </si>
  <si>
    <t>REFORMAT</t>
  </si>
  <si>
    <t>C7-300HC</t>
  </si>
  <si>
    <t>3-350HC</t>
  </si>
  <si>
    <t>350-5HC</t>
  </si>
  <si>
    <t>500+HC</t>
  </si>
  <si>
    <t>C7-300HT</t>
  </si>
  <si>
    <t>3-350HT</t>
  </si>
  <si>
    <t>350-5HT</t>
  </si>
  <si>
    <t>500+HT</t>
  </si>
  <si>
    <t>OXVAP</t>
  </si>
  <si>
    <t>OXHC</t>
  </si>
  <si>
    <t>OXH2O</t>
  </si>
  <si>
    <t>C5N</t>
  </si>
  <si>
    <t>C6N</t>
  </si>
  <si>
    <t>C7N</t>
  </si>
  <si>
    <t>C8N</t>
  </si>
  <si>
    <t>C9N</t>
  </si>
  <si>
    <t>C10N</t>
  </si>
  <si>
    <t>C6A</t>
  </si>
  <si>
    <t>C7A</t>
  </si>
  <si>
    <t>C8A</t>
  </si>
  <si>
    <t>C9A</t>
  </si>
  <si>
    <t>C10AP</t>
  </si>
  <si>
    <t>C21OP</t>
  </si>
  <si>
    <t>C22OP</t>
  </si>
  <si>
    <t>C23OP</t>
  </si>
  <si>
    <t>C24OP</t>
  </si>
  <si>
    <t>C25OP</t>
  </si>
  <si>
    <t>C26OP</t>
  </si>
  <si>
    <t>C27OP</t>
  </si>
  <si>
    <t>C28OP</t>
  </si>
  <si>
    <t>C29OP</t>
  </si>
  <si>
    <t>C30WAX</t>
  </si>
  <si>
    <t>Flowrate</t>
  </si>
  <si>
    <t>V-L (kgmol/hr)</t>
  </si>
  <si>
    <t>V-L (kg/hr)</t>
  </si>
  <si>
    <t>Solids (kg/hr)</t>
  </si>
  <si>
    <t>Other Stream Properties</t>
  </si>
  <si>
    <t>Temperature °C</t>
  </si>
  <si>
    <t>Pressure MPa, abs</t>
  </si>
  <si>
    <t>Enthalpy (kJ/kg)A</t>
  </si>
  <si>
    <t>Density kg/m3</t>
  </si>
  <si>
    <t>V-L Molecular Weight Molecular Weight</t>
  </si>
  <si>
    <t>Liquid Volume (bbls/hr)</t>
  </si>
  <si>
    <t>bbl/day</t>
  </si>
  <si>
    <t>Natural gas in</t>
  </si>
  <si>
    <t>kg/hr</t>
  </si>
  <si>
    <t>Diesel produced</t>
  </si>
  <si>
    <t>Reference Flow</t>
  </si>
  <si>
    <t>kg/kg_diesel</t>
  </si>
  <si>
    <t>Gasoline produced</t>
  </si>
  <si>
    <t xml:space="preserve">Total Flow  lbmol/hr      </t>
  </si>
  <si>
    <t xml:space="preserve">Total Flow  lb/hr         </t>
  </si>
  <si>
    <t xml:space="preserve">Total Flow  cuft/hr       </t>
  </si>
  <si>
    <t xml:space="preserve">Temperature F             </t>
  </si>
  <si>
    <t xml:space="preserve">Pressure    psia          </t>
  </si>
  <si>
    <t xml:space="preserve">Density     lb/cuft       </t>
  </si>
  <si>
    <t>MW</t>
  </si>
  <si>
    <t>kg/kmol</t>
  </si>
  <si>
    <t>Water Use</t>
  </si>
  <si>
    <t>Water Demand</t>
  </si>
  <si>
    <t>Internal Recycle</t>
  </si>
  <si>
    <t>Raw Water Withdrawal</t>
  </si>
  <si>
    <t>Process Water Discharge</t>
  </si>
  <si>
    <t>Raw Water Consumption</t>
  </si>
  <si>
    <r>
      <t>m</t>
    </r>
    <r>
      <rPr>
        <vertAlign val="superscript"/>
        <sz val="9"/>
        <color theme="1"/>
        <rFont val="Arial"/>
        <family val="2"/>
      </rPr>
      <t>3</t>
    </r>
    <r>
      <rPr>
        <sz val="9"/>
        <color theme="1"/>
        <rFont val="Arial"/>
        <family val="2"/>
      </rPr>
      <t>/min (gpm)</t>
    </r>
  </si>
  <si>
    <t>Amine System</t>
  </si>
  <si>
    <t>0.06 (15)</t>
  </si>
  <si>
    <t>4.5 (1,198)</t>
  </si>
  <si>
    <t>-</t>
  </si>
  <si>
    <t>0.1 (15)</t>
  </si>
  <si>
    <t>Pre-reformer</t>
  </si>
  <si>
    <t>4.53 (1,198)</t>
  </si>
  <si>
    <t>F-T Area</t>
  </si>
  <si>
    <t>-1.01 (-266)</t>
  </si>
  <si>
    <t>-6.57 (-1,735)</t>
  </si>
  <si>
    <t>SMR</t>
  </si>
  <si>
    <t>0.7 (184)</t>
  </si>
  <si>
    <t>Condenser Makeup</t>
  </si>
  <si>
    <t>0.03 (7)</t>
  </si>
  <si>
    <t>Cooling Tower</t>
  </si>
  <si>
    <t>31.21 (8,244)</t>
  </si>
  <si>
    <t>3.71 (979)</t>
  </si>
  <si>
    <t>27.5 (7,265)</t>
  </si>
  <si>
    <t>7.42 (1,959)</t>
  </si>
  <si>
    <t>20.09 (5,306)</t>
  </si>
  <si>
    <r>
      <t>Total, m</t>
    </r>
    <r>
      <rPr>
        <b/>
        <vertAlign val="superscript"/>
        <sz val="9"/>
        <color theme="1"/>
        <rFont val="Arial"/>
        <family val="2"/>
      </rPr>
      <t>3</t>
    </r>
    <r>
      <rPr>
        <b/>
        <sz val="9"/>
        <color theme="1"/>
        <rFont val="Arial"/>
        <family val="2"/>
      </rPr>
      <t>/min (gpm)</t>
    </r>
  </si>
  <si>
    <t>35.51 (9,382)</t>
  </si>
  <si>
    <t>-2.86 (-756)</t>
  </si>
  <si>
    <t>31.81 (8,403)</t>
  </si>
  <si>
    <t>24.37 (6,437)</t>
  </si>
  <si>
    <t>Total, gpm/(bbl/day)</t>
  </si>
  <si>
    <t>Water in</t>
  </si>
  <si>
    <t>m^3/min</t>
  </si>
  <si>
    <t>L/hr</t>
  </si>
  <si>
    <t>L/kg_diesel</t>
  </si>
  <si>
    <t>Water discharge</t>
  </si>
  <si>
    <t>L</t>
  </si>
  <si>
    <t>Carbon dioxide [Intermediate Product]</t>
  </si>
  <si>
    <t>Electricity</t>
  </si>
  <si>
    <t>Reference</t>
  </si>
  <si>
    <t>[1]</t>
  </si>
  <si>
    <t>Carbon dioxide Emissions to air</t>
  </si>
  <si>
    <t>kWe</t>
  </si>
  <si>
    <t>MWh/kg</t>
  </si>
  <si>
    <t>kWh/kg</t>
  </si>
  <si>
    <t>Natural gas [Domestic]</t>
  </si>
  <si>
    <t>kg/kg</t>
  </si>
  <si>
    <t>L/kg</t>
  </si>
  <si>
    <t>[Technosphere] Processed domestic natural gas</t>
  </si>
  <si>
    <t>MWh</t>
  </si>
  <si>
    <t>Gasoline [Crude Oil Products]</t>
  </si>
  <si>
    <t>Electricity [Electric Power]</t>
  </si>
  <si>
    <t>Carbon dioxide [Inorganic intermediate products]</t>
  </si>
  <si>
    <t>Fischer-Tropsch diesel (FTD)</t>
  </si>
  <si>
    <t>Stream table from Reference [1]</t>
  </si>
  <si>
    <t>Water summary table from Reference [1]</t>
  </si>
  <si>
    <t>Government report</t>
  </si>
  <si>
    <t>Analysis of Natural Gas-to-Liquid Transportation Fuels via Fischer-Tropsch</t>
  </si>
  <si>
    <t>NETL</t>
  </si>
  <si>
    <t>Pittsburgh, PA</t>
  </si>
  <si>
    <t>Midwest</t>
  </si>
  <si>
    <t>USA, Midwest</t>
  </si>
  <si>
    <t>Model</t>
  </si>
  <si>
    <t>National Energy Technology Laboratory</t>
  </si>
  <si>
    <t>This report contains the Aspen model data used to construct this unit process</t>
  </si>
  <si>
    <t>No</t>
  </si>
  <si>
    <t>USA</t>
  </si>
  <si>
    <r>
      <t>Note: All inputs and outputs are normalized per the reference flow (e.g., per kg</t>
    </r>
    <r>
      <rPr>
        <b/>
        <sz val="10"/>
        <color indexed="8"/>
        <rFont val="Arial"/>
        <family val="2"/>
      </rPr>
      <t xml:space="preserve"> </t>
    </r>
    <r>
      <rPr>
        <sz val="10"/>
        <color indexed="8"/>
        <rFont val="Arial"/>
        <family val="2"/>
      </rPr>
      <t>of Fischer-Tropsch diesel)</t>
    </r>
  </si>
  <si>
    <t>All</t>
  </si>
  <si>
    <t>Inputs and outputs for a Fischer-Tropsch (FT) diesel production by a 50,000-barrel-per-day GTL plant using domestic natural gas feed and equipped with carbon dioxide capture.</t>
  </si>
  <si>
    <t>Butane in</t>
  </si>
  <si>
    <t>[Technosphere] Butane</t>
  </si>
  <si>
    <r>
      <t>Captured CO</t>
    </r>
    <r>
      <rPr>
        <sz val="10"/>
        <rFont val="Calibri"/>
        <family val="2"/>
      </rPr>
      <t>₂</t>
    </r>
  </si>
  <si>
    <t>Produced gasoline</t>
  </si>
  <si>
    <t>Produced electricity</t>
  </si>
  <si>
    <t xml:space="preserve">[Resource] </t>
  </si>
  <si>
    <t>Butane (n-butane)</t>
  </si>
  <si>
    <t>Domestic Natural Gas-to-liquid Plant Operation</t>
  </si>
  <si>
    <r>
      <t>m</t>
    </r>
    <r>
      <rPr>
        <sz val="10"/>
        <rFont val="Calibri"/>
        <family val="2"/>
      </rPr>
      <t>³</t>
    </r>
  </si>
  <si>
    <t>Air Emissions</t>
  </si>
  <si>
    <t>GTL</t>
  </si>
  <si>
    <t>kg/GJ (lb/MMBtu)</t>
  </si>
  <si>
    <t>tonne/yr (TPY)</t>
  </si>
  <si>
    <t>kg/bbl (lb/bbl)</t>
  </si>
  <si>
    <r>
      <t>SO</t>
    </r>
    <r>
      <rPr>
        <vertAlign val="subscript"/>
        <sz val="10"/>
        <color theme="1"/>
        <rFont val="Arial"/>
        <family val="2"/>
      </rPr>
      <t>2</t>
    </r>
  </si>
  <si>
    <t>0.000 (0.000)</t>
  </si>
  <si>
    <t>0 (0)</t>
  </si>
  <si>
    <t>0.000 (0.00)</t>
  </si>
  <si>
    <t>NOx</t>
  </si>
  <si>
    <t>0.003 (0.006)</t>
  </si>
  <si>
    <t>3 (4)</t>
  </si>
  <si>
    <t>0.001 (0.003)</t>
  </si>
  <si>
    <t>Particulate</t>
  </si>
  <si>
    <t>0.000 (0.0000)</t>
  </si>
  <si>
    <t>0.000 (.000)</t>
  </si>
  <si>
    <t>Hg</t>
  </si>
  <si>
    <t>0.00E+0 (0.00E+0)</t>
  </si>
  <si>
    <r>
      <t>CO</t>
    </r>
    <r>
      <rPr>
        <vertAlign val="subscript"/>
        <sz val="10"/>
        <color theme="1"/>
        <rFont val="Arial"/>
        <family val="2"/>
      </rPr>
      <t>2</t>
    </r>
  </si>
  <si>
    <t>69.0 (160.4)</t>
  </si>
  <si>
    <t>87,664 (96,634)</t>
  </si>
  <si>
    <t>39 (85)</t>
  </si>
  <si>
    <t>Emissions table from Reference [1]</t>
  </si>
  <si>
    <t>tonne/yr</t>
  </si>
  <si>
    <t>yr</t>
  </si>
  <si>
    <t>hours</t>
  </si>
  <si>
    <t>Nitrogen oxides [Inorganic emissions to air]</t>
  </si>
  <si>
    <t>This unit process provides a summary of relevant input and output flows associated with the production of Fischer-Tropsch diesel (FTD) with co-products of gasoline and electricity. These include natural gas, butane, water withdrawal, water discharge, and air emissions. The plant is equipped with an amine-based carbon capture system, and the electricity is provided by the combustion of tail gas in a steam boiler coupled to a steam turbine generator.</t>
  </si>
  <si>
    <t>Feedstocks, Energy, Water</t>
  </si>
  <si>
    <t>Nox</t>
  </si>
  <si>
    <t>System does not produce mercury or SO2 emissions (Reference [1])</t>
  </si>
  <si>
    <t>2013</t>
  </si>
  <si>
    <t>This unit process is composed of this document and the file, Stage3-O-Natural_Gas_to_Liquids_Plant_Operation_2013.1.docx, which provides additional details regarding calculations, data quality, and references as relevant.</t>
  </si>
  <si>
    <t>GTL Process Data</t>
  </si>
  <si>
    <t>GTL plant input and output flow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</si>
</sst>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s>
  <fonts count="53"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9"/>
      <color theme="1"/>
      <name val="Arial"/>
      <family val="2"/>
    </font>
    <font>
      <sz val="9"/>
      <color theme="1"/>
      <name val="Arial"/>
      <family val="2"/>
    </font>
    <font>
      <vertAlign val="superscript"/>
      <sz val="9"/>
      <color theme="1"/>
      <name val="Arial"/>
      <family val="2"/>
    </font>
    <font>
      <b/>
      <vertAlign val="superscript"/>
      <sz val="9"/>
      <color theme="1"/>
      <name val="Arial"/>
      <family val="2"/>
    </font>
    <font>
      <sz val="10"/>
      <name val="Calibri"/>
      <family val="2"/>
    </font>
    <font>
      <vertAlign val="subscript"/>
      <sz val="10"/>
      <color theme="1"/>
      <name val="Arial"/>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8DB3E2"/>
        <bgColor indexed="64"/>
      </patternFill>
    </fill>
    <fill>
      <patternFill patternType="solid">
        <fgColor rgb="FFBFBFBF"/>
        <bgColor indexed="64"/>
      </patternFill>
    </fill>
  </fills>
  <borders count="4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thick">
        <color rgb="FF000000"/>
      </right>
      <top/>
      <bottom style="medium">
        <color rgb="FF000000"/>
      </bottom>
      <diagonal/>
    </border>
  </borders>
  <cellStyleXfs count="98">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31" borderId="0" applyNumberFormat="0" applyBorder="0" applyAlignment="0" applyProtection="0"/>
    <xf numFmtId="0" fontId="29" fillId="15" borderId="0" applyNumberFormat="0" applyBorder="0" applyAlignment="0" applyProtection="0"/>
    <xf numFmtId="0" fontId="30" fillId="32" borderId="30" applyNumberFormat="0" applyAlignment="0" applyProtection="0"/>
    <xf numFmtId="0" fontId="31" fillId="33" borderId="31" applyNumberFormat="0" applyAlignment="0" applyProtection="0"/>
    <xf numFmtId="43" fontId="2" fillId="0" borderId="0" applyFont="0" applyFill="0" applyBorder="0" applyAlignment="0" applyProtection="0"/>
    <xf numFmtId="166" fontId="2" fillId="0" borderId="0" applyFont="0" applyFill="0" applyBorder="0" applyAlignment="0" applyProtection="0">
      <alignment wrapText="1"/>
    </xf>
    <xf numFmtId="166" fontId="2" fillId="0" borderId="0" applyFont="0" applyFill="0" applyBorder="0" applyAlignment="0" applyProtection="0">
      <alignment wrapText="1"/>
    </xf>
    <xf numFmtId="167" fontId="20" fillId="0" borderId="0" applyFont="0" applyFill="0" applyBorder="0" applyAlignment="0" applyProtection="0">
      <alignment vertical="center"/>
    </xf>
    <xf numFmtId="0" fontId="32" fillId="0" borderId="0" applyNumberFormat="0" applyFill="0" applyBorder="0" applyAlignment="0" applyProtection="0"/>
    <xf numFmtId="0" fontId="33" fillId="16" borderId="0" applyNumberFormat="0" applyBorder="0" applyAlignment="0" applyProtection="0"/>
    <xf numFmtId="0" fontId="34" fillId="0" borderId="32"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19" borderId="30" applyNumberFormat="0" applyAlignment="0" applyProtection="0"/>
    <xf numFmtId="0" fontId="39" fillId="0" borderId="35" applyNumberFormat="0" applyFill="0" applyAlignment="0" applyProtection="0"/>
    <xf numFmtId="0" fontId="40" fillId="34" borderId="0" applyNumberFormat="0" applyBorder="0" applyAlignment="0" applyProtection="0"/>
    <xf numFmtId="0" fontId="2" fillId="0" borderId="0"/>
    <xf numFmtId="0" fontId="2" fillId="35" borderId="36" applyNumberFormat="0" applyFont="0" applyAlignment="0" applyProtection="0"/>
    <xf numFmtId="0" fontId="2" fillId="35" borderId="36" applyNumberFormat="0" applyFont="0" applyAlignment="0" applyProtection="0"/>
    <xf numFmtId="0" fontId="41" fillId="32"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36" borderId="38" applyNumberFormat="0" applyProtection="0">
      <alignment horizontal="center" wrapText="1"/>
    </xf>
    <xf numFmtId="0" fontId="4" fillId="36" borderId="39" applyNumberFormat="0" applyAlignment="0" applyProtection="0">
      <alignment wrapText="1"/>
    </xf>
    <xf numFmtId="0" fontId="2" fillId="37" borderId="0" applyNumberFormat="0" applyBorder="0">
      <alignment horizontal="center" wrapText="1"/>
    </xf>
    <xf numFmtId="0" fontId="2" fillId="37" borderId="0" applyNumberFormat="0" applyBorder="0">
      <alignment horizontal="center" wrapText="1"/>
    </xf>
    <xf numFmtId="0" fontId="2" fillId="38" borderId="40" applyNumberFormat="0">
      <alignment wrapText="1"/>
    </xf>
    <xf numFmtId="0" fontId="2" fillId="38" borderId="40" applyNumberFormat="0">
      <alignment wrapText="1"/>
    </xf>
    <xf numFmtId="0" fontId="2" fillId="38" borderId="0" applyNumberFormat="0" applyBorder="0">
      <alignment wrapText="1"/>
    </xf>
    <xf numFmtId="0" fontId="2" fillId="38" borderId="0" applyNumberFormat="0" applyBorder="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8" fontId="2" fillId="0" borderId="0" applyFill="0" applyBorder="0" applyAlignment="0" applyProtection="0">
      <alignment wrapText="1"/>
    </xf>
    <xf numFmtId="169" fontId="2" fillId="0" borderId="0" applyFill="0" applyBorder="0" applyAlignment="0" applyProtection="0">
      <alignment wrapText="1"/>
    </xf>
    <xf numFmtId="169" fontId="2" fillId="0" borderId="0" applyFill="0" applyBorder="0" applyAlignment="0" applyProtection="0">
      <alignment wrapText="1"/>
    </xf>
    <xf numFmtId="170" fontId="2" fillId="0" borderId="0" applyFill="0" applyBorder="0" applyAlignment="0" applyProtection="0">
      <alignment wrapText="1"/>
    </xf>
    <xf numFmtId="17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17" fontId="2" fillId="0" borderId="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8" fontId="2" fillId="0" borderId="0" applyFill="0" applyBorder="0" applyAlignment="0" applyProtection="0">
      <alignment wrapText="1"/>
    </xf>
    <xf numFmtId="0" fontId="42"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171" fontId="43" fillId="0" borderId="0">
      <alignment horizontal="center" vertical="center"/>
    </xf>
    <xf numFmtId="0" fontId="44" fillId="0" borderId="0" applyNumberFormat="0" applyFill="0" applyBorder="0" applyAlignment="0" applyProtection="0"/>
    <xf numFmtId="0" fontId="45" fillId="0" borderId="41" applyNumberFormat="0" applyFill="0" applyAlignment="0" applyProtection="0"/>
    <xf numFmtId="0" fontId="46" fillId="0" borderId="0" applyNumberFormat="0" applyFill="0" applyBorder="0" applyAlignment="0" applyProtection="0"/>
    <xf numFmtId="172" fontId="2" fillId="0" borderId="0">
      <alignment horizontal="center" vertical="center"/>
    </xf>
    <xf numFmtId="172" fontId="2" fillId="0" borderId="0">
      <alignment horizontal="center" vertical="center"/>
    </xf>
  </cellStyleXfs>
  <cellXfs count="346">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2" fillId="2" borderId="0" xfId="2" applyFill="1" applyBorder="1" applyAlignment="1">
      <alignment vertical="top" wrapText="1"/>
    </xf>
    <xf numFmtId="0" fontId="7" fillId="2" borderId="0" xfId="2" applyFont="1" applyFill="1"/>
    <xf numFmtId="0" fontId="7" fillId="0" borderId="0" xfId="2" applyFont="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3"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9" borderId="10" xfId="2" applyFill="1" applyBorder="1" applyAlignment="1"/>
    <xf numFmtId="0" fontId="2" fillId="9" borderId="17" xfId="2" applyFill="1" applyBorder="1" applyAlignment="1"/>
    <xf numFmtId="0" fontId="13" fillId="0" borderId="16" xfId="0" applyFont="1" applyFill="1" applyBorder="1" applyAlignment="1">
      <alignment horizontal="left" vertical="top" wrapText="1"/>
    </xf>
    <xf numFmtId="0" fontId="13" fillId="0" borderId="16" xfId="0" applyFont="1" applyBorder="1" applyAlignment="1">
      <alignment horizontal="left" vertical="top"/>
    </xf>
    <xf numFmtId="0" fontId="2"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2" fontId="13"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3" fillId="0" borderId="16" xfId="0" applyFont="1" applyFill="1" applyBorder="1"/>
    <xf numFmtId="0" fontId="2" fillId="0" borderId="16" xfId="2" applyFont="1" applyBorder="1" applyAlignment="1" applyProtection="1">
      <alignment vertical="top"/>
      <protection locked="0"/>
    </xf>
    <xf numFmtId="0" fontId="13"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2" fillId="0" borderId="16" xfId="2" applyFont="1" applyFill="1" applyBorder="1"/>
    <xf numFmtId="0" fontId="13" fillId="0" borderId="16" xfId="0" applyFont="1" applyBorder="1" applyAlignment="1" applyProtection="1">
      <alignment vertical="top"/>
      <protection locked="0"/>
    </xf>
    <xf numFmtId="0" fontId="13" fillId="0" borderId="16" xfId="0" applyFont="1" applyBorder="1" applyAlignment="1">
      <alignment vertical="top"/>
    </xf>
    <xf numFmtId="0" fontId="2" fillId="5" borderId="16" xfId="0" applyFont="1" applyFill="1" applyBorder="1" applyAlignment="1" applyProtection="1">
      <alignment vertical="top"/>
      <protection locked="0"/>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4" fillId="0" borderId="0" xfId="2" applyFont="1"/>
    <xf numFmtId="0" fontId="14" fillId="2" borderId="0" xfId="2" applyFont="1" applyFill="1"/>
    <xf numFmtId="0" fontId="15" fillId="0" borderId="0" xfId="2" applyFont="1" applyFill="1" applyAlignment="1">
      <alignment horizontal="center"/>
    </xf>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5" fillId="0" borderId="0" xfId="2" applyFont="1" applyFill="1" applyAlignment="1" applyProtection="1">
      <alignment horizontal="left" vertical="top" wrapText="1"/>
      <protection locked="0"/>
    </xf>
    <xf numFmtId="0" fontId="12"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2" fillId="12" borderId="0" xfId="2" applyFont="1" applyFill="1" applyAlignment="1" applyProtection="1">
      <alignment horizontal="left"/>
      <protection locked="0"/>
    </xf>
    <xf numFmtId="0" fontId="2" fillId="0" borderId="0" xfId="2" applyFont="1" applyFill="1" applyAlignment="1">
      <alignment horizontal="left" vertical="top"/>
    </xf>
    <xf numFmtId="0" fontId="13" fillId="0" borderId="0" xfId="0" applyFont="1" applyAlignment="1">
      <alignment horizontal="left" vertical="top"/>
    </xf>
    <xf numFmtId="0" fontId="2" fillId="0" borderId="0" xfId="2" applyFont="1" applyAlignment="1">
      <alignment horizontal="left" vertical="top"/>
    </xf>
    <xf numFmtId="0" fontId="2" fillId="0" borderId="0" xfId="0" applyFont="1" applyFill="1" applyAlignment="1" applyProtection="1">
      <alignment horizontal="left" vertical="top"/>
      <protection locked="0"/>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0"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4"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6" borderId="16" xfId="2" applyFont="1" applyFill="1" applyBorder="1" applyAlignment="1">
      <alignment horizontal="left" wrapText="1"/>
    </xf>
    <xf numFmtId="0" fontId="19" fillId="7" borderId="0" xfId="2" applyFont="1" applyFill="1"/>
    <xf numFmtId="0" fontId="2" fillId="7" borderId="0" xfId="2" applyFill="1"/>
    <xf numFmtId="0" fontId="4"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2" fillId="0" borderId="0" xfId="2" applyFill="1" applyBorder="1"/>
    <xf numFmtId="0" fontId="24" fillId="0" borderId="0" xfId="2" applyFont="1" applyFill="1" applyBorder="1"/>
    <xf numFmtId="0" fontId="13" fillId="6" borderId="0" xfId="2" applyFont="1" applyFill="1" applyBorder="1"/>
    <xf numFmtId="0" fontId="25" fillId="0" borderId="0" xfId="2" applyFont="1" applyFill="1" applyBorder="1" applyAlignment="1">
      <alignment horizontal="left"/>
    </xf>
    <xf numFmtId="0" fontId="25" fillId="0" borderId="0" xfId="2" applyFont="1" applyFill="1" applyBorder="1"/>
    <xf numFmtId="0" fontId="24" fillId="0" borderId="22" xfId="2" applyFont="1" applyFill="1" applyBorder="1"/>
    <xf numFmtId="0" fontId="13" fillId="0" borderId="0" xfId="2" applyFont="1" applyFill="1"/>
    <xf numFmtId="0" fontId="26" fillId="0" borderId="0" xfId="2" applyFont="1" applyFill="1"/>
    <xf numFmtId="0" fontId="13" fillId="0" borderId="0" xfId="2" applyFont="1" applyFill="1" applyAlignment="1">
      <alignment horizontal="left"/>
    </xf>
    <xf numFmtId="0" fontId="13" fillId="0" borderId="22" xfId="2" applyFont="1" applyFill="1" applyBorder="1"/>
    <xf numFmtId="0" fontId="25" fillId="0" borderId="9" xfId="2" applyFont="1" applyFill="1" applyBorder="1" applyAlignment="1">
      <alignment horizontal="left"/>
    </xf>
    <xf numFmtId="0" fontId="4" fillId="0" borderId="9" xfId="2" applyFont="1" applyFill="1" applyBorder="1"/>
    <xf numFmtId="0" fontId="13" fillId="0" borderId="9" xfId="2" applyFont="1" applyFill="1" applyBorder="1"/>
    <xf numFmtId="0" fontId="13" fillId="0" borderId="24" xfId="2" applyFont="1" applyFill="1" applyBorder="1"/>
    <xf numFmtId="0" fontId="13" fillId="0" borderId="22" xfId="0" applyFont="1" applyBorder="1"/>
    <xf numFmtId="0" fontId="25" fillId="0" borderId="0" xfId="0" applyFont="1"/>
    <xf numFmtId="0" fontId="13"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0" fontId="4" fillId="0" borderId="9" xfId="2" applyFont="1" applyBorder="1"/>
    <xf numFmtId="2" fontId="13" fillId="0" borderId="0" xfId="0" applyNumberFormat="1" applyFont="1"/>
    <xf numFmtId="2" fontId="13" fillId="0" borderId="0" xfId="0" applyNumberFormat="1" applyFont="1" applyFill="1" applyBorder="1"/>
    <xf numFmtId="0" fontId="2" fillId="0" borderId="0" xfId="2" applyNumberFormat="1" applyFont="1"/>
    <xf numFmtId="165" fontId="2" fillId="0" borderId="0" xfId="2" applyNumberFormat="1" applyFont="1"/>
    <xf numFmtId="164" fontId="12" fillId="0" borderId="0" xfId="0" applyNumberFormat="1" applyFont="1" applyFill="1" applyBorder="1" applyAlignment="1">
      <alignment horizontal="right" vertical="center"/>
    </xf>
    <xf numFmtId="0" fontId="2" fillId="0" borderId="0" xfId="0" applyFont="1" applyBorder="1"/>
    <xf numFmtId="164" fontId="2" fillId="0" borderId="0" xfId="0" applyNumberFormat="1" applyFont="1"/>
    <xf numFmtId="0" fontId="2" fillId="0" borderId="0" xfId="0" applyFont="1" applyFill="1" applyBorder="1"/>
    <xf numFmtId="0" fontId="17" fillId="0" borderId="0" xfId="3" applyFont="1" applyAlignment="1" applyProtection="1"/>
    <xf numFmtId="0" fontId="2" fillId="0" borderId="10" xfId="2" applyFont="1" applyFill="1" applyBorder="1" applyAlignment="1">
      <alignment horizontal="center" vertical="center" wrapText="1"/>
    </xf>
    <xf numFmtId="11" fontId="0" fillId="0" borderId="0" xfId="0" applyNumberFormat="1"/>
    <xf numFmtId="2" fontId="0" fillId="0" borderId="0" xfId="0" applyNumberFormat="1"/>
    <xf numFmtId="0" fontId="13" fillId="6" borderId="0" xfId="0" applyFont="1" applyFill="1"/>
    <xf numFmtId="0" fontId="47" fillId="39" borderId="42" xfId="0" applyFont="1" applyFill="1" applyBorder="1" applyAlignment="1">
      <alignment horizontal="center" vertical="center" wrapText="1"/>
    </xf>
    <xf numFmtId="0" fontId="47" fillId="39" borderId="43" xfId="0" applyFont="1" applyFill="1" applyBorder="1" applyAlignment="1">
      <alignment horizontal="center" vertical="center" wrapText="1"/>
    </xf>
    <xf numFmtId="0" fontId="48" fillId="0" borderId="44" xfId="0" applyFont="1" applyBorder="1" applyAlignment="1">
      <alignment vertical="center" wrapText="1"/>
    </xf>
    <xf numFmtId="0" fontId="48" fillId="0" borderId="45" xfId="0" applyFont="1" applyBorder="1" applyAlignment="1">
      <alignment horizontal="center" vertical="center" wrapText="1"/>
    </xf>
    <xf numFmtId="0" fontId="47" fillId="0" borderId="44" xfId="0" applyFont="1" applyBorder="1" applyAlignment="1">
      <alignment vertical="center" wrapText="1"/>
    </xf>
    <xf numFmtId="0" fontId="47" fillId="0" borderId="45" xfId="0" applyFont="1" applyBorder="1" applyAlignment="1">
      <alignment horizontal="center" vertical="center" wrapText="1"/>
    </xf>
    <xf numFmtId="0" fontId="13" fillId="0" borderId="0" xfId="0" applyFont="1" applyBorder="1"/>
    <xf numFmtId="11" fontId="13" fillId="6" borderId="0" xfId="0" applyNumberFormat="1" applyFont="1" applyFill="1"/>
    <xf numFmtId="11" fontId="2" fillId="0" borderId="16" xfId="2" applyNumberFormat="1" applyFont="1" applyBorder="1" applyAlignment="1" applyProtection="1">
      <alignment vertical="top"/>
      <protection locked="0"/>
    </xf>
    <xf numFmtId="11" fontId="13" fillId="10" borderId="16" xfId="0" applyNumberFormat="1" applyFont="1" applyFill="1" applyBorder="1" applyAlignment="1" applyProtection="1">
      <alignment vertical="top"/>
      <protection hidden="1"/>
    </xf>
    <xf numFmtId="2" fontId="2" fillId="0" borderId="16" xfId="2" applyNumberFormat="1" applyBorder="1" applyAlignment="1" applyProtection="1">
      <alignment vertical="top"/>
      <protection locked="0"/>
    </xf>
    <xf numFmtId="2" fontId="2" fillId="0" borderId="16" xfId="2" applyNumberFormat="1" applyFont="1" applyBorder="1" applyAlignment="1" applyProtection="1">
      <alignment vertical="top"/>
      <protection locked="0"/>
    </xf>
    <xf numFmtId="2" fontId="13" fillId="0" borderId="16" xfId="0" applyNumberFormat="1" applyFont="1" applyBorder="1" applyAlignment="1" applyProtection="1">
      <alignment vertical="top"/>
      <protection locked="0"/>
    </xf>
    <xf numFmtId="0" fontId="25" fillId="0" borderId="0" xfId="2" applyFont="1" applyFill="1"/>
    <xf numFmtId="0" fontId="2" fillId="0" borderId="0" xfId="2"/>
    <xf numFmtId="0" fontId="4" fillId="2" borderId="0" xfId="2" applyFont="1" applyFill="1"/>
    <xf numFmtId="0" fontId="2" fillId="2" borderId="0" xfId="2" applyFill="1"/>
    <xf numFmtId="0" fontId="7" fillId="2" borderId="0" xfId="2" applyFont="1" applyFill="1"/>
    <xf numFmtId="0" fontId="2" fillId="0" borderId="16" xfId="2" applyBorder="1" applyAlignment="1" applyProtection="1">
      <alignment vertical="top"/>
      <protection locked="0"/>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2" fillId="0" borderId="16" xfId="2" applyFill="1" applyBorder="1" applyAlignment="1" applyProtection="1">
      <alignment horizontal="right" vertical="top" wrapText="1"/>
      <protection locked="0"/>
    </xf>
    <xf numFmtId="0" fontId="25" fillId="39" borderId="46" xfId="0" applyFont="1" applyFill="1" applyBorder="1" applyAlignment="1">
      <alignment horizontal="center" vertical="center" wrapText="1"/>
    </xf>
    <xf numFmtId="0" fontId="25" fillId="39" borderId="43" xfId="0" applyFont="1" applyFill="1" applyBorder="1" applyAlignment="1">
      <alignment horizontal="center" vertical="center" wrapText="1"/>
    </xf>
    <xf numFmtId="0" fontId="25" fillId="40" borderId="47" xfId="0" applyFont="1" applyFill="1" applyBorder="1" applyAlignment="1">
      <alignment vertical="center" wrapText="1"/>
    </xf>
    <xf numFmtId="0" fontId="25" fillId="40" borderId="45" xfId="0" applyFont="1" applyFill="1" applyBorder="1" applyAlignment="1">
      <alignment horizontal="center" vertical="center" wrapText="1"/>
    </xf>
    <xf numFmtId="0" fontId="13" fillId="0" borderId="47" xfId="0" applyFont="1" applyBorder="1" applyAlignment="1">
      <alignment vertical="center" wrapText="1"/>
    </xf>
    <xf numFmtId="0" fontId="13" fillId="0" borderId="45" xfId="0" applyFont="1" applyBorder="1" applyAlignment="1">
      <alignment horizontal="center" vertical="center" wrapText="1"/>
    </xf>
    <xf numFmtId="0" fontId="13" fillId="0" borderId="16" xfId="0" applyFont="1" applyFill="1" applyBorder="1" applyAlignment="1">
      <alignment wrapText="1"/>
    </xf>
    <xf numFmtId="1" fontId="13" fillId="0" borderId="16" xfId="0" applyNumberFormat="1" applyFont="1" applyFill="1" applyBorder="1"/>
    <xf numFmtId="0" fontId="13" fillId="0" borderId="16" xfId="0" applyFont="1" applyBorder="1" applyProtection="1">
      <protection locked="0"/>
    </xf>
    <xf numFmtId="0" fontId="13" fillId="0" borderId="16" xfId="0" applyFont="1" applyFill="1" applyBorder="1" applyProtection="1">
      <protection locked="0"/>
    </xf>
    <xf numFmtId="0" fontId="2" fillId="0" borderId="1" xfId="2" applyFont="1" applyBorder="1" applyAlignment="1" applyProtection="1">
      <protection locked="0"/>
    </xf>
    <xf numFmtId="0" fontId="2" fillId="0" borderId="17" xfId="2" applyFont="1" applyBorder="1" applyAlignment="1" applyProtection="1">
      <protection locked="0"/>
    </xf>
    <xf numFmtId="0" fontId="2" fillId="0" borderId="18" xfId="2" applyFont="1" applyBorder="1" applyProtection="1">
      <protection locked="0"/>
    </xf>
    <xf numFmtId="0" fontId="2" fillId="2" borderId="0" xfId="2" applyFont="1" applyFill="1" applyAlignment="1">
      <alignment horizontal="center"/>
    </xf>
    <xf numFmtId="0" fontId="2" fillId="7" borderId="0" xfId="2" applyFont="1" applyFill="1" applyBorder="1" applyAlignment="1" applyProtection="1">
      <alignment horizontal="left"/>
      <protection locked="0"/>
    </xf>
    <xf numFmtId="0" fontId="2" fillId="2" borderId="0" xfId="2" applyFont="1" applyFill="1" applyAlignment="1">
      <alignment horizontal="right"/>
    </xf>
    <xf numFmtId="0" fontId="2" fillId="0" borderId="2" xfId="2" applyFont="1" applyFill="1" applyBorder="1"/>
    <xf numFmtId="0" fontId="2" fillId="0" borderId="4" xfId="2" applyFont="1" applyFill="1" applyBorder="1"/>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2" fillId="0" borderId="1" xfId="2" applyFont="1" applyBorder="1" applyAlignment="1" applyProtection="1">
      <alignment horizontal="left"/>
      <protection locked="0"/>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2" fillId="0" borderId="16" xfId="2" applyFont="1" applyFill="1" applyBorder="1" applyAlignment="1" applyProtection="1">
      <alignment horizontal="left" vertical="top" wrapText="1"/>
      <protection locked="0"/>
    </xf>
    <xf numFmtId="0" fontId="4" fillId="3" borderId="16" xfId="2" applyFont="1" applyFill="1" applyBorder="1" applyAlignment="1">
      <alignment horizontal="left"/>
    </xf>
    <xf numFmtId="0" fontId="2" fillId="0" borderId="16" xfId="2" applyBorder="1" applyAlignment="1" applyProtection="1">
      <alignment horizontal="left"/>
      <protection locked="0"/>
    </xf>
    <xf numFmtId="0" fontId="2" fillId="7" borderId="16" xfId="2" applyFont="1" applyFill="1" applyBorder="1" applyAlignment="1" applyProtection="1">
      <alignment horizontal="left" wrapText="1"/>
      <protection locked="0"/>
    </xf>
    <xf numFmtId="0" fontId="2"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2" fillId="0" borderId="1" xfId="2" applyFont="1" applyBorder="1" applyAlignment="1" applyProtection="1">
      <alignment horizontal="left" vertical="top" wrapText="1"/>
      <protection locked="0"/>
    </xf>
    <xf numFmtId="0" fontId="2" fillId="0" borderId="10" xfId="2" applyFont="1" applyBorder="1" applyAlignment="1" applyProtection="1">
      <alignment horizontal="left" vertical="top" wrapText="1"/>
      <protection locked="0"/>
    </xf>
    <xf numFmtId="0" fontId="2" fillId="0" borderId="17" xfId="2"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2" fillId="0" borderId="16" xfId="0" applyFont="1" applyBorder="1" applyAlignment="1" applyProtection="1">
      <alignment horizontal="left" vertical="top" wrapText="1"/>
      <protection locked="0"/>
    </xf>
    <xf numFmtId="0" fontId="4" fillId="3" borderId="16" xfId="2" applyFont="1" applyFill="1" applyBorder="1" applyAlignment="1">
      <alignment horizontal="center"/>
    </xf>
    <xf numFmtId="0" fontId="2" fillId="9" borderId="16" xfId="2" applyFill="1" applyBorder="1" applyAlignment="1">
      <alignment horizontal="center" vertical="top"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15" fillId="0" borderId="0" xfId="2" applyFont="1" applyFill="1" applyAlignment="1">
      <alignment horizontal="center"/>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9" fillId="0" borderId="0" xfId="2" applyFont="1" applyAlignment="1">
      <alignment horizontal="center"/>
    </xf>
    <xf numFmtId="0" fontId="4"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2">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16</xdr:row>
          <xdr:rowOff>28575</xdr:rowOff>
        </xdr:from>
        <xdr:to>
          <xdr:col>3</xdr:col>
          <xdr:colOff>962025</xdr:colOff>
          <xdr:row>16</xdr:row>
          <xdr:rowOff>238125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16</xdr:row>
          <xdr:rowOff>28575</xdr:rowOff>
        </xdr:from>
        <xdr:to>
          <xdr:col>3</xdr:col>
          <xdr:colOff>2009775</xdr:colOff>
          <xdr:row>16</xdr:row>
          <xdr:rowOff>238125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16</xdr:row>
          <xdr:rowOff>28575</xdr:rowOff>
        </xdr:from>
        <xdr:to>
          <xdr:col>3</xdr:col>
          <xdr:colOff>3133725</xdr:colOff>
          <xdr:row>16</xdr:row>
          <xdr:rowOff>238125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3324225</xdr:colOff>
          <xdr:row>16</xdr:row>
          <xdr:rowOff>28575</xdr:rowOff>
        </xdr:from>
        <xdr:to>
          <xdr:col>4</xdr:col>
          <xdr:colOff>695325</xdr:colOff>
          <xdr:row>16</xdr:row>
          <xdr:rowOff>228600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40822</xdr:colOff>
      <xdr:row>1</xdr:row>
      <xdr:rowOff>114300</xdr:rowOff>
    </xdr:from>
    <xdr:to>
      <xdr:col>15</xdr:col>
      <xdr:colOff>244929</xdr:colOff>
      <xdr:row>23</xdr:row>
      <xdr:rowOff>52196</xdr:rowOff>
    </xdr:to>
    <xdr:grpSp>
      <xdr:nvGrpSpPr>
        <xdr:cNvPr id="30" name="Group 29"/>
        <xdr:cNvGrpSpPr/>
      </xdr:nvGrpSpPr>
      <xdr:grpSpPr>
        <a:xfrm>
          <a:off x="1260022" y="304800"/>
          <a:ext cx="8128907" cy="4128896"/>
          <a:chOff x="1260022" y="304800"/>
          <a:chExt cx="8128907" cy="4128896"/>
        </a:xfrm>
      </xdr:grpSpPr>
      <xdr:grpSp>
        <xdr:nvGrpSpPr>
          <xdr:cNvPr id="2" name="Legend"/>
          <xdr:cNvGrpSpPr/>
        </xdr:nvGrpSpPr>
        <xdr:grpSpPr>
          <a:xfrm>
            <a:off x="1668236" y="3556907"/>
            <a:ext cx="1945748"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18000" y="3652157"/>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Fischer-Tropsch diesel (FTD)</a:t>
            </a:r>
            <a:endParaRPr lang="en-US" sz="1000" baseline="0">
              <a:solidFill>
                <a:schemeClr val="tx1"/>
              </a:solidFill>
              <a:latin typeface="+mn-lt"/>
              <a:cs typeface="Arial" pitchFamily="34" charset="0"/>
            </a:endParaRPr>
          </a:p>
        </xdr:txBody>
      </xdr:sp>
      <xdr:cxnSp macro="">
        <xdr:nvCxnSpPr>
          <xdr:cNvPr id="11" name="Straight Arrow Connector Process"/>
          <xdr:cNvCxnSpPr>
            <a:stCxn id="9" idx="2"/>
            <a:endCxn id="10" idx="0"/>
          </xdr:cNvCxnSpPr>
        </xdr:nvCxnSpPr>
        <xdr:spPr>
          <a:xfrm>
            <a:off x="5462601" y="2228850"/>
            <a:ext cx="3461" cy="142330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xdr:cNvSpPr/>
        </xdr:nvSpPr>
        <xdr:spPr>
          <a:xfrm>
            <a:off x="7864929" y="48823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Carbon dioxide [Inorganic intermediate products]</a:t>
            </a:r>
            <a:endParaRPr lang="en-US" sz="1000" baseline="0">
              <a:solidFill>
                <a:schemeClr val="tx1"/>
              </a:solidFill>
              <a:latin typeface="+mn-lt"/>
              <a:cs typeface="Arial" pitchFamily="34" charset="0"/>
            </a:endParaRPr>
          </a:p>
        </xdr:txBody>
      </xdr:sp>
      <xdr:cxnSp macro="">
        <xdr:nvCxnSpPr>
          <xdr:cNvPr id="14" name="Connector Ref 1"/>
          <xdr:cNvCxnSpPr>
            <a:stCxn id="12" idx="3"/>
            <a:endCxn id="13" idx="1"/>
          </xdr:cNvCxnSpPr>
        </xdr:nvCxnSpPr>
        <xdr:spPr>
          <a:xfrm flipV="1">
            <a:off x="7251700" y="773986"/>
            <a:ext cx="613229" cy="20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Reference Flow 2"/>
          <xdr:cNvSpPr/>
        </xdr:nvSpPr>
        <xdr:spPr>
          <a:xfrm>
            <a:off x="7841342" y="1427021"/>
            <a:ext cx="1521279"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Gasoline [Crude Oil Products]</a:t>
            </a:r>
            <a:endParaRPr lang="en-US" sz="1000" baseline="0">
              <a:solidFill>
                <a:schemeClr val="tx1"/>
              </a:solidFill>
              <a:latin typeface="+mn-lt"/>
              <a:cs typeface="Arial" pitchFamily="34" charset="0"/>
            </a:endParaRPr>
          </a:p>
        </xdr:txBody>
      </xdr:sp>
      <xdr:cxnSp macro="">
        <xdr:nvCxnSpPr>
          <xdr:cNvPr id="17" name="Connector Ref 2"/>
          <xdr:cNvCxnSpPr>
            <a:stCxn id="15" idx="3"/>
            <a:endCxn id="16" idx="1"/>
          </xdr:cNvCxnSpPr>
        </xdr:nvCxnSpPr>
        <xdr:spPr>
          <a:xfrm flipV="1">
            <a:off x="7251700" y="1712771"/>
            <a:ext cx="589642" cy="20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Reference Flow 3"/>
          <xdr:cNvSpPr/>
        </xdr:nvSpPr>
        <xdr:spPr>
          <a:xfrm>
            <a:off x="7851322" y="2365805"/>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Electricity [Electric Power]</a:t>
            </a:r>
            <a:endParaRPr lang="en-US" sz="1000" baseline="0">
              <a:solidFill>
                <a:schemeClr val="tx1"/>
              </a:solidFill>
              <a:latin typeface="+mn-lt"/>
              <a:cs typeface="Arial" pitchFamily="34" charset="0"/>
            </a:endParaRPr>
          </a:p>
        </xdr:txBody>
      </xdr:sp>
      <xdr:cxnSp macro="">
        <xdr:nvCxnSpPr>
          <xdr:cNvPr id="20" name="Connector Ref 3"/>
          <xdr:cNvCxnSpPr>
            <a:stCxn id="18" idx="3"/>
            <a:endCxn id="19" idx="1"/>
          </xdr:cNvCxnSpPr>
        </xdr:nvCxnSpPr>
        <xdr:spPr>
          <a:xfrm flipV="1">
            <a:off x="7251700" y="2651555"/>
            <a:ext cx="599622" cy="20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1"/>
          <xdr:cNvSpPr/>
        </xdr:nvSpPr>
        <xdr:spPr>
          <a:xfrm>
            <a:off x="1260022" y="664320"/>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Natural gas [Domestic]</a:t>
            </a:r>
          </a:p>
        </xdr:txBody>
      </xdr:sp>
      <xdr:cxnSp macro="">
        <xdr:nvCxnSpPr>
          <xdr:cNvPr id="23" name="Straight Arrow Connector 1"/>
          <xdr:cNvCxnSpPr>
            <a:stCxn id="22" idx="2"/>
            <a:endCxn id="21" idx="1"/>
          </xdr:cNvCxnSpPr>
        </xdr:nvCxnSpPr>
        <xdr:spPr>
          <a:xfrm flipV="1">
            <a:off x="2657723" y="1008888"/>
            <a:ext cx="898277" cy="400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7" name="Boundary Group"/>
          <xdr:cNvGrpSpPr/>
        </xdr:nvGrpSpPr>
        <xdr:grpSpPr>
          <a:xfrm>
            <a:off x="3556000" y="304800"/>
            <a:ext cx="3695700" cy="2940708"/>
            <a:chOff x="3556000" y="304800"/>
            <a:chExt cx="3695700"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mn-lt"/>
                  <a:ea typeface="+mn-ea"/>
                  <a:cs typeface="Arial" pitchFamily="34" charset="0"/>
                </a:rPr>
                <a:t>Domestic Natural Gas-to-liquid Plant Operation: System Boundary</a:t>
              </a:r>
            </a:p>
          </xdr:txBody>
        </xdr:sp>
        <xdr:sp macro="" textlink="">
          <xdr:nvSpPr>
            <xdr:cNvPr id="9" name="Process"/>
            <xdr:cNvSpPr/>
          </xdr:nvSpPr>
          <xdr:spPr>
            <a:xfrm>
              <a:off x="4318000" y="1447800"/>
              <a:ext cx="2289202" cy="78105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mn-lt"/>
                  <a:cs typeface="Arial" pitchFamily="34" charset="0"/>
                </a:rPr>
                <a:t>Fischer-Tropsch (FT) diesel production</a:t>
              </a:r>
            </a:p>
          </xdr:txBody>
        </xdr:sp>
        <xdr:sp macro="" textlink="">
          <xdr:nvSpPr>
            <xdr:cNvPr id="12" name="LinkRef 1"/>
            <xdr:cNvSpPr/>
          </xdr:nvSpPr>
          <xdr:spPr>
            <a:xfrm>
              <a:off x="7239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n-lt"/>
              </a:endParaRPr>
            </a:p>
          </xdr:txBody>
        </xdr:sp>
        <xdr:sp macro="" textlink="">
          <xdr:nvSpPr>
            <xdr:cNvPr id="15" name="LinkRef 2"/>
            <xdr:cNvSpPr/>
          </xdr:nvSpPr>
          <xdr:spPr>
            <a:xfrm>
              <a:off x="7239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n-lt"/>
              </a:endParaRPr>
            </a:p>
          </xdr:txBody>
        </xdr:sp>
        <xdr:sp macro="" textlink="">
          <xdr:nvSpPr>
            <xdr:cNvPr id="18" name="LinkRef 3"/>
            <xdr:cNvSpPr/>
          </xdr:nvSpPr>
          <xdr:spPr>
            <a:xfrm>
              <a:off x="7239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n-lt"/>
              </a:endParaRPr>
            </a:p>
          </xdr:txBody>
        </xdr:sp>
        <xdr:sp macro="" textlink="">
          <xdr:nvSpPr>
            <xdr:cNvPr id="21" name="Link 1"/>
            <xdr:cNvSpPr/>
          </xdr:nvSpPr>
          <xdr:spPr>
            <a:xfrm>
              <a:off x="3556000" y="304800"/>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n-lt"/>
              </a:endParaRPr>
            </a:p>
          </xdr:txBody>
        </xdr:sp>
        <xdr:sp macro="" textlink="">
          <xdr:nvSpPr>
            <xdr:cNvPr id="24" name="Link 2"/>
            <xdr:cNvSpPr/>
          </xdr:nvSpPr>
          <xdr:spPr>
            <a:xfrm>
              <a:off x="3556000" y="1712976"/>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n-lt"/>
              </a:endParaRPr>
            </a:p>
          </xdr:txBody>
        </xdr:sp>
      </xdr:grpSp>
      <xdr:sp macro="" textlink="">
        <xdr:nvSpPr>
          <xdr:cNvPr id="25" name="Upstream Emssion Data 2"/>
          <xdr:cNvSpPr/>
        </xdr:nvSpPr>
        <xdr:spPr>
          <a:xfrm>
            <a:off x="1260928" y="2058887"/>
            <a:ext cx="1580845" cy="716969"/>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mn-lt"/>
                <a:cs typeface="Arial" pitchFamily="34" charset="0"/>
              </a:rPr>
              <a:t>Butane</a:t>
            </a:r>
          </a:p>
          <a:p>
            <a:pPr algn="ctr"/>
            <a:r>
              <a:rPr lang="en-US" sz="1000">
                <a:solidFill>
                  <a:schemeClr val="tx1"/>
                </a:solidFill>
                <a:latin typeface="+mn-lt"/>
                <a:cs typeface="Arial" pitchFamily="34" charset="0"/>
              </a:rPr>
              <a:t> (n-butane)</a:t>
            </a:r>
          </a:p>
        </xdr:txBody>
      </xdr:sp>
      <xdr:cxnSp macro="">
        <xdr:nvCxnSpPr>
          <xdr:cNvPr id="26" name="Straight Arrow Connector 2"/>
          <xdr:cNvCxnSpPr>
            <a:stCxn id="25" idx="2"/>
            <a:endCxn id="24" idx="1"/>
          </xdr:cNvCxnSpPr>
        </xdr:nvCxnSpPr>
        <xdr:spPr>
          <a:xfrm flipV="1">
            <a:off x="2656218" y="2417064"/>
            <a:ext cx="899782" cy="30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zoomScaleNormal="100" workbookViewId="0">
      <selection activeCell="P2" sqref="P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8" t="s">
        <v>0</v>
      </c>
      <c r="B1" s="258"/>
      <c r="C1" s="258"/>
      <c r="D1" s="258"/>
      <c r="E1" s="258"/>
      <c r="F1" s="258"/>
      <c r="G1" s="258"/>
      <c r="H1" s="258"/>
      <c r="I1" s="258"/>
      <c r="J1" s="258"/>
      <c r="K1" s="258"/>
      <c r="L1" s="258"/>
      <c r="M1" s="258"/>
      <c r="N1" s="258"/>
      <c r="O1" s="1"/>
    </row>
    <row r="2" spans="1:27" ht="21" thickBot="1" x14ac:dyDescent="0.35">
      <c r="A2" s="258" t="s">
        <v>1</v>
      </c>
      <c r="B2" s="258"/>
      <c r="C2" s="258"/>
      <c r="D2" s="258"/>
      <c r="E2" s="258"/>
      <c r="F2" s="258"/>
      <c r="G2" s="258"/>
      <c r="H2" s="258"/>
      <c r="I2" s="258"/>
      <c r="J2" s="258"/>
      <c r="K2" s="258"/>
      <c r="L2" s="258"/>
      <c r="M2" s="258"/>
      <c r="N2" s="258"/>
      <c r="O2" s="1"/>
    </row>
    <row r="3" spans="1:27" ht="12.75" customHeight="1" thickBot="1" x14ac:dyDescent="0.25">
      <c r="B3" s="2"/>
      <c r="C3" s="4" t="s">
        <v>2</v>
      </c>
      <c r="D3" s="5" t="str">
        <f>'Data Summary'!D4</f>
        <v>Domestic Natural Gas-to-liquid Plant Operation</v>
      </c>
      <c r="E3" s="6"/>
      <c r="F3" s="6"/>
      <c r="G3" s="6"/>
      <c r="H3" s="6"/>
      <c r="I3" s="6"/>
      <c r="J3" s="6"/>
      <c r="K3" s="6"/>
      <c r="L3" s="6"/>
      <c r="M3" s="7"/>
      <c r="N3" s="2"/>
      <c r="O3" s="2"/>
    </row>
    <row r="4" spans="1:27" ht="42.75" customHeight="1" thickBot="1" x14ac:dyDescent="0.25">
      <c r="B4" s="2"/>
      <c r="C4" s="4" t="s">
        <v>3</v>
      </c>
      <c r="D4" s="259" t="str">
        <f>'Data Summary'!D6</f>
        <v>Inputs and outputs for a Fischer-Tropsch (FT) diesel production by a 50,000-barrel-per-day GTL plant using domestic natural gas feed and equipped with carbon dioxide capture.</v>
      </c>
      <c r="E4" s="260"/>
      <c r="F4" s="260"/>
      <c r="G4" s="260"/>
      <c r="H4" s="260"/>
      <c r="I4" s="260"/>
      <c r="J4" s="260"/>
      <c r="K4" s="260"/>
      <c r="L4" s="260"/>
      <c r="M4" s="261"/>
      <c r="N4" s="2"/>
      <c r="O4" s="2"/>
    </row>
    <row r="5" spans="1:27" ht="39" customHeight="1" thickBot="1" x14ac:dyDescent="0.25">
      <c r="B5" s="2"/>
      <c r="C5" s="4" t="s">
        <v>4</v>
      </c>
      <c r="D5" s="262" t="s">
        <v>495</v>
      </c>
      <c r="E5" s="263"/>
      <c r="F5" s="263"/>
      <c r="G5" s="263"/>
      <c r="H5" s="263"/>
      <c r="I5" s="263"/>
      <c r="J5" s="263"/>
      <c r="K5" s="263"/>
      <c r="L5" s="263"/>
      <c r="M5" s="264"/>
      <c r="N5" s="2"/>
      <c r="O5" s="2"/>
    </row>
    <row r="6" spans="1:27" ht="56.25" customHeight="1" thickBot="1" x14ac:dyDescent="0.25">
      <c r="B6" s="2"/>
      <c r="C6" s="8" t="s">
        <v>5</v>
      </c>
      <c r="D6" s="262" t="s">
        <v>6</v>
      </c>
      <c r="E6" s="263"/>
      <c r="F6" s="263"/>
      <c r="G6" s="263"/>
      <c r="H6" s="263"/>
      <c r="I6" s="263"/>
      <c r="J6" s="263"/>
      <c r="K6" s="263"/>
      <c r="L6" s="263"/>
      <c r="M6" s="264"/>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52" t="s">
        <v>10</v>
      </c>
      <c r="C9" s="10" t="s">
        <v>11</v>
      </c>
      <c r="D9" s="254" t="s">
        <v>12</v>
      </c>
      <c r="E9" s="254"/>
      <c r="F9" s="254"/>
      <c r="G9" s="254"/>
      <c r="H9" s="254"/>
      <c r="I9" s="254"/>
      <c r="J9" s="254"/>
      <c r="K9" s="254"/>
      <c r="L9" s="254"/>
      <c r="M9" s="255"/>
      <c r="N9" s="2"/>
      <c r="O9" s="2"/>
      <c r="P9" s="2"/>
      <c r="Q9" s="2"/>
      <c r="R9" s="2"/>
      <c r="S9" s="2"/>
      <c r="T9" s="2"/>
      <c r="U9" s="2"/>
      <c r="V9" s="2"/>
      <c r="W9" s="2"/>
      <c r="X9" s="2"/>
      <c r="Y9" s="2"/>
      <c r="Z9" s="2"/>
      <c r="AA9" s="2"/>
    </row>
    <row r="10" spans="1:27" s="11" customFormat="1" ht="15" customHeight="1" x14ac:dyDescent="0.2">
      <c r="A10" s="2"/>
      <c r="B10" s="253"/>
      <c r="C10" s="12" t="s">
        <v>13</v>
      </c>
      <c r="D10" s="256" t="s">
        <v>14</v>
      </c>
      <c r="E10" s="256"/>
      <c r="F10" s="256"/>
      <c r="G10" s="256"/>
      <c r="H10" s="256"/>
      <c r="I10" s="256"/>
      <c r="J10" s="256"/>
      <c r="K10" s="256"/>
      <c r="L10" s="256"/>
      <c r="M10" s="257"/>
      <c r="N10" s="2"/>
      <c r="O10" s="2"/>
      <c r="P10" s="2"/>
      <c r="Q10" s="2"/>
      <c r="R10" s="2"/>
      <c r="S10" s="2"/>
      <c r="T10" s="2"/>
      <c r="U10" s="2"/>
      <c r="V10" s="2"/>
      <c r="W10" s="2"/>
      <c r="X10" s="2"/>
      <c r="Y10" s="2"/>
      <c r="Z10" s="2"/>
      <c r="AA10" s="2"/>
    </row>
    <row r="11" spans="1:27" s="11" customFormat="1" ht="15" customHeight="1" x14ac:dyDescent="0.2">
      <c r="A11" s="2"/>
      <c r="B11" s="253"/>
      <c r="C11" s="12" t="s">
        <v>15</v>
      </c>
      <c r="D11" s="256" t="s">
        <v>16</v>
      </c>
      <c r="E11" s="256"/>
      <c r="F11" s="256"/>
      <c r="G11" s="256"/>
      <c r="H11" s="256"/>
      <c r="I11" s="256"/>
      <c r="J11" s="256"/>
      <c r="K11" s="256"/>
      <c r="L11" s="256"/>
      <c r="M11" s="257"/>
      <c r="N11" s="2"/>
      <c r="O11" s="2"/>
      <c r="P11" s="2"/>
      <c r="Q11" s="2"/>
      <c r="R11" s="2"/>
      <c r="S11" s="2"/>
      <c r="T11" s="2"/>
      <c r="U11" s="2"/>
      <c r="V11" s="2"/>
      <c r="W11" s="2"/>
      <c r="X11" s="2"/>
      <c r="Y11" s="2"/>
      <c r="Z11" s="2"/>
      <c r="AA11" s="2"/>
    </row>
    <row r="12" spans="1:27" s="11" customFormat="1" ht="15" customHeight="1" x14ac:dyDescent="0.2">
      <c r="A12" s="2"/>
      <c r="B12" s="253"/>
      <c r="C12" s="12" t="s">
        <v>17</v>
      </c>
      <c r="D12" s="256" t="s">
        <v>18</v>
      </c>
      <c r="E12" s="256"/>
      <c r="F12" s="256"/>
      <c r="G12" s="256"/>
      <c r="H12" s="256"/>
      <c r="I12" s="256"/>
      <c r="J12" s="256"/>
      <c r="K12" s="256"/>
      <c r="L12" s="256"/>
      <c r="M12" s="257"/>
      <c r="N12" s="2"/>
      <c r="O12" s="2"/>
      <c r="P12" s="2"/>
      <c r="Q12" s="2"/>
      <c r="R12" s="2"/>
      <c r="S12" s="2"/>
      <c r="T12" s="2"/>
      <c r="U12" s="2"/>
      <c r="V12" s="2"/>
      <c r="W12" s="2"/>
      <c r="X12" s="2"/>
      <c r="Y12" s="2"/>
      <c r="Z12" s="2"/>
      <c r="AA12" s="2"/>
    </row>
    <row r="13" spans="1:27" ht="15" customHeight="1" x14ac:dyDescent="0.2">
      <c r="B13" s="267" t="s">
        <v>19</v>
      </c>
      <c r="C13" s="13" t="s">
        <v>496</v>
      </c>
      <c r="D13" s="269" t="s">
        <v>497</v>
      </c>
      <c r="E13" s="269"/>
      <c r="F13" s="269"/>
      <c r="G13" s="269"/>
      <c r="H13" s="269"/>
      <c r="I13" s="269"/>
      <c r="J13" s="269"/>
      <c r="K13" s="269"/>
      <c r="L13" s="269"/>
      <c r="M13" s="270"/>
      <c r="N13" s="2"/>
      <c r="O13" s="2"/>
    </row>
    <row r="14" spans="1:27" ht="15" customHeight="1" x14ac:dyDescent="0.2">
      <c r="B14" s="267"/>
      <c r="C14" s="13" t="s">
        <v>20</v>
      </c>
      <c r="D14" s="269" t="s">
        <v>21</v>
      </c>
      <c r="E14" s="269"/>
      <c r="F14" s="269"/>
      <c r="G14" s="269"/>
      <c r="H14" s="269"/>
      <c r="I14" s="269"/>
      <c r="J14" s="269"/>
      <c r="K14" s="269"/>
      <c r="L14" s="269"/>
      <c r="M14" s="270"/>
      <c r="N14" s="2"/>
      <c r="O14" s="2"/>
    </row>
    <row r="15" spans="1:27" ht="15" customHeight="1" x14ac:dyDescent="0.2">
      <c r="B15" s="267"/>
      <c r="C15" s="14" t="s">
        <v>22</v>
      </c>
      <c r="D15" s="269" t="s">
        <v>22</v>
      </c>
      <c r="E15" s="269"/>
      <c r="F15" s="269"/>
      <c r="G15" s="269"/>
      <c r="H15" s="269"/>
      <c r="I15" s="269"/>
      <c r="J15" s="269"/>
      <c r="K15" s="269"/>
      <c r="L15" s="269"/>
      <c r="M15" s="270"/>
      <c r="N15" s="2"/>
      <c r="O15" s="2"/>
    </row>
    <row r="16" spans="1:27" ht="15" customHeight="1" thickBot="1" x14ac:dyDescent="0.25">
      <c r="B16" s="268"/>
      <c r="C16" s="15"/>
      <c r="D16" s="271"/>
      <c r="E16" s="271"/>
      <c r="F16" s="271"/>
      <c r="G16" s="271"/>
      <c r="H16" s="271"/>
      <c r="I16" s="271"/>
      <c r="J16" s="271"/>
      <c r="K16" s="271"/>
      <c r="L16" s="271"/>
      <c r="M16" s="272"/>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41324</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65" t="str">
        <f>"This document should be cited as: NETL (2013). NETL Life Cycle Inventory Data – Unit Process: "&amp;D3&amp;". U.S. Department of Energy, National Energy Technology Laboratory. Last Updated: February 2013 (version 01). www.netl.doe.gov/LCA (http://www.netl.doe.gov/LCA)"</f>
        <v>This document should be cited as: NETL (2013). NETL Life Cycle Inventory Data – Unit Process: Domestic Natural Gas-to-liquid Plant Operation. U.S. Department of Energy, National Energy Technology Laboratory. Last Updated: February 2013 (version 01). www.netl.doe.gov/LCA (http://www.netl.doe.gov/LCA)</v>
      </c>
      <c r="D25" s="265"/>
      <c r="E25" s="265"/>
      <c r="F25" s="265"/>
      <c r="G25" s="265"/>
      <c r="H25" s="265"/>
      <c r="I25" s="265"/>
      <c r="J25" s="265"/>
      <c r="K25" s="265"/>
      <c r="L25" s="265"/>
      <c r="M25" s="265"/>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266" t="s">
        <v>35</v>
      </c>
      <c r="D30" s="266"/>
      <c r="E30" s="266"/>
      <c r="F30" s="266"/>
      <c r="G30" s="266"/>
      <c r="H30" s="266"/>
      <c r="I30" s="266"/>
      <c r="J30" s="266"/>
      <c r="K30" s="266"/>
      <c r="L30" s="266"/>
      <c r="M30" s="266"/>
      <c r="N30" s="17"/>
      <c r="O30" s="17"/>
      <c r="P30" s="17"/>
    </row>
    <row r="31" spans="2:16" x14ac:dyDescent="0.2">
      <c r="B31" s="17"/>
      <c r="C31" s="17"/>
      <c r="D31" s="17"/>
      <c r="E31" s="17"/>
      <c r="F31" s="17"/>
      <c r="G31" s="17"/>
      <c r="H31" s="17"/>
      <c r="I31" s="17"/>
      <c r="J31" s="17"/>
      <c r="K31" s="17"/>
      <c r="L31" s="17"/>
      <c r="M31" s="17"/>
      <c r="N31" s="17"/>
      <c r="O31" s="17"/>
    </row>
    <row r="32" spans="2:16" x14ac:dyDescent="0.2">
      <c r="B32" s="9" t="s">
        <v>36</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37</v>
      </c>
      <c r="C48" s="17"/>
      <c r="D48" s="17"/>
      <c r="E48" s="17"/>
      <c r="F48" s="17"/>
      <c r="G48" s="17"/>
      <c r="H48" s="17"/>
      <c r="I48" s="17"/>
      <c r="J48" s="17"/>
      <c r="K48" s="17"/>
      <c r="L48" s="17"/>
      <c r="M48" s="17"/>
      <c r="N48" s="17"/>
      <c r="O48" s="17"/>
    </row>
    <row r="49" spans="2:15" x14ac:dyDescent="0.2">
      <c r="B49" s="17"/>
      <c r="C49" s="20" t="s">
        <v>38</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1"/>
  <sheetViews>
    <sheetView showGridLines="0" zoomScale="80" zoomScaleNormal="80" zoomScalePageLayoutView="40" workbookViewId="0">
      <selection activeCell="E39" sqref="E39"/>
    </sheetView>
  </sheetViews>
  <sheetFormatPr defaultColWidth="9.140625" defaultRowHeight="12.75" x14ac:dyDescent="0.2"/>
  <cols>
    <col min="1" max="1" width="1.85546875" style="2" customWidth="1"/>
    <col min="2" max="2" width="3.5703125" style="67"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8" t="s">
        <v>0</v>
      </c>
      <c r="C1" s="258"/>
      <c r="D1" s="258"/>
      <c r="E1" s="258"/>
      <c r="F1" s="258"/>
      <c r="G1" s="258"/>
      <c r="H1" s="258"/>
      <c r="I1" s="258"/>
      <c r="J1" s="258"/>
      <c r="K1" s="258"/>
      <c r="L1" s="258"/>
      <c r="M1" s="258"/>
      <c r="N1" s="258"/>
      <c r="O1" s="258"/>
      <c r="P1" s="258"/>
      <c r="Q1" s="258"/>
    </row>
    <row r="2" spans="1:25" ht="20.25" x14ac:dyDescent="0.3">
      <c r="B2" s="258" t="s">
        <v>39</v>
      </c>
      <c r="C2" s="258"/>
      <c r="D2" s="258"/>
      <c r="E2" s="258"/>
      <c r="F2" s="258"/>
      <c r="G2" s="258"/>
      <c r="H2" s="258"/>
      <c r="I2" s="258"/>
      <c r="J2" s="258"/>
      <c r="K2" s="258"/>
      <c r="L2" s="258"/>
      <c r="M2" s="258"/>
      <c r="N2" s="258"/>
      <c r="O2" s="258"/>
      <c r="P2" s="258"/>
      <c r="Q2" s="258"/>
    </row>
    <row r="3" spans="1:25" ht="5.25" customHeight="1" x14ac:dyDescent="0.2">
      <c r="B3" s="9"/>
      <c r="C3" s="2"/>
      <c r="D3" s="17"/>
      <c r="E3" s="17"/>
      <c r="F3" s="17"/>
      <c r="G3" s="17"/>
      <c r="H3" s="17"/>
      <c r="I3" s="17"/>
      <c r="J3" s="17"/>
      <c r="K3" s="17"/>
      <c r="L3" s="17"/>
      <c r="M3" s="17"/>
      <c r="N3" s="17"/>
      <c r="O3" s="17"/>
      <c r="P3" s="2"/>
    </row>
    <row r="4" spans="1:25" ht="13.5" thickBot="1" x14ac:dyDescent="0.25">
      <c r="B4" s="277" t="s">
        <v>40</v>
      </c>
      <c r="C4" s="277"/>
      <c r="D4" s="244" t="s">
        <v>461</v>
      </c>
      <c r="E4" s="245"/>
      <c r="F4" s="17"/>
      <c r="G4" s="17"/>
      <c r="H4" s="17"/>
      <c r="I4" s="17"/>
      <c r="J4" s="17"/>
      <c r="K4" s="17"/>
      <c r="L4" s="17"/>
      <c r="M4" s="17"/>
      <c r="N4" s="17"/>
      <c r="O4" s="17"/>
      <c r="P4" s="2"/>
    </row>
    <row r="5" spans="1:25" ht="13.5" thickBot="1" x14ac:dyDescent="0.25">
      <c r="B5" s="277" t="s">
        <v>41</v>
      </c>
      <c r="C5" s="277"/>
      <c r="D5" s="246">
        <v>1</v>
      </c>
      <c r="E5" s="246" t="s">
        <v>42</v>
      </c>
      <c r="F5" s="247" t="s">
        <v>43</v>
      </c>
      <c r="G5" s="279" t="s">
        <v>437</v>
      </c>
      <c r="H5" s="280"/>
      <c r="I5" s="280"/>
      <c r="J5" s="280"/>
      <c r="K5" s="248"/>
      <c r="L5" s="248"/>
      <c r="M5" s="249" t="s">
        <v>17</v>
      </c>
      <c r="N5" s="250" t="str">
        <f>DQI!I5</f>
        <v>2,1,1,1,1</v>
      </c>
      <c r="O5" s="251"/>
      <c r="P5" s="17" t="s">
        <v>44</v>
      </c>
    </row>
    <row r="6" spans="1:25" ht="27.75" customHeight="1" x14ac:dyDescent="0.2">
      <c r="B6" s="281" t="s">
        <v>45</v>
      </c>
      <c r="C6" s="282"/>
      <c r="D6" s="283" t="s">
        <v>453</v>
      </c>
      <c r="E6" s="284"/>
      <c r="F6" s="284"/>
      <c r="G6" s="284"/>
      <c r="H6" s="284"/>
      <c r="I6" s="284"/>
      <c r="J6" s="284"/>
      <c r="K6" s="284"/>
      <c r="L6" s="284"/>
      <c r="M6" s="284"/>
      <c r="N6" s="284"/>
      <c r="O6" s="285"/>
      <c r="P6" s="21"/>
    </row>
    <row r="7" spans="1:25" ht="13.5" thickBot="1" x14ac:dyDescent="0.25">
      <c r="B7" s="9"/>
      <c r="C7" s="2"/>
      <c r="D7" s="2"/>
      <c r="E7" s="2"/>
      <c r="F7" s="2"/>
      <c r="G7" s="2"/>
      <c r="H7" s="2"/>
      <c r="J7" s="2"/>
      <c r="K7" s="2"/>
      <c r="L7" s="2"/>
      <c r="M7" s="2"/>
      <c r="N7" s="2"/>
      <c r="O7" s="2"/>
      <c r="P7" s="2"/>
    </row>
    <row r="8" spans="1:25" s="23" customFormat="1" ht="13.5" thickBot="1" x14ac:dyDescent="0.25">
      <c r="A8" s="22"/>
      <c r="B8" s="286" t="s">
        <v>46</v>
      </c>
      <c r="C8" s="287"/>
      <c r="D8" s="287"/>
      <c r="E8" s="287"/>
      <c r="F8" s="287"/>
      <c r="G8" s="287"/>
      <c r="H8" s="287"/>
      <c r="I8" s="287"/>
      <c r="J8" s="287"/>
      <c r="K8" s="287"/>
      <c r="L8" s="287"/>
      <c r="M8" s="287"/>
      <c r="N8" s="287"/>
      <c r="O8" s="287"/>
      <c r="P8" s="288"/>
      <c r="Q8" s="22"/>
      <c r="R8" s="22"/>
      <c r="S8" s="22"/>
      <c r="T8" s="22"/>
      <c r="U8" s="22"/>
      <c r="V8" s="22"/>
      <c r="W8" s="22"/>
      <c r="X8" s="22"/>
      <c r="Y8" s="22"/>
    </row>
    <row r="9" spans="1:25" x14ac:dyDescent="0.2">
      <c r="B9" s="9"/>
      <c r="C9" s="2"/>
      <c r="D9" s="2"/>
      <c r="E9" s="2"/>
      <c r="F9" s="2"/>
      <c r="G9" s="2"/>
      <c r="H9" s="2"/>
      <c r="J9" s="2"/>
      <c r="K9" s="2"/>
      <c r="L9" s="2"/>
      <c r="M9" s="2"/>
      <c r="N9" s="2"/>
      <c r="O9" s="2"/>
      <c r="P9" s="2"/>
    </row>
    <row r="10" spans="1:25" x14ac:dyDescent="0.2">
      <c r="B10" s="277" t="s">
        <v>47</v>
      </c>
      <c r="C10" s="277"/>
      <c r="D10" s="289" t="s">
        <v>444</v>
      </c>
      <c r="E10" s="290"/>
      <c r="F10" s="2"/>
      <c r="G10" s="24" t="s">
        <v>48</v>
      </c>
      <c r="H10" s="25"/>
      <c r="I10" s="25"/>
      <c r="J10" s="25"/>
      <c r="K10" s="25"/>
      <c r="L10" s="25"/>
      <c r="M10" s="25"/>
      <c r="N10" s="25"/>
      <c r="O10" s="26"/>
      <c r="P10" s="2"/>
    </row>
    <row r="11" spans="1:25" x14ac:dyDescent="0.2">
      <c r="B11" s="291" t="s">
        <v>49</v>
      </c>
      <c r="C11" s="292"/>
      <c r="D11" s="273" t="s">
        <v>450</v>
      </c>
      <c r="E11" s="290"/>
      <c r="F11" s="2"/>
      <c r="G11" s="27" t="str">
        <f>CONCATENATE("Reference Flow: ",D5," ",E5," of ",G5)</f>
        <v>Reference Flow: 1 kg of Fischer-Tropsch diesel (FTD)</v>
      </c>
      <c r="H11" s="28"/>
      <c r="I11" s="28"/>
      <c r="J11" s="28"/>
      <c r="K11" s="28"/>
      <c r="L11" s="28"/>
      <c r="M11" s="28"/>
      <c r="N11" s="28"/>
      <c r="O11" s="29"/>
      <c r="P11" s="2"/>
    </row>
    <row r="12" spans="1:25" x14ac:dyDescent="0.2">
      <c r="B12" s="277" t="s">
        <v>50</v>
      </c>
      <c r="C12" s="277"/>
      <c r="D12" s="278">
        <v>2012</v>
      </c>
      <c r="E12" s="278"/>
      <c r="F12" s="2"/>
      <c r="G12" s="27"/>
      <c r="H12" s="28"/>
      <c r="I12" s="28"/>
      <c r="J12" s="28"/>
      <c r="K12" s="28"/>
      <c r="L12" s="28"/>
      <c r="M12" s="28"/>
      <c r="N12" s="28"/>
      <c r="O12" s="29"/>
      <c r="P12" s="2"/>
    </row>
    <row r="13" spans="1:25" ht="12.75" customHeight="1" x14ac:dyDescent="0.2">
      <c r="B13" s="277" t="s">
        <v>51</v>
      </c>
      <c r="C13" s="277"/>
      <c r="D13" s="278" t="s">
        <v>111</v>
      </c>
      <c r="E13" s="278"/>
      <c r="F13" s="2"/>
      <c r="G13" s="299" t="s">
        <v>490</v>
      </c>
      <c r="H13" s="300"/>
      <c r="I13" s="300"/>
      <c r="J13" s="300"/>
      <c r="K13" s="300"/>
      <c r="L13" s="300"/>
      <c r="M13" s="300"/>
      <c r="N13" s="300"/>
      <c r="O13" s="301"/>
      <c r="P13" s="2"/>
    </row>
    <row r="14" spans="1:25" x14ac:dyDescent="0.2">
      <c r="B14" s="277" t="s">
        <v>52</v>
      </c>
      <c r="C14" s="277"/>
      <c r="D14" s="278" t="s">
        <v>104</v>
      </c>
      <c r="E14" s="278"/>
      <c r="F14" s="2"/>
      <c r="G14" s="299"/>
      <c r="H14" s="300"/>
      <c r="I14" s="300"/>
      <c r="J14" s="300"/>
      <c r="K14" s="300"/>
      <c r="L14" s="300"/>
      <c r="M14" s="300"/>
      <c r="N14" s="300"/>
      <c r="O14" s="301"/>
      <c r="P14" s="2"/>
    </row>
    <row r="15" spans="1:25" x14ac:dyDescent="0.2">
      <c r="B15" s="277" t="s">
        <v>53</v>
      </c>
      <c r="C15" s="277"/>
      <c r="D15" s="278" t="s">
        <v>449</v>
      </c>
      <c r="E15" s="278"/>
      <c r="F15" s="2"/>
      <c r="G15" s="299"/>
      <c r="H15" s="300"/>
      <c r="I15" s="300"/>
      <c r="J15" s="300"/>
      <c r="K15" s="300"/>
      <c r="L15" s="300"/>
      <c r="M15" s="300"/>
      <c r="N15" s="300"/>
      <c r="O15" s="301"/>
      <c r="P15" s="2"/>
    </row>
    <row r="16" spans="1:25" x14ac:dyDescent="0.2">
      <c r="B16" s="277" t="s">
        <v>54</v>
      </c>
      <c r="C16" s="277"/>
      <c r="D16" s="278" t="s">
        <v>100</v>
      </c>
      <c r="E16" s="278"/>
      <c r="F16" s="2"/>
      <c r="G16" s="299"/>
      <c r="H16" s="300"/>
      <c r="I16" s="300"/>
      <c r="J16" s="300"/>
      <c r="K16" s="300"/>
      <c r="L16" s="300"/>
      <c r="M16" s="300"/>
      <c r="N16" s="300"/>
      <c r="O16" s="301"/>
      <c r="P16" s="2"/>
    </row>
    <row r="17" spans="1:25" ht="23.45" customHeight="1" x14ac:dyDescent="0.2">
      <c r="B17" s="293" t="s">
        <v>55</v>
      </c>
      <c r="C17" s="294"/>
      <c r="D17" s="295"/>
      <c r="E17" s="295"/>
      <c r="F17" s="2"/>
      <c r="G17" s="30" t="s">
        <v>451</v>
      </c>
      <c r="H17" s="31"/>
      <c r="I17" s="31"/>
      <c r="J17" s="31"/>
      <c r="K17" s="31"/>
      <c r="L17" s="31"/>
      <c r="M17" s="31"/>
      <c r="N17" s="31"/>
      <c r="O17" s="32"/>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3" customFormat="1" ht="13.5" thickBot="1" x14ac:dyDescent="0.25">
      <c r="A20" s="22"/>
      <c r="B20" s="286" t="s">
        <v>56</v>
      </c>
      <c r="C20" s="287"/>
      <c r="D20" s="287"/>
      <c r="E20" s="287"/>
      <c r="F20" s="287"/>
      <c r="G20" s="287"/>
      <c r="H20" s="287"/>
      <c r="I20" s="287"/>
      <c r="J20" s="287"/>
      <c r="K20" s="287"/>
      <c r="L20" s="287"/>
      <c r="M20" s="287"/>
      <c r="N20" s="287"/>
      <c r="O20" s="287"/>
      <c r="P20" s="288"/>
      <c r="Q20" s="22"/>
      <c r="R20" s="22"/>
      <c r="S20" s="22"/>
      <c r="T20" s="22"/>
      <c r="U20" s="22"/>
      <c r="V20" s="22"/>
      <c r="W20" s="22"/>
      <c r="X20" s="22"/>
      <c r="Y20" s="22"/>
    </row>
    <row r="21" spans="1:25" x14ac:dyDescent="0.2">
      <c r="B21" s="9"/>
      <c r="C21" s="2"/>
      <c r="D21" s="2"/>
      <c r="E21" s="2"/>
      <c r="F21" s="2"/>
      <c r="G21" s="33" t="s">
        <v>57</v>
      </c>
      <c r="H21" s="2"/>
      <c r="J21" s="2"/>
      <c r="K21" s="2"/>
      <c r="L21" s="2"/>
      <c r="M21" s="2"/>
      <c r="N21" s="2"/>
      <c r="O21" s="2"/>
      <c r="P21" s="2"/>
    </row>
    <row r="22" spans="1:25" x14ac:dyDescent="0.2">
      <c r="B22" s="9"/>
      <c r="C22" s="34" t="s">
        <v>58</v>
      </c>
      <c r="D22" s="34" t="s">
        <v>59</v>
      </c>
      <c r="E22" s="34" t="s">
        <v>60</v>
      </c>
      <c r="F22" s="34" t="s">
        <v>61</v>
      </c>
      <c r="G22" s="34" t="s">
        <v>62</v>
      </c>
      <c r="H22" s="34" t="s">
        <v>63</v>
      </c>
      <c r="I22" s="34" t="s">
        <v>64</v>
      </c>
      <c r="J22" s="296" t="s">
        <v>65</v>
      </c>
      <c r="K22" s="297"/>
      <c r="L22" s="297"/>
      <c r="M22" s="297"/>
      <c r="N22" s="297"/>
      <c r="O22" s="297"/>
      <c r="P22" s="298"/>
    </row>
    <row r="23" spans="1:25" s="226" customFormat="1" x14ac:dyDescent="0.2">
      <c r="A23" s="228"/>
      <c r="B23" s="227"/>
      <c r="C23" s="35"/>
      <c r="D23" s="240"/>
      <c r="E23" s="241"/>
      <c r="F23" s="242"/>
      <c r="G23" s="243"/>
      <c r="H23" s="36"/>
      <c r="I23" s="242"/>
      <c r="J23" s="273"/>
      <c r="K23" s="274"/>
      <c r="L23" s="274"/>
      <c r="M23" s="274"/>
      <c r="N23" s="274"/>
      <c r="O23" s="274"/>
      <c r="P23" s="275"/>
      <c r="Q23" s="228"/>
      <c r="R23" s="228"/>
      <c r="S23" s="228"/>
      <c r="T23" s="228"/>
      <c r="U23" s="228"/>
      <c r="V23" s="228"/>
      <c r="W23" s="228"/>
      <c r="X23" s="228"/>
      <c r="Y23" s="228"/>
    </row>
    <row r="24" spans="1:25" x14ac:dyDescent="0.2">
      <c r="B24" s="9"/>
      <c r="C24" s="37" t="s">
        <v>66</v>
      </c>
      <c r="D24" s="38" t="s">
        <v>67</v>
      </c>
      <c r="E24" s="39"/>
      <c r="F24" s="39"/>
      <c r="G24" s="39"/>
      <c r="H24" s="40"/>
      <c r="I24" s="41"/>
      <c r="J24" s="42"/>
      <c r="K24" s="42"/>
      <c r="L24" s="42"/>
      <c r="M24" s="42"/>
      <c r="N24" s="42"/>
      <c r="O24" s="42"/>
      <c r="P24" s="43"/>
    </row>
    <row r="25" spans="1:25" ht="13.5" thickBot="1" x14ac:dyDescent="0.25">
      <c r="B25" s="9"/>
      <c r="C25" s="2"/>
      <c r="D25" s="2"/>
      <c r="E25" s="2"/>
      <c r="F25" s="2"/>
      <c r="G25" s="2"/>
      <c r="H25" s="2"/>
      <c r="J25" s="2"/>
      <c r="K25" s="2"/>
      <c r="L25" s="2"/>
      <c r="M25" s="2"/>
      <c r="N25" s="2"/>
      <c r="O25" s="2"/>
      <c r="P25" s="2"/>
    </row>
    <row r="26" spans="1:25" s="23" customFormat="1" ht="13.5" thickBot="1" x14ac:dyDescent="0.25">
      <c r="A26" s="22"/>
      <c r="B26" s="286" t="s">
        <v>68</v>
      </c>
      <c r="C26" s="287"/>
      <c r="D26" s="287"/>
      <c r="E26" s="287"/>
      <c r="F26" s="287"/>
      <c r="G26" s="287"/>
      <c r="H26" s="287"/>
      <c r="I26" s="287"/>
      <c r="J26" s="287"/>
      <c r="K26" s="287"/>
      <c r="L26" s="287"/>
      <c r="M26" s="287"/>
      <c r="N26" s="287"/>
      <c r="O26" s="287"/>
      <c r="P26" s="288"/>
      <c r="Q26" s="22"/>
      <c r="R26" s="22"/>
      <c r="S26" s="22"/>
      <c r="T26" s="22"/>
      <c r="U26" s="22"/>
      <c r="V26" s="22"/>
      <c r="W26" s="22"/>
      <c r="X26" s="22"/>
      <c r="Y26" s="22"/>
    </row>
    <row r="27" spans="1:25" x14ac:dyDescent="0.2">
      <c r="B27" s="9"/>
      <c r="C27" s="2"/>
      <c r="D27" s="2"/>
      <c r="E27" s="2"/>
      <c r="F27" s="2"/>
      <c r="G27" s="2"/>
      <c r="H27" s="33" t="s">
        <v>69</v>
      </c>
      <c r="J27" s="2"/>
      <c r="K27" s="2"/>
      <c r="L27" s="2"/>
      <c r="M27" s="2"/>
      <c r="N27" s="2"/>
      <c r="O27" s="2"/>
      <c r="P27" s="2"/>
    </row>
    <row r="28" spans="1:25" x14ac:dyDescent="0.2">
      <c r="B28" s="9"/>
      <c r="C28" s="34" t="s">
        <v>70</v>
      </c>
      <c r="D28" s="34" t="s">
        <v>71</v>
      </c>
      <c r="E28" s="34" t="s">
        <v>60</v>
      </c>
      <c r="F28" s="34" t="s">
        <v>72</v>
      </c>
      <c r="G28" s="34" t="s">
        <v>70</v>
      </c>
      <c r="H28" s="34" t="s">
        <v>63</v>
      </c>
      <c r="I28" s="34" t="s">
        <v>73</v>
      </c>
      <c r="J28" s="34" t="s">
        <v>74</v>
      </c>
      <c r="K28" s="34" t="s">
        <v>75</v>
      </c>
      <c r="L28" s="34" t="s">
        <v>76</v>
      </c>
      <c r="M28" s="34" t="s">
        <v>64</v>
      </c>
      <c r="N28" s="303" t="s">
        <v>65</v>
      </c>
      <c r="O28" s="303"/>
      <c r="P28" s="303"/>
      <c r="X28" s="22"/>
      <c r="Y28" s="22"/>
    </row>
    <row r="29" spans="1:25" ht="14.25" customHeight="1" x14ac:dyDescent="0.2">
      <c r="B29" s="9"/>
      <c r="C29" s="44"/>
      <c r="D29" s="45" t="s">
        <v>429</v>
      </c>
      <c r="E29" s="222">
        <f>'GTL Process data'!B7</f>
        <v>2.0307782330874802</v>
      </c>
      <c r="F29" s="46" t="s">
        <v>430</v>
      </c>
      <c r="G29" s="47">
        <f>IF($C29="",1,VLOOKUP($C29,$C$22:$H$22,3,FALSE))</f>
        <v>1</v>
      </c>
      <c r="H29" s="48" t="str">
        <f>IF($C29="","",VLOOKUP($C29,$C$22:$H$22,4,FALSE))</f>
        <v/>
      </c>
      <c r="I29" s="49">
        <f>IF(D29="","",E29*G29*$D$5)</f>
        <v>2.0307782330874802</v>
      </c>
      <c r="J29" s="46" t="s">
        <v>42</v>
      </c>
      <c r="K29" s="50" t="s">
        <v>97</v>
      </c>
      <c r="L29" s="46"/>
      <c r="M29" s="51">
        <v>1</v>
      </c>
      <c r="N29" s="302" t="s">
        <v>432</v>
      </c>
      <c r="O29" s="302"/>
      <c r="P29" s="302"/>
      <c r="X29" s="22"/>
      <c r="Y29" s="22"/>
    </row>
    <row r="30" spans="1:25" s="226" customFormat="1" ht="14.25" customHeight="1" x14ac:dyDescent="0.2">
      <c r="A30" s="228"/>
      <c r="B30" s="227"/>
      <c r="C30" s="44"/>
      <c r="D30" s="45" t="s">
        <v>460</v>
      </c>
      <c r="E30" s="222">
        <f>'GTL Process data'!B12</f>
        <v>0.1079861811196579</v>
      </c>
      <c r="F30" s="230" t="s">
        <v>430</v>
      </c>
      <c r="G30" s="47">
        <f>IF($C30="",1,VLOOKUP($C30,$C$22:$H$22,3,FALSE))</f>
        <v>1</v>
      </c>
      <c r="H30" s="48" t="str">
        <f>IF($C30="","",VLOOKUP($C30,$C$22:$H$22,4,FALSE))</f>
        <v/>
      </c>
      <c r="I30" s="49">
        <f>IF(D30="","",E30*G30*$D$5)</f>
        <v>0.1079861811196579</v>
      </c>
      <c r="J30" s="230" t="s">
        <v>42</v>
      </c>
      <c r="K30" s="231" t="s">
        <v>97</v>
      </c>
      <c r="L30" s="230"/>
      <c r="M30" s="232">
        <v>1</v>
      </c>
      <c r="N30" s="302" t="s">
        <v>455</v>
      </c>
      <c r="O30" s="302"/>
      <c r="P30" s="302"/>
      <c r="Q30" s="228"/>
      <c r="R30" s="228"/>
      <c r="S30" s="228"/>
      <c r="T30" s="228"/>
      <c r="U30" s="228"/>
      <c r="V30" s="228"/>
      <c r="W30" s="228"/>
      <c r="X30" s="229"/>
      <c r="Y30" s="229"/>
    </row>
    <row r="31" spans="1:25" x14ac:dyDescent="0.2">
      <c r="B31" s="9"/>
      <c r="C31" s="35"/>
      <c r="D31" s="52" t="s">
        <v>77</v>
      </c>
      <c r="E31" s="222">
        <f>'GTL Process data'!B10*0.5</f>
        <v>5.4688616540809267</v>
      </c>
      <c r="F31" s="46" t="s">
        <v>430</v>
      </c>
      <c r="G31" s="47">
        <f>IF($C31="",1,VLOOKUP($C31,$C$22:$H$22,3,FALSE))</f>
        <v>1</v>
      </c>
      <c r="H31" s="48" t="str">
        <f>IF($C31="","",VLOOKUP($C31,$C$22:$H$22,4,FALSE))</f>
        <v/>
      </c>
      <c r="I31" s="49">
        <f t="shared" ref="I31:I32" si="0">IF(D31="","",E31*G31*$D$5)</f>
        <v>5.4688616540809267</v>
      </c>
      <c r="J31" s="46" t="s">
        <v>420</v>
      </c>
      <c r="K31" s="50"/>
      <c r="L31" s="46"/>
      <c r="M31" s="51">
        <v>1</v>
      </c>
      <c r="N31" s="302" t="s">
        <v>459</v>
      </c>
      <c r="O31" s="302"/>
      <c r="P31" s="302"/>
      <c r="X31" s="22"/>
      <c r="Y31" s="22"/>
    </row>
    <row r="32" spans="1:25" x14ac:dyDescent="0.2">
      <c r="B32" s="9"/>
      <c r="C32" s="53"/>
      <c r="D32" s="54" t="s">
        <v>78</v>
      </c>
      <c r="E32" s="222">
        <f>'GTL Process data'!B10*0.5</f>
        <v>5.4688616540809267</v>
      </c>
      <c r="F32" s="46" t="s">
        <v>431</v>
      </c>
      <c r="G32" s="47">
        <f>IF($C32="",1,VLOOKUP($C32,$C$22:$H$22,3,FALSE))</f>
        <v>1</v>
      </c>
      <c r="H32" s="48" t="str">
        <f>IF($C32="","",VLOOKUP($C32,$C$22:$H$22,4,FALSE))</f>
        <v/>
      </c>
      <c r="I32" s="49">
        <f t="shared" si="0"/>
        <v>5.4688616540809267</v>
      </c>
      <c r="J32" s="46" t="s">
        <v>420</v>
      </c>
      <c r="K32" s="50"/>
      <c r="L32" s="46"/>
      <c r="M32" s="51">
        <v>1</v>
      </c>
      <c r="N32" s="302" t="s">
        <v>459</v>
      </c>
      <c r="O32" s="302"/>
      <c r="P32" s="302"/>
      <c r="X32" s="22"/>
      <c r="Y32" s="22"/>
    </row>
    <row r="33" spans="1:25" x14ac:dyDescent="0.2">
      <c r="B33" s="9"/>
      <c r="C33" s="55" t="s">
        <v>66</v>
      </c>
      <c r="D33" s="38" t="s">
        <v>67</v>
      </c>
      <c r="E33" s="56" t="s">
        <v>79</v>
      </c>
      <c r="F33" s="38"/>
      <c r="G33" s="38"/>
      <c r="H33" s="38"/>
      <c r="I33" s="56" t="s">
        <v>80</v>
      </c>
      <c r="J33" s="38"/>
      <c r="K33" s="56"/>
      <c r="L33" s="38" t="s">
        <v>81</v>
      </c>
      <c r="M33" s="57"/>
      <c r="N33" s="304"/>
      <c r="O33" s="304"/>
      <c r="P33" s="304"/>
      <c r="X33" s="22"/>
      <c r="Y33" s="22"/>
    </row>
    <row r="34" spans="1:25" s="2" customFormat="1" ht="13.5" thickBot="1" x14ac:dyDescent="0.25">
      <c r="B34" s="9"/>
      <c r="X34" s="22"/>
      <c r="Y34" s="22"/>
    </row>
    <row r="35" spans="1:25" s="23" customFormat="1" ht="13.5" thickBot="1" x14ac:dyDescent="0.25">
      <c r="A35" s="22"/>
      <c r="B35" s="286" t="s">
        <v>82</v>
      </c>
      <c r="C35" s="287"/>
      <c r="D35" s="287"/>
      <c r="E35" s="287"/>
      <c r="F35" s="287"/>
      <c r="G35" s="287"/>
      <c r="H35" s="287"/>
      <c r="I35" s="287"/>
      <c r="J35" s="287"/>
      <c r="K35" s="287"/>
      <c r="L35" s="287"/>
      <c r="M35" s="287"/>
      <c r="N35" s="287"/>
      <c r="O35" s="287"/>
      <c r="P35" s="288"/>
      <c r="Q35" s="22"/>
      <c r="R35" s="22"/>
      <c r="S35" s="22"/>
      <c r="T35" s="22"/>
      <c r="U35" s="22"/>
      <c r="V35" s="22"/>
      <c r="W35" s="22"/>
      <c r="X35" s="22"/>
      <c r="Y35" s="22"/>
    </row>
    <row r="36" spans="1:25" x14ac:dyDescent="0.2">
      <c r="B36" s="9"/>
      <c r="C36" s="2"/>
      <c r="D36" s="2"/>
      <c r="E36" s="2"/>
      <c r="F36" s="2"/>
      <c r="G36" s="2"/>
      <c r="H36" s="33" t="s">
        <v>83</v>
      </c>
      <c r="J36" s="2"/>
      <c r="K36" s="2"/>
      <c r="L36" s="2"/>
      <c r="M36" s="2"/>
      <c r="N36" s="2"/>
      <c r="O36" s="2"/>
      <c r="P36" s="2"/>
      <c r="X36" s="22"/>
      <c r="Y36" s="22"/>
    </row>
    <row r="37" spans="1:25" x14ac:dyDescent="0.2">
      <c r="B37" s="9"/>
      <c r="C37" s="34" t="s">
        <v>70</v>
      </c>
      <c r="D37" s="34" t="s">
        <v>71</v>
      </c>
      <c r="E37" s="34" t="s">
        <v>60</v>
      </c>
      <c r="F37" s="34" t="s">
        <v>72</v>
      </c>
      <c r="G37" s="34" t="s">
        <v>70</v>
      </c>
      <c r="H37" s="34" t="s">
        <v>63</v>
      </c>
      <c r="I37" s="34" t="s">
        <v>73</v>
      </c>
      <c r="J37" s="34" t="s">
        <v>74</v>
      </c>
      <c r="K37" s="34" t="s">
        <v>75</v>
      </c>
      <c r="L37" s="34" t="s">
        <v>76</v>
      </c>
      <c r="M37" s="34" t="s">
        <v>64</v>
      </c>
      <c r="N37" s="303" t="s">
        <v>65</v>
      </c>
      <c r="O37" s="303"/>
      <c r="P37" s="303"/>
      <c r="X37" s="22"/>
      <c r="Y37" s="22"/>
    </row>
    <row r="38" spans="1:25" x14ac:dyDescent="0.2">
      <c r="B38" s="9"/>
      <c r="C38" s="58"/>
      <c r="D38" s="59" t="str">
        <f>G5</f>
        <v>Fischer-Tropsch diesel (FTD)</v>
      </c>
      <c r="E38" s="60">
        <v>1</v>
      </c>
      <c r="F38" s="60" t="s">
        <v>42</v>
      </c>
      <c r="G38" s="47">
        <f t="shared" ref="G38:G44" si="1">IF($C38="",1,VLOOKUP($C38,$C$22:$H$22,3,FALSE))</f>
        <v>1</v>
      </c>
      <c r="H38" s="48" t="str">
        <f>IF($C38="","",VLOOKUP($C38,$C$22:$H$22,4,FALSE))</f>
        <v/>
      </c>
      <c r="I38" s="49">
        <f>IF(D38="","",E38*G38*$D$5)</f>
        <v>1</v>
      </c>
      <c r="J38" s="60" t="s">
        <v>42</v>
      </c>
      <c r="K38" s="50" t="s">
        <v>97</v>
      </c>
      <c r="L38" s="46"/>
      <c r="M38" s="233">
        <v>1</v>
      </c>
      <c r="N38" s="276" t="s">
        <v>84</v>
      </c>
      <c r="O38" s="276"/>
      <c r="P38" s="276"/>
      <c r="X38" s="22"/>
      <c r="Y38" s="22"/>
    </row>
    <row r="39" spans="1:25" x14ac:dyDescent="0.2">
      <c r="B39" s="9"/>
      <c r="C39" s="53"/>
      <c r="D39" s="61" t="s">
        <v>85</v>
      </c>
      <c r="E39" s="223">
        <f>'GTL Process data'!B19</f>
        <v>6.7470541046270066E-2</v>
      </c>
      <c r="F39" s="60" t="s">
        <v>430</v>
      </c>
      <c r="G39" s="47">
        <f t="shared" si="1"/>
        <v>1</v>
      </c>
      <c r="H39" s="48" t="str">
        <f>IF($C39="","",VLOOKUP($C39,$C$22:$H$22,4,FALSE))</f>
        <v/>
      </c>
      <c r="I39" s="49">
        <f t="shared" ref="I39:I44" si="2">IF(D39="","",E39*G39*$D$5)</f>
        <v>6.7470541046270066E-2</v>
      </c>
      <c r="J39" s="53" t="s">
        <v>42</v>
      </c>
      <c r="K39" s="50"/>
      <c r="L39" s="46"/>
      <c r="M39" s="51">
        <v>1</v>
      </c>
      <c r="N39" s="276" t="s">
        <v>86</v>
      </c>
      <c r="O39" s="276"/>
      <c r="P39" s="276"/>
      <c r="X39" s="22"/>
      <c r="Y39" s="22"/>
    </row>
    <row r="40" spans="1:25" s="226" customFormat="1" x14ac:dyDescent="0.2">
      <c r="A40" s="228"/>
      <c r="B40" s="227"/>
      <c r="C40" s="53"/>
      <c r="D40" s="61" t="s">
        <v>489</v>
      </c>
      <c r="E40" s="220">
        <f>'GTL Process data'!B30</f>
        <v>1.9612447847037135E-6</v>
      </c>
      <c r="F40" s="60" t="s">
        <v>430</v>
      </c>
      <c r="G40" s="47">
        <f t="shared" si="1"/>
        <v>1</v>
      </c>
      <c r="H40" s="48" t="str">
        <f>IF($C40="","",VLOOKUP($C40,$C$22:$H$22,4,FALSE))</f>
        <v/>
      </c>
      <c r="I40" s="221">
        <f t="shared" ref="I40" si="3">IF(D40="","",E40*G40*$D$5)</f>
        <v>1.9612447847037135E-6</v>
      </c>
      <c r="J40" s="53" t="s">
        <v>42</v>
      </c>
      <c r="K40" s="231"/>
      <c r="L40" s="230"/>
      <c r="M40" s="232">
        <v>1</v>
      </c>
      <c r="N40" s="276" t="s">
        <v>86</v>
      </c>
      <c r="O40" s="276"/>
      <c r="P40" s="276"/>
      <c r="Q40" s="228"/>
      <c r="R40" s="228"/>
      <c r="S40" s="228"/>
      <c r="T40" s="228"/>
      <c r="U40" s="228"/>
      <c r="V40" s="228"/>
      <c r="W40" s="228"/>
      <c r="X40" s="229"/>
      <c r="Y40" s="229"/>
    </row>
    <row r="41" spans="1:25" x14ac:dyDescent="0.2">
      <c r="B41" s="9"/>
      <c r="C41" s="53"/>
      <c r="D41" s="157" t="s">
        <v>436</v>
      </c>
      <c r="E41" s="223">
        <f>'GTL Process data'!B24</f>
        <v>1.2159961750772101</v>
      </c>
      <c r="F41" s="60" t="s">
        <v>430</v>
      </c>
      <c r="G41" s="47">
        <f t="shared" si="1"/>
        <v>1</v>
      </c>
      <c r="H41" s="48"/>
      <c r="I41" s="49">
        <f t="shared" si="2"/>
        <v>1.2159961750772101</v>
      </c>
      <c r="J41" s="53" t="s">
        <v>42</v>
      </c>
      <c r="K41" s="50" t="s">
        <v>97</v>
      </c>
      <c r="L41" s="46"/>
      <c r="M41" s="51">
        <v>1</v>
      </c>
      <c r="N41" s="276" t="s">
        <v>456</v>
      </c>
      <c r="O41" s="276"/>
      <c r="P41" s="276"/>
      <c r="X41" s="22"/>
      <c r="Y41" s="22"/>
    </row>
    <row r="42" spans="1:25" x14ac:dyDescent="0.2">
      <c r="B42" s="9"/>
      <c r="C42" s="53"/>
      <c r="D42" s="61" t="s">
        <v>434</v>
      </c>
      <c r="E42" s="223">
        <f>'GTL Process data'!B16</f>
        <v>0.42024468865877701</v>
      </c>
      <c r="F42" s="60" t="s">
        <v>430</v>
      </c>
      <c r="G42" s="47">
        <f t="shared" si="1"/>
        <v>1</v>
      </c>
      <c r="H42" s="48"/>
      <c r="I42" s="49">
        <f t="shared" si="2"/>
        <v>0.42024468865877701</v>
      </c>
      <c r="J42" s="53" t="s">
        <v>42</v>
      </c>
      <c r="K42" s="50" t="s">
        <v>97</v>
      </c>
      <c r="L42" s="46"/>
      <c r="M42" s="51">
        <v>1</v>
      </c>
      <c r="N42" s="276" t="s">
        <v>457</v>
      </c>
      <c r="O42" s="276"/>
      <c r="P42" s="276"/>
      <c r="X42" s="22"/>
      <c r="Y42" s="22"/>
    </row>
    <row r="43" spans="1:25" x14ac:dyDescent="0.2">
      <c r="B43" s="9"/>
      <c r="C43" s="53"/>
      <c r="D43" s="61" t="s">
        <v>435</v>
      </c>
      <c r="E43" s="220">
        <f>'GTL Process data'!B27</f>
        <v>2.3381489624489343E-4</v>
      </c>
      <c r="F43" s="60" t="s">
        <v>427</v>
      </c>
      <c r="G43" s="47">
        <f t="shared" si="1"/>
        <v>1</v>
      </c>
      <c r="H43" s="48"/>
      <c r="I43" s="221">
        <f t="shared" ref="I43" si="4">IF(D43="","",E43*G43*$D$5)</f>
        <v>2.3381489624489343E-4</v>
      </c>
      <c r="J43" s="53" t="s">
        <v>433</v>
      </c>
      <c r="K43" s="50" t="s">
        <v>97</v>
      </c>
      <c r="L43" s="46"/>
      <c r="M43" s="51">
        <v>1</v>
      </c>
      <c r="N43" s="276" t="s">
        <v>458</v>
      </c>
      <c r="O43" s="276"/>
      <c r="P43" s="276"/>
      <c r="X43" s="22"/>
      <c r="Y43" s="22"/>
    </row>
    <row r="44" spans="1:25" x14ac:dyDescent="0.2">
      <c r="B44" s="9"/>
      <c r="C44" s="53"/>
      <c r="D44" s="62" t="s">
        <v>88</v>
      </c>
      <c r="E44" s="224">
        <f>'GTL Process data'!B22</f>
        <v>2.5513331325545723</v>
      </c>
      <c r="F44" s="60" t="s">
        <v>431</v>
      </c>
      <c r="G44" s="47">
        <f t="shared" si="1"/>
        <v>1</v>
      </c>
      <c r="H44" s="48" t="str">
        <f>IF($C44="","",VLOOKUP($C44,$C$22:$H$22,4,FALSE))</f>
        <v/>
      </c>
      <c r="I44" s="49">
        <f t="shared" si="2"/>
        <v>2.5513331325545723</v>
      </c>
      <c r="J44" s="60" t="s">
        <v>420</v>
      </c>
      <c r="K44" s="50"/>
      <c r="L44" s="46"/>
      <c r="M44" s="51">
        <v>1</v>
      </c>
      <c r="N44" s="276" t="s">
        <v>87</v>
      </c>
      <c r="O44" s="276"/>
      <c r="P44" s="276"/>
      <c r="X44" s="22"/>
      <c r="Y44" s="22"/>
    </row>
    <row r="45" spans="1:25" x14ac:dyDescent="0.2">
      <c r="B45" s="9"/>
      <c r="C45" s="55" t="s">
        <v>66</v>
      </c>
      <c r="D45" s="63" t="s">
        <v>67</v>
      </c>
      <c r="E45" s="56" t="s">
        <v>79</v>
      </c>
      <c r="F45" s="38"/>
      <c r="G45" s="64"/>
      <c r="H45" s="65"/>
      <c r="I45" s="65"/>
      <c r="J45" s="38"/>
      <c r="K45" s="56"/>
      <c r="L45" s="38" t="s">
        <v>81</v>
      </c>
      <c r="M45" s="57"/>
      <c r="N45" s="304"/>
      <c r="O45" s="304"/>
      <c r="P45" s="304"/>
      <c r="X45" s="22"/>
      <c r="Y45" s="22"/>
    </row>
    <row r="46" spans="1:25" x14ac:dyDescent="0.2">
      <c r="B46" s="9"/>
      <c r="C46" s="2"/>
      <c r="D46" s="2"/>
      <c r="E46" s="2"/>
      <c r="F46" s="2"/>
      <c r="G46" s="2"/>
      <c r="H46" s="2"/>
      <c r="J46" s="2"/>
      <c r="K46" s="2"/>
      <c r="L46" s="2"/>
      <c r="M46" s="2"/>
      <c r="N46" s="2"/>
      <c r="O46" s="2"/>
      <c r="P46" s="2"/>
      <c r="X46" s="22"/>
      <c r="Y46" s="22"/>
    </row>
    <row r="47" spans="1:25" x14ac:dyDescent="0.2">
      <c r="B47" s="9"/>
      <c r="C47" s="2"/>
      <c r="D47" s="2"/>
      <c r="E47" s="2"/>
      <c r="F47" s="2"/>
      <c r="G47" s="2"/>
      <c r="H47" s="2"/>
      <c r="J47" s="2"/>
      <c r="K47" s="2"/>
      <c r="L47" s="2"/>
      <c r="M47" s="2"/>
      <c r="N47" s="2"/>
      <c r="O47" s="2"/>
      <c r="P47" s="2"/>
    </row>
    <row r="48" spans="1:25" x14ac:dyDescent="0.2">
      <c r="B48" s="9"/>
      <c r="C48" s="2"/>
      <c r="D48" s="2"/>
      <c r="E48" s="2"/>
      <c r="F48" s="2"/>
      <c r="G48" s="2"/>
      <c r="H48" s="2"/>
      <c r="J48" s="2"/>
      <c r="K48" s="2"/>
      <c r="L48" s="2"/>
      <c r="M48" s="2"/>
      <c r="N48" s="2"/>
      <c r="O48" s="2"/>
      <c r="P48" s="2"/>
    </row>
    <row r="49" spans="2:16" x14ac:dyDescent="0.2">
      <c r="B49" s="9"/>
      <c r="C49" s="2"/>
      <c r="D49" s="2"/>
      <c r="E49" s="2"/>
      <c r="F49" s="2"/>
      <c r="G49" s="2"/>
      <c r="H49" s="2"/>
      <c r="J49" s="2"/>
      <c r="K49" s="2"/>
      <c r="L49" s="2"/>
      <c r="M49" s="2"/>
      <c r="N49" s="2"/>
      <c r="O49" s="2"/>
      <c r="P49" s="2"/>
    </row>
    <row r="50" spans="2:16" x14ac:dyDescent="0.2">
      <c r="B50" s="9"/>
      <c r="C50" s="2"/>
      <c r="D50" s="2"/>
      <c r="E50" s="2"/>
      <c r="F50" s="2"/>
      <c r="G50" s="2"/>
      <c r="H50" s="2"/>
      <c r="J50" s="2"/>
      <c r="K50" s="2"/>
      <c r="L50" s="2"/>
      <c r="M50" s="2"/>
      <c r="N50" s="2"/>
      <c r="O50" s="2"/>
      <c r="P50" s="2"/>
    </row>
    <row r="51" spans="2:16" x14ac:dyDescent="0.2">
      <c r="B51" s="9"/>
      <c r="C51" s="2"/>
      <c r="D51" s="2"/>
      <c r="E51" s="2"/>
      <c r="F51" s="2"/>
      <c r="G51" s="2"/>
      <c r="H51" s="2"/>
      <c r="J51" s="2"/>
      <c r="K51" s="2"/>
      <c r="L51" s="2"/>
      <c r="M51" s="2"/>
      <c r="N51" s="2"/>
      <c r="O51" s="2"/>
      <c r="P51" s="2"/>
    </row>
    <row r="52" spans="2:16" x14ac:dyDescent="0.2">
      <c r="B52" s="9"/>
      <c r="C52" s="2"/>
      <c r="D52" s="2"/>
      <c r="E52" s="2"/>
      <c r="F52" s="2"/>
      <c r="G52" s="2"/>
      <c r="H52" s="2"/>
      <c r="J52" s="2"/>
      <c r="K52" s="2"/>
      <c r="L52" s="2"/>
      <c r="M52" s="2"/>
      <c r="N52" s="2"/>
      <c r="O52" s="2"/>
      <c r="P52" s="2"/>
    </row>
    <row r="53" spans="2:16" x14ac:dyDescent="0.2">
      <c r="B53" s="9"/>
      <c r="C53" s="2"/>
      <c r="D53" s="2"/>
      <c r="E53" s="2"/>
      <c r="F53" s="2"/>
      <c r="G53" s="2"/>
      <c r="H53" s="2"/>
      <c r="J53" s="2"/>
      <c r="K53" s="2"/>
      <c r="L53" s="2"/>
      <c r="M53" s="2"/>
      <c r="N53" s="2"/>
      <c r="O53" s="2"/>
      <c r="P53" s="2"/>
    </row>
    <row r="54" spans="2:16" s="2" customFormat="1" x14ac:dyDescent="0.2">
      <c r="B54" s="9"/>
    </row>
    <row r="55" spans="2:16" s="2" customFormat="1" x14ac:dyDescent="0.2">
      <c r="B55" s="9"/>
    </row>
    <row r="56" spans="2:16" s="2" customFormat="1" x14ac:dyDescent="0.2">
      <c r="B56" s="9"/>
    </row>
    <row r="57" spans="2:16" s="2" customFormat="1" x14ac:dyDescent="0.2">
      <c r="B57" s="9"/>
    </row>
    <row r="58" spans="2:16" s="2" customFormat="1" x14ac:dyDescent="0.2">
      <c r="B58" s="9"/>
    </row>
    <row r="59" spans="2:16" s="2" customFormat="1" x14ac:dyDescent="0.2">
      <c r="B59" s="9"/>
    </row>
    <row r="60" spans="2:16" s="2" customFormat="1" x14ac:dyDescent="0.2">
      <c r="B60" s="9"/>
    </row>
    <row r="61" spans="2:16" s="2" customFormat="1" x14ac:dyDescent="0.2">
      <c r="B61" s="9"/>
    </row>
    <row r="62" spans="2:16" s="2" customFormat="1" x14ac:dyDescent="0.2">
      <c r="B62" s="9"/>
    </row>
    <row r="63" spans="2:16" s="2" customFormat="1" x14ac:dyDescent="0.2">
      <c r="B63" s="9"/>
    </row>
    <row r="64" spans="2:16" s="2" customFormat="1" x14ac:dyDescent="0.2">
      <c r="B64" s="9"/>
    </row>
    <row r="65" spans="2:2" s="2" customFormat="1" x14ac:dyDescent="0.2">
      <c r="B65" s="9"/>
    </row>
    <row r="66" spans="2:2" s="2" customFormat="1" x14ac:dyDescent="0.2">
      <c r="B66" s="9"/>
    </row>
    <row r="67" spans="2:2" s="2" customFormat="1" x14ac:dyDescent="0.2">
      <c r="B67" s="9"/>
    </row>
    <row r="68" spans="2:2" s="2" customFormat="1" x14ac:dyDescent="0.2">
      <c r="B68" s="9"/>
    </row>
    <row r="69" spans="2:2" s="2" customFormat="1" x14ac:dyDescent="0.2">
      <c r="B69" s="9"/>
    </row>
    <row r="70" spans="2:2" s="2" customFormat="1" x14ac:dyDescent="0.2">
      <c r="B70" s="9"/>
    </row>
    <row r="71" spans="2:2" s="2" customFormat="1" x14ac:dyDescent="0.2">
      <c r="B71" s="9"/>
    </row>
    <row r="72" spans="2:2" s="2" customFormat="1" x14ac:dyDescent="0.2">
      <c r="B72" s="9"/>
    </row>
    <row r="73" spans="2:2" s="2" customFormat="1" x14ac:dyDescent="0.2">
      <c r="B73" s="9"/>
    </row>
    <row r="74" spans="2:2" s="2" customFormat="1" x14ac:dyDescent="0.2">
      <c r="B74" s="9"/>
    </row>
    <row r="75" spans="2:2" s="2" customFormat="1" x14ac:dyDescent="0.2">
      <c r="B75" s="9"/>
    </row>
    <row r="76" spans="2:2" s="2" customFormat="1" x14ac:dyDescent="0.2">
      <c r="B76" s="9"/>
    </row>
    <row r="77" spans="2:2" s="2" customFormat="1" x14ac:dyDescent="0.2">
      <c r="B77" s="9"/>
    </row>
    <row r="78" spans="2:2" s="2" customFormat="1" x14ac:dyDescent="0.2">
      <c r="B78" s="9"/>
    </row>
    <row r="79" spans="2:2" s="2" customFormat="1" x14ac:dyDescent="0.2">
      <c r="B79" s="9"/>
    </row>
    <row r="80" spans="2:2" s="2" customFormat="1" x14ac:dyDescent="0.2">
      <c r="B80" s="9"/>
    </row>
    <row r="81" spans="2:2" s="2" customFormat="1" x14ac:dyDescent="0.2">
      <c r="B81" s="9"/>
    </row>
    <row r="82" spans="2:2" s="2" customFormat="1" x14ac:dyDescent="0.2">
      <c r="B82" s="9"/>
    </row>
    <row r="83" spans="2:2" s="2" customFormat="1" x14ac:dyDescent="0.2">
      <c r="B83" s="9"/>
    </row>
    <row r="84" spans="2:2" s="2" customFormat="1" x14ac:dyDescent="0.2">
      <c r="B84" s="9"/>
    </row>
    <row r="85" spans="2:2" s="2" customFormat="1" x14ac:dyDescent="0.2">
      <c r="B85" s="9"/>
    </row>
    <row r="86" spans="2:2" s="2" customFormat="1" x14ac:dyDescent="0.2">
      <c r="B86" s="9"/>
    </row>
    <row r="87" spans="2:2" s="2" customFormat="1" x14ac:dyDescent="0.2">
      <c r="B87" s="9"/>
    </row>
    <row r="88" spans="2:2" s="2" customFormat="1" x14ac:dyDescent="0.2">
      <c r="B88" s="9"/>
    </row>
    <row r="89" spans="2:2" s="2" customFormat="1" x14ac:dyDescent="0.2">
      <c r="B89" s="9"/>
    </row>
    <row r="90" spans="2:2" s="2" customFormat="1" x14ac:dyDescent="0.2">
      <c r="B90" s="9"/>
    </row>
    <row r="91" spans="2:2" s="2" customFormat="1" x14ac:dyDescent="0.2">
      <c r="B91" s="9"/>
    </row>
    <row r="92" spans="2:2" s="2" customFormat="1" x14ac:dyDescent="0.2">
      <c r="B92" s="9"/>
    </row>
    <row r="93" spans="2:2" s="2" customFormat="1" x14ac:dyDescent="0.2">
      <c r="B93" s="9"/>
    </row>
    <row r="94" spans="2:2" s="2" customFormat="1" x14ac:dyDescent="0.2">
      <c r="B94" s="9"/>
    </row>
    <row r="95" spans="2:2" s="2" customFormat="1" x14ac:dyDescent="0.2">
      <c r="B95" s="9"/>
    </row>
    <row r="96" spans="2:2" s="2" customFormat="1" x14ac:dyDescent="0.2">
      <c r="B96" s="9"/>
    </row>
    <row r="97" spans="1:25" s="2" customFormat="1" x14ac:dyDescent="0.2">
      <c r="B97" s="9"/>
    </row>
    <row r="98" spans="1:25" s="2" customFormat="1" x14ac:dyDescent="0.2">
      <c r="B98" s="9"/>
    </row>
    <row r="99" spans="1:25" s="2" customFormat="1" x14ac:dyDescent="0.2">
      <c r="B99" s="9"/>
    </row>
    <row r="100" spans="1:25" s="2" customFormat="1" x14ac:dyDescent="0.2">
      <c r="B100" s="9"/>
    </row>
    <row r="101" spans="1:25" s="2" customFormat="1" x14ac:dyDescent="0.2">
      <c r="B101" s="66" t="s">
        <v>89</v>
      </c>
    </row>
    <row r="102" spans="1:25" s="67" customFormat="1" x14ac:dyDescent="0.2">
      <c r="A102" s="9"/>
      <c r="B102" s="9"/>
      <c r="C102" s="9" t="s">
        <v>90</v>
      </c>
      <c r="D102" s="9" t="s">
        <v>91</v>
      </c>
      <c r="E102" s="9" t="s">
        <v>92</v>
      </c>
      <c r="F102" s="9"/>
      <c r="G102" s="9"/>
      <c r="H102" s="9" t="s">
        <v>76</v>
      </c>
      <c r="I102" s="9"/>
      <c r="J102" s="9" t="s">
        <v>75</v>
      </c>
      <c r="K102" s="9"/>
      <c r="L102" s="9"/>
      <c r="M102" s="9"/>
      <c r="N102" s="9"/>
      <c r="O102" s="9"/>
      <c r="P102" s="9"/>
      <c r="Q102" s="9"/>
      <c r="R102" s="9"/>
      <c r="S102" s="9"/>
      <c r="T102" s="9"/>
      <c r="U102" s="9"/>
      <c r="V102" s="9"/>
      <c r="W102" s="9"/>
      <c r="X102" s="9"/>
      <c r="Y102" s="9"/>
    </row>
    <row r="103" spans="1:25" x14ac:dyDescent="0.2">
      <c r="B103" s="9"/>
      <c r="C103" s="68" t="s">
        <v>81</v>
      </c>
      <c r="D103" s="68" t="s">
        <v>81</v>
      </c>
      <c r="E103" s="68" t="s">
        <v>81</v>
      </c>
      <c r="F103" s="2"/>
      <c r="G103" s="2"/>
      <c r="H103" s="68" t="s">
        <v>81</v>
      </c>
      <c r="J103" s="2"/>
      <c r="K103" s="2"/>
      <c r="L103" s="2"/>
      <c r="M103" s="2"/>
      <c r="N103" s="2"/>
      <c r="O103" s="2"/>
      <c r="P103" s="2"/>
    </row>
    <row r="104" spans="1:25" x14ac:dyDescent="0.2">
      <c r="B104" s="9"/>
      <c r="C104" s="17" t="s">
        <v>93</v>
      </c>
      <c r="D104" s="2" t="s">
        <v>94</v>
      </c>
      <c r="E104" s="2" t="s">
        <v>95</v>
      </c>
      <c r="F104" s="2"/>
      <c r="G104" s="2"/>
      <c r="H104" s="2" t="s">
        <v>96</v>
      </c>
      <c r="J104" s="2" t="s">
        <v>97</v>
      </c>
      <c r="K104" s="2"/>
      <c r="L104" s="2"/>
      <c r="M104" s="2"/>
      <c r="N104" s="2"/>
      <c r="O104" s="2"/>
      <c r="P104" s="2"/>
    </row>
    <row r="105" spans="1:25" x14ac:dyDescent="0.2">
      <c r="B105" s="9"/>
      <c r="C105" s="2" t="s">
        <v>98</v>
      </c>
      <c r="D105" s="2" t="s">
        <v>99</v>
      </c>
      <c r="E105" s="2" t="s">
        <v>100</v>
      </c>
      <c r="F105" s="2"/>
      <c r="G105" s="2"/>
      <c r="H105" s="2" t="s">
        <v>101</v>
      </c>
      <c r="J105" s="2" t="s">
        <v>102</v>
      </c>
      <c r="K105" s="2"/>
      <c r="L105" s="2"/>
      <c r="M105" s="2"/>
      <c r="N105" s="2"/>
      <c r="O105" s="2"/>
      <c r="P105" s="2"/>
    </row>
    <row r="106" spans="1:25" x14ac:dyDescent="0.2">
      <c r="B106" s="9"/>
      <c r="C106" s="2" t="s">
        <v>103</v>
      </c>
      <c r="D106" s="2" t="s">
        <v>104</v>
      </c>
      <c r="E106" s="2" t="s">
        <v>105</v>
      </c>
      <c r="F106" s="2"/>
      <c r="G106" s="2"/>
      <c r="H106" s="2" t="s">
        <v>106</v>
      </c>
      <c r="J106" s="2"/>
      <c r="K106" s="2"/>
      <c r="L106" s="2"/>
      <c r="M106" s="2"/>
      <c r="N106" s="2"/>
      <c r="O106" s="2"/>
      <c r="P106" s="2"/>
    </row>
    <row r="107" spans="1:25" x14ac:dyDescent="0.2">
      <c r="B107" s="9"/>
      <c r="C107" s="2" t="s">
        <v>107</v>
      </c>
      <c r="D107" s="2" t="s">
        <v>108</v>
      </c>
      <c r="E107" s="2" t="s">
        <v>109</v>
      </c>
      <c r="F107" s="2"/>
      <c r="G107" s="2"/>
      <c r="H107" s="2" t="s">
        <v>110</v>
      </c>
      <c r="J107" s="2"/>
      <c r="K107" s="2"/>
      <c r="L107" s="2"/>
      <c r="M107" s="2"/>
      <c r="N107" s="2"/>
      <c r="O107" s="2"/>
      <c r="P107" s="2"/>
    </row>
    <row r="108" spans="1:25" x14ac:dyDescent="0.2">
      <c r="B108" s="9"/>
      <c r="C108" s="2" t="s">
        <v>111</v>
      </c>
      <c r="D108" s="2"/>
      <c r="E108" s="2" t="s">
        <v>112</v>
      </c>
      <c r="F108" s="2"/>
      <c r="G108" s="2"/>
      <c r="H108" s="2" t="s">
        <v>112</v>
      </c>
      <c r="J108" s="2"/>
      <c r="K108" s="2"/>
      <c r="L108" s="2"/>
      <c r="M108" s="2"/>
      <c r="N108" s="2"/>
      <c r="O108" s="2"/>
      <c r="P108" s="2"/>
    </row>
    <row r="109" spans="1:25" x14ac:dyDescent="0.2">
      <c r="B109" s="9"/>
      <c r="C109" s="2" t="s">
        <v>113</v>
      </c>
      <c r="D109" s="2"/>
      <c r="E109" s="2"/>
      <c r="F109" s="2"/>
      <c r="G109" s="2"/>
      <c r="H109" s="2"/>
      <c r="J109" s="2"/>
      <c r="K109" s="2"/>
      <c r="L109" s="2"/>
      <c r="M109" s="2"/>
      <c r="N109" s="2"/>
      <c r="O109" s="2"/>
      <c r="P109" s="2"/>
    </row>
    <row r="110" spans="1:25" x14ac:dyDescent="0.2">
      <c r="B110" s="9"/>
      <c r="C110" s="2" t="s">
        <v>114</v>
      </c>
      <c r="D110" s="2"/>
      <c r="E110" s="2"/>
      <c r="F110" s="2"/>
      <c r="G110" s="2"/>
      <c r="H110" s="2"/>
      <c r="J110" s="2"/>
      <c r="K110" s="2"/>
      <c r="L110" s="2"/>
      <c r="M110" s="2"/>
      <c r="N110" s="2"/>
      <c r="O110" s="2"/>
      <c r="P110" s="2"/>
    </row>
    <row r="111" spans="1:25" x14ac:dyDescent="0.2">
      <c r="B111" s="9"/>
      <c r="C111" s="2" t="s">
        <v>115</v>
      </c>
      <c r="D111" s="2"/>
      <c r="E111" s="2"/>
      <c r="F111" s="2"/>
      <c r="G111" s="2"/>
      <c r="H111" s="2"/>
      <c r="J111" s="2"/>
      <c r="K111" s="2"/>
      <c r="L111" s="2"/>
      <c r="M111" s="2"/>
      <c r="N111" s="2"/>
      <c r="O111" s="2"/>
      <c r="P111" s="2"/>
    </row>
    <row r="112" spans="1:25" x14ac:dyDescent="0.2">
      <c r="B112" s="9"/>
      <c r="C112" s="17" t="s">
        <v>116</v>
      </c>
      <c r="D112" s="2"/>
      <c r="E112" s="2"/>
      <c r="F112" s="2"/>
      <c r="G112" s="2"/>
      <c r="H112" s="2"/>
      <c r="J112" s="2"/>
      <c r="K112" s="2"/>
      <c r="L112" s="2"/>
      <c r="M112" s="2"/>
      <c r="N112" s="2"/>
      <c r="O112" s="2"/>
      <c r="P112" s="2"/>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sheetData>
  <sheetProtection formatCells="0" formatRows="0" insertRows="0" insertHyperlinks="0" deleteRows="0" selectLockedCells="1"/>
  <mergeCells count="45">
    <mergeCell ref="N45:P45"/>
    <mergeCell ref="N41:P41"/>
    <mergeCell ref="N43:P43"/>
    <mergeCell ref="N44:P44"/>
    <mergeCell ref="N42:P42"/>
    <mergeCell ref="N38:P38"/>
    <mergeCell ref="N39:P39"/>
    <mergeCell ref="N32:P32"/>
    <mergeCell ref="N33:P33"/>
    <mergeCell ref="B35:P35"/>
    <mergeCell ref="N37:P37"/>
    <mergeCell ref="N29:P29"/>
    <mergeCell ref="N31:P31"/>
    <mergeCell ref="N30:P30"/>
    <mergeCell ref="B26:P26"/>
    <mergeCell ref="N28:P28"/>
    <mergeCell ref="B17:C17"/>
    <mergeCell ref="D17:E17"/>
    <mergeCell ref="B20:P20"/>
    <mergeCell ref="J22:P22"/>
    <mergeCell ref="B13:C13"/>
    <mergeCell ref="D13:E13"/>
    <mergeCell ref="G13:O16"/>
    <mergeCell ref="B14:C14"/>
    <mergeCell ref="D14:E14"/>
    <mergeCell ref="B15:C15"/>
    <mergeCell ref="D15:E15"/>
    <mergeCell ref="B16:C16"/>
    <mergeCell ref="D16:E16"/>
    <mergeCell ref="J23:P23"/>
    <mergeCell ref="N40:P40"/>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29:H32 H38:H45">
    <cfRule type="cellIs" dxfId="1" priority="4" stopIfTrue="1" operator="equal">
      <formula>0</formula>
    </cfRule>
  </conditionalFormatting>
  <conditionalFormatting sqref="G29:G32 G38:G45">
    <cfRule type="cellIs" dxfId="0" priority="3" stopIfTrue="1" operator="equal">
      <formula>1</formula>
    </cfRule>
  </conditionalFormatting>
  <dataValidations count="7">
    <dataValidation type="list" allowBlank="1" showInputMessage="1" showErrorMessage="1" sqref="WVT983031:WVT983038 JH38:JH44 TD38:TD44 ACZ38:ACZ44 AMV38:AMV44 AWR38:AWR44 BGN38:BGN44 BQJ38:BQJ44 CAF38:CAF44 CKB38:CKB44 CTX38:CTX44 DDT38:DDT44 DNP38:DNP44 DXL38:DXL44 EHH38:EHH44 ERD38:ERD44 FAZ38:FAZ44 FKV38:FKV44 FUR38:FUR44 GEN38:GEN44 GOJ38:GOJ44 GYF38:GYF44 HIB38:HIB44 HRX38:HRX44 IBT38:IBT44 ILP38:ILP44 IVL38:IVL44 JFH38:JFH44 JPD38:JPD44 JYZ38:JYZ44 KIV38:KIV44 KSR38:KSR44 LCN38:LCN44 LMJ38:LMJ44 LWF38:LWF44 MGB38:MGB44 MPX38:MPX44 MZT38:MZT44 NJP38:NJP44 NTL38:NTL44 ODH38:ODH44 OND38:OND44 OWZ38:OWZ44 PGV38:PGV44 PQR38:PQR44 QAN38:QAN44 QKJ38:QKJ44 QUF38:QUF44 REB38:REB44 RNX38:RNX44 RXT38:RXT44 SHP38:SHP44 SRL38:SRL44 TBH38:TBH44 TLD38:TLD44 TUZ38:TUZ44 UEV38:UEV44 UOR38:UOR44 UYN38:UYN44 VIJ38:VIJ44 VSF38:VSF44 WCB38:WCB44 WLX38:WLX44 WVT38:WVT44 L65541:L65579 JH65541:JH65579 TD65541:TD65579 ACZ65541:ACZ65579 AMV65541:AMV65579 AWR65541:AWR65579 BGN65541:BGN65579 BQJ65541:BQJ65579 CAF65541:CAF65579 CKB65541:CKB65579 CTX65541:CTX65579 DDT65541:DDT65579 DNP65541:DNP65579 DXL65541:DXL65579 EHH65541:EHH65579 ERD65541:ERD65579 FAZ65541:FAZ65579 FKV65541:FKV65579 FUR65541:FUR65579 GEN65541:GEN65579 GOJ65541:GOJ65579 GYF65541:GYF65579 HIB65541:HIB65579 HRX65541:HRX65579 IBT65541:IBT65579 ILP65541:ILP65579 IVL65541:IVL65579 JFH65541:JFH65579 JPD65541:JPD65579 JYZ65541:JYZ65579 KIV65541:KIV65579 KSR65541:KSR65579 LCN65541:LCN65579 LMJ65541:LMJ65579 LWF65541:LWF65579 MGB65541:MGB65579 MPX65541:MPX65579 MZT65541:MZT65579 NJP65541:NJP65579 NTL65541:NTL65579 ODH65541:ODH65579 OND65541:OND65579 OWZ65541:OWZ65579 PGV65541:PGV65579 PQR65541:PQR65579 QAN65541:QAN65579 QKJ65541:QKJ65579 QUF65541:QUF65579 REB65541:REB65579 RNX65541:RNX65579 RXT65541:RXT65579 SHP65541:SHP65579 SRL65541:SRL65579 TBH65541:TBH65579 TLD65541:TLD65579 TUZ65541:TUZ65579 UEV65541:UEV65579 UOR65541:UOR65579 UYN65541:UYN65579 VIJ65541:VIJ65579 VSF65541:VSF65579 WCB65541:WCB65579 WLX65541:WLX65579 WVT65541:WVT65579 L131077:L131115 JH131077:JH131115 TD131077:TD131115 ACZ131077:ACZ131115 AMV131077:AMV131115 AWR131077:AWR131115 BGN131077:BGN131115 BQJ131077:BQJ131115 CAF131077:CAF131115 CKB131077:CKB131115 CTX131077:CTX131115 DDT131077:DDT131115 DNP131077:DNP131115 DXL131077:DXL131115 EHH131077:EHH131115 ERD131077:ERD131115 FAZ131077:FAZ131115 FKV131077:FKV131115 FUR131077:FUR131115 GEN131077:GEN131115 GOJ131077:GOJ131115 GYF131077:GYF131115 HIB131077:HIB131115 HRX131077:HRX131115 IBT131077:IBT131115 ILP131077:ILP131115 IVL131077:IVL131115 JFH131077:JFH131115 JPD131077:JPD131115 JYZ131077:JYZ131115 KIV131077:KIV131115 KSR131077:KSR131115 LCN131077:LCN131115 LMJ131077:LMJ131115 LWF131077:LWF131115 MGB131077:MGB131115 MPX131077:MPX131115 MZT131077:MZT131115 NJP131077:NJP131115 NTL131077:NTL131115 ODH131077:ODH131115 OND131077:OND131115 OWZ131077:OWZ131115 PGV131077:PGV131115 PQR131077:PQR131115 QAN131077:QAN131115 QKJ131077:QKJ131115 QUF131077:QUF131115 REB131077:REB131115 RNX131077:RNX131115 RXT131077:RXT131115 SHP131077:SHP131115 SRL131077:SRL131115 TBH131077:TBH131115 TLD131077:TLD131115 TUZ131077:TUZ131115 UEV131077:UEV131115 UOR131077:UOR131115 UYN131077:UYN131115 VIJ131077:VIJ131115 VSF131077:VSF131115 WCB131077:WCB131115 WLX131077:WLX131115 WVT131077:WVT131115 L196613:L196651 JH196613:JH196651 TD196613:TD196651 ACZ196613:ACZ196651 AMV196613:AMV196651 AWR196613:AWR196651 BGN196613:BGN196651 BQJ196613:BQJ196651 CAF196613:CAF196651 CKB196613:CKB196651 CTX196613:CTX196651 DDT196613:DDT196651 DNP196613:DNP196651 DXL196613:DXL196651 EHH196613:EHH196651 ERD196613:ERD196651 FAZ196613:FAZ196651 FKV196613:FKV196651 FUR196613:FUR196651 GEN196613:GEN196651 GOJ196613:GOJ196651 GYF196613:GYF196651 HIB196613:HIB196651 HRX196613:HRX196651 IBT196613:IBT196651 ILP196613:ILP196651 IVL196613:IVL196651 JFH196613:JFH196651 JPD196613:JPD196651 JYZ196613:JYZ196651 KIV196613:KIV196651 KSR196613:KSR196651 LCN196613:LCN196651 LMJ196613:LMJ196651 LWF196613:LWF196651 MGB196613:MGB196651 MPX196613:MPX196651 MZT196613:MZT196651 NJP196613:NJP196651 NTL196613:NTL196651 ODH196613:ODH196651 OND196613:OND196651 OWZ196613:OWZ196651 PGV196613:PGV196651 PQR196613:PQR196651 QAN196613:QAN196651 QKJ196613:QKJ196651 QUF196613:QUF196651 REB196613:REB196651 RNX196613:RNX196651 RXT196613:RXT196651 SHP196613:SHP196651 SRL196613:SRL196651 TBH196613:TBH196651 TLD196613:TLD196651 TUZ196613:TUZ196651 UEV196613:UEV196651 UOR196613:UOR196651 UYN196613:UYN196651 VIJ196613:VIJ196651 VSF196613:VSF196651 WCB196613:WCB196651 WLX196613:WLX196651 WVT196613:WVT196651 L262149:L262187 JH262149:JH262187 TD262149:TD262187 ACZ262149:ACZ262187 AMV262149:AMV262187 AWR262149:AWR262187 BGN262149:BGN262187 BQJ262149:BQJ262187 CAF262149:CAF262187 CKB262149:CKB262187 CTX262149:CTX262187 DDT262149:DDT262187 DNP262149:DNP262187 DXL262149:DXL262187 EHH262149:EHH262187 ERD262149:ERD262187 FAZ262149:FAZ262187 FKV262149:FKV262187 FUR262149:FUR262187 GEN262149:GEN262187 GOJ262149:GOJ262187 GYF262149:GYF262187 HIB262149:HIB262187 HRX262149:HRX262187 IBT262149:IBT262187 ILP262149:ILP262187 IVL262149:IVL262187 JFH262149:JFH262187 JPD262149:JPD262187 JYZ262149:JYZ262187 KIV262149:KIV262187 KSR262149:KSR262187 LCN262149:LCN262187 LMJ262149:LMJ262187 LWF262149:LWF262187 MGB262149:MGB262187 MPX262149:MPX262187 MZT262149:MZT262187 NJP262149:NJP262187 NTL262149:NTL262187 ODH262149:ODH262187 OND262149:OND262187 OWZ262149:OWZ262187 PGV262149:PGV262187 PQR262149:PQR262187 QAN262149:QAN262187 QKJ262149:QKJ262187 QUF262149:QUF262187 REB262149:REB262187 RNX262149:RNX262187 RXT262149:RXT262187 SHP262149:SHP262187 SRL262149:SRL262187 TBH262149:TBH262187 TLD262149:TLD262187 TUZ262149:TUZ262187 UEV262149:UEV262187 UOR262149:UOR262187 UYN262149:UYN262187 VIJ262149:VIJ262187 VSF262149:VSF262187 WCB262149:WCB262187 WLX262149:WLX262187 WVT262149:WVT262187 L327685:L327723 JH327685:JH327723 TD327685:TD327723 ACZ327685:ACZ327723 AMV327685:AMV327723 AWR327685:AWR327723 BGN327685:BGN327723 BQJ327685:BQJ327723 CAF327685:CAF327723 CKB327685:CKB327723 CTX327685:CTX327723 DDT327685:DDT327723 DNP327685:DNP327723 DXL327685:DXL327723 EHH327685:EHH327723 ERD327685:ERD327723 FAZ327685:FAZ327723 FKV327685:FKV327723 FUR327685:FUR327723 GEN327685:GEN327723 GOJ327685:GOJ327723 GYF327685:GYF327723 HIB327685:HIB327723 HRX327685:HRX327723 IBT327685:IBT327723 ILP327685:ILP327723 IVL327685:IVL327723 JFH327685:JFH327723 JPD327685:JPD327723 JYZ327685:JYZ327723 KIV327685:KIV327723 KSR327685:KSR327723 LCN327685:LCN327723 LMJ327685:LMJ327723 LWF327685:LWF327723 MGB327685:MGB327723 MPX327685:MPX327723 MZT327685:MZT327723 NJP327685:NJP327723 NTL327685:NTL327723 ODH327685:ODH327723 OND327685:OND327723 OWZ327685:OWZ327723 PGV327685:PGV327723 PQR327685:PQR327723 QAN327685:QAN327723 QKJ327685:QKJ327723 QUF327685:QUF327723 REB327685:REB327723 RNX327685:RNX327723 RXT327685:RXT327723 SHP327685:SHP327723 SRL327685:SRL327723 TBH327685:TBH327723 TLD327685:TLD327723 TUZ327685:TUZ327723 UEV327685:UEV327723 UOR327685:UOR327723 UYN327685:UYN327723 VIJ327685:VIJ327723 VSF327685:VSF327723 WCB327685:WCB327723 WLX327685:WLX327723 WVT327685:WVT327723 L393221:L393259 JH393221:JH393259 TD393221:TD393259 ACZ393221:ACZ393259 AMV393221:AMV393259 AWR393221:AWR393259 BGN393221:BGN393259 BQJ393221:BQJ393259 CAF393221:CAF393259 CKB393221:CKB393259 CTX393221:CTX393259 DDT393221:DDT393259 DNP393221:DNP393259 DXL393221:DXL393259 EHH393221:EHH393259 ERD393221:ERD393259 FAZ393221:FAZ393259 FKV393221:FKV393259 FUR393221:FUR393259 GEN393221:GEN393259 GOJ393221:GOJ393259 GYF393221:GYF393259 HIB393221:HIB393259 HRX393221:HRX393259 IBT393221:IBT393259 ILP393221:ILP393259 IVL393221:IVL393259 JFH393221:JFH393259 JPD393221:JPD393259 JYZ393221:JYZ393259 KIV393221:KIV393259 KSR393221:KSR393259 LCN393221:LCN393259 LMJ393221:LMJ393259 LWF393221:LWF393259 MGB393221:MGB393259 MPX393221:MPX393259 MZT393221:MZT393259 NJP393221:NJP393259 NTL393221:NTL393259 ODH393221:ODH393259 OND393221:OND393259 OWZ393221:OWZ393259 PGV393221:PGV393259 PQR393221:PQR393259 QAN393221:QAN393259 QKJ393221:QKJ393259 QUF393221:QUF393259 REB393221:REB393259 RNX393221:RNX393259 RXT393221:RXT393259 SHP393221:SHP393259 SRL393221:SRL393259 TBH393221:TBH393259 TLD393221:TLD393259 TUZ393221:TUZ393259 UEV393221:UEV393259 UOR393221:UOR393259 UYN393221:UYN393259 VIJ393221:VIJ393259 VSF393221:VSF393259 WCB393221:WCB393259 WLX393221:WLX393259 WVT393221:WVT393259 L458757:L458795 JH458757:JH458795 TD458757:TD458795 ACZ458757:ACZ458795 AMV458757:AMV458795 AWR458757:AWR458795 BGN458757:BGN458795 BQJ458757:BQJ458795 CAF458757:CAF458795 CKB458757:CKB458795 CTX458757:CTX458795 DDT458757:DDT458795 DNP458757:DNP458795 DXL458757:DXL458795 EHH458757:EHH458795 ERD458757:ERD458795 FAZ458757:FAZ458795 FKV458757:FKV458795 FUR458757:FUR458795 GEN458757:GEN458795 GOJ458757:GOJ458795 GYF458757:GYF458795 HIB458757:HIB458795 HRX458757:HRX458795 IBT458757:IBT458795 ILP458757:ILP458795 IVL458757:IVL458795 JFH458757:JFH458795 JPD458757:JPD458795 JYZ458757:JYZ458795 KIV458757:KIV458795 KSR458757:KSR458795 LCN458757:LCN458795 LMJ458757:LMJ458795 LWF458757:LWF458795 MGB458757:MGB458795 MPX458757:MPX458795 MZT458757:MZT458795 NJP458757:NJP458795 NTL458757:NTL458795 ODH458757:ODH458795 OND458757:OND458795 OWZ458757:OWZ458795 PGV458757:PGV458795 PQR458757:PQR458795 QAN458757:QAN458795 QKJ458757:QKJ458795 QUF458757:QUF458795 REB458757:REB458795 RNX458757:RNX458795 RXT458757:RXT458795 SHP458757:SHP458795 SRL458757:SRL458795 TBH458757:TBH458795 TLD458757:TLD458795 TUZ458757:TUZ458795 UEV458757:UEV458795 UOR458757:UOR458795 UYN458757:UYN458795 VIJ458757:VIJ458795 VSF458757:VSF458795 WCB458757:WCB458795 WLX458757:WLX458795 WVT458757:WVT458795 L524293:L524331 JH524293:JH524331 TD524293:TD524331 ACZ524293:ACZ524331 AMV524293:AMV524331 AWR524293:AWR524331 BGN524293:BGN524331 BQJ524293:BQJ524331 CAF524293:CAF524331 CKB524293:CKB524331 CTX524293:CTX524331 DDT524293:DDT524331 DNP524293:DNP524331 DXL524293:DXL524331 EHH524293:EHH524331 ERD524293:ERD524331 FAZ524293:FAZ524331 FKV524293:FKV524331 FUR524293:FUR524331 GEN524293:GEN524331 GOJ524293:GOJ524331 GYF524293:GYF524331 HIB524293:HIB524331 HRX524293:HRX524331 IBT524293:IBT524331 ILP524293:ILP524331 IVL524293:IVL524331 JFH524293:JFH524331 JPD524293:JPD524331 JYZ524293:JYZ524331 KIV524293:KIV524331 KSR524293:KSR524331 LCN524293:LCN524331 LMJ524293:LMJ524331 LWF524293:LWF524331 MGB524293:MGB524331 MPX524293:MPX524331 MZT524293:MZT524331 NJP524293:NJP524331 NTL524293:NTL524331 ODH524293:ODH524331 OND524293:OND524331 OWZ524293:OWZ524331 PGV524293:PGV524331 PQR524293:PQR524331 QAN524293:QAN524331 QKJ524293:QKJ524331 QUF524293:QUF524331 REB524293:REB524331 RNX524293:RNX524331 RXT524293:RXT524331 SHP524293:SHP524331 SRL524293:SRL524331 TBH524293:TBH524331 TLD524293:TLD524331 TUZ524293:TUZ524331 UEV524293:UEV524331 UOR524293:UOR524331 UYN524293:UYN524331 VIJ524293:VIJ524331 VSF524293:VSF524331 WCB524293:WCB524331 WLX524293:WLX524331 WVT524293:WVT524331 L589829:L589867 JH589829:JH589867 TD589829:TD589867 ACZ589829:ACZ589867 AMV589829:AMV589867 AWR589829:AWR589867 BGN589829:BGN589867 BQJ589829:BQJ589867 CAF589829:CAF589867 CKB589829:CKB589867 CTX589829:CTX589867 DDT589829:DDT589867 DNP589829:DNP589867 DXL589829:DXL589867 EHH589829:EHH589867 ERD589829:ERD589867 FAZ589829:FAZ589867 FKV589829:FKV589867 FUR589829:FUR589867 GEN589829:GEN589867 GOJ589829:GOJ589867 GYF589829:GYF589867 HIB589829:HIB589867 HRX589829:HRX589867 IBT589829:IBT589867 ILP589829:ILP589867 IVL589829:IVL589867 JFH589829:JFH589867 JPD589829:JPD589867 JYZ589829:JYZ589867 KIV589829:KIV589867 KSR589829:KSR589867 LCN589829:LCN589867 LMJ589829:LMJ589867 LWF589829:LWF589867 MGB589829:MGB589867 MPX589829:MPX589867 MZT589829:MZT589867 NJP589829:NJP589867 NTL589829:NTL589867 ODH589829:ODH589867 OND589829:OND589867 OWZ589829:OWZ589867 PGV589829:PGV589867 PQR589829:PQR589867 QAN589829:QAN589867 QKJ589829:QKJ589867 QUF589829:QUF589867 REB589829:REB589867 RNX589829:RNX589867 RXT589829:RXT589867 SHP589829:SHP589867 SRL589829:SRL589867 TBH589829:TBH589867 TLD589829:TLD589867 TUZ589829:TUZ589867 UEV589829:UEV589867 UOR589829:UOR589867 UYN589829:UYN589867 VIJ589829:VIJ589867 VSF589829:VSF589867 WCB589829:WCB589867 WLX589829:WLX589867 WVT589829:WVT589867 L655365:L655403 JH655365:JH655403 TD655365:TD655403 ACZ655365:ACZ655403 AMV655365:AMV655403 AWR655365:AWR655403 BGN655365:BGN655403 BQJ655365:BQJ655403 CAF655365:CAF655403 CKB655365:CKB655403 CTX655365:CTX655403 DDT655365:DDT655403 DNP655365:DNP655403 DXL655365:DXL655403 EHH655365:EHH655403 ERD655365:ERD655403 FAZ655365:FAZ655403 FKV655365:FKV655403 FUR655365:FUR655403 GEN655365:GEN655403 GOJ655365:GOJ655403 GYF655365:GYF655403 HIB655365:HIB655403 HRX655365:HRX655403 IBT655365:IBT655403 ILP655365:ILP655403 IVL655365:IVL655403 JFH655365:JFH655403 JPD655365:JPD655403 JYZ655365:JYZ655403 KIV655365:KIV655403 KSR655365:KSR655403 LCN655365:LCN655403 LMJ655365:LMJ655403 LWF655365:LWF655403 MGB655365:MGB655403 MPX655365:MPX655403 MZT655365:MZT655403 NJP655365:NJP655403 NTL655365:NTL655403 ODH655365:ODH655403 OND655365:OND655403 OWZ655365:OWZ655403 PGV655365:PGV655403 PQR655365:PQR655403 QAN655365:QAN655403 QKJ655365:QKJ655403 QUF655365:QUF655403 REB655365:REB655403 RNX655365:RNX655403 RXT655365:RXT655403 SHP655365:SHP655403 SRL655365:SRL655403 TBH655365:TBH655403 TLD655365:TLD655403 TUZ655365:TUZ655403 UEV655365:UEV655403 UOR655365:UOR655403 UYN655365:UYN655403 VIJ655365:VIJ655403 VSF655365:VSF655403 WCB655365:WCB655403 WLX655365:WLX655403 WVT655365:WVT655403 L720901:L720939 JH720901:JH720939 TD720901:TD720939 ACZ720901:ACZ720939 AMV720901:AMV720939 AWR720901:AWR720939 BGN720901:BGN720939 BQJ720901:BQJ720939 CAF720901:CAF720939 CKB720901:CKB720939 CTX720901:CTX720939 DDT720901:DDT720939 DNP720901:DNP720939 DXL720901:DXL720939 EHH720901:EHH720939 ERD720901:ERD720939 FAZ720901:FAZ720939 FKV720901:FKV720939 FUR720901:FUR720939 GEN720901:GEN720939 GOJ720901:GOJ720939 GYF720901:GYF720939 HIB720901:HIB720939 HRX720901:HRX720939 IBT720901:IBT720939 ILP720901:ILP720939 IVL720901:IVL720939 JFH720901:JFH720939 JPD720901:JPD720939 JYZ720901:JYZ720939 KIV720901:KIV720939 KSR720901:KSR720939 LCN720901:LCN720939 LMJ720901:LMJ720939 LWF720901:LWF720939 MGB720901:MGB720939 MPX720901:MPX720939 MZT720901:MZT720939 NJP720901:NJP720939 NTL720901:NTL720939 ODH720901:ODH720939 OND720901:OND720939 OWZ720901:OWZ720939 PGV720901:PGV720939 PQR720901:PQR720939 QAN720901:QAN720939 QKJ720901:QKJ720939 QUF720901:QUF720939 REB720901:REB720939 RNX720901:RNX720939 RXT720901:RXT720939 SHP720901:SHP720939 SRL720901:SRL720939 TBH720901:TBH720939 TLD720901:TLD720939 TUZ720901:TUZ720939 UEV720901:UEV720939 UOR720901:UOR720939 UYN720901:UYN720939 VIJ720901:VIJ720939 VSF720901:VSF720939 WCB720901:WCB720939 WLX720901:WLX720939 WVT720901:WVT720939 L786437:L786475 JH786437:JH786475 TD786437:TD786475 ACZ786437:ACZ786475 AMV786437:AMV786475 AWR786437:AWR786475 BGN786437:BGN786475 BQJ786437:BQJ786475 CAF786437:CAF786475 CKB786437:CKB786475 CTX786437:CTX786475 DDT786437:DDT786475 DNP786437:DNP786475 DXL786437:DXL786475 EHH786437:EHH786475 ERD786437:ERD786475 FAZ786437:FAZ786475 FKV786437:FKV786475 FUR786437:FUR786475 GEN786437:GEN786475 GOJ786437:GOJ786475 GYF786437:GYF786475 HIB786437:HIB786475 HRX786437:HRX786475 IBT786437:IBT786475 ILP786437:ILP786475 IVL786437:IVL786475 JFH786437:JFH786475 JPD786437:JPD786475 JYZ786437:JYZ786475 KIV786437:KIV786475 KSR786437:KSR786475 LCN786437:LCN786475 LMJ786437:LMJ786475 LWF786437:LWF786475 MGB786437:MGB786475 MPX786437:MPX786475 MZT786437:MZT786475 NJP786437:NJP786475 NTL786437:NTL786475 ODH786437:ODH786475 OND786437:OND786475 OWZ786437:OWZ786475 PGV786437:PGV786475 PQR786437:PQR786475 QAN786437:QAN786475 QKJ786437:QKJ786475 QUF786437:QUF786475 REB786437:REB786475 RNX786437:RNX786475 RXT786437:RXT786475 SHP786437:SHP786475 SRL786437:SRL786475 TBH786437:TBH786475 TLD786437:TLD786475 TUZ786437:TUZ786475 UEV786437:UEV786475 UOR786437:UOR786475 UYN786437:UYN786475 VIJ786437:VIJ786475 VSF786437:VSF786475 WCB786437:WCB786475 WLX786437:WLX786475 WVT786437:WVT786475 L851973:L852011 JH851973:JH852011 TD851973:TD852011 ACZ851973:ACZ852011 AMV851973:AMV852011 AWR851973:AWR852011 BGN851973:BGN852011 BQJ851973:BQJ852011 CAF851973:CAF852011 CKB851973:CKB852011 CTX851973:CTX852011 DDT851973:DDT852011 DNP851973:DNP852011 DXL851973:DXL852011 EHH851973:EHH852011 ERD851973:ERD852011 FAZ851973:FAZ852011 FKV851973:FKV852011 FUR851973:FUR852011 GEN851973:GEN852011 GOJ851973:GOJ852011 GYF851973:GYF852011 HIB851973:HIB852011 HRX851973:HRX852011 IBT851973:IBT852011 ILP851973:ILP852011 IVL851973:IVL852011 JFH851973:JFH852011 JPD851973:JPD852011 JYZ851973:JYZ852011 KIV851973:KIV852011 KSR851973:KSR852011 LCN851973:LCN852011 LMJ851973:LMJ852011 LWF851973:LWF852011 MGB851973:MGB852011 MPX851973:MPX852011 MZT851973:MZT852011 NJP851973:NJP852011 NTL851973:NTL852011 ODH851973:ODH852011 OND851973:OND852011 OWZ851973:OWZ852011 PGV851973:PGV852011 PQR851973:PQR852011 QAN851973:QAN852011 QKJ851973:QKJ852011 QUF851973:QUF852011 REB851973:REB852011 RNX851973:RNX852011 RXT851973:RXT852011 SHP851973:SHP852011 SRL851973:SRL852011 TBH851973:TBH852011 TLD851973:TLD852011 TUZ851973:TUZ852011 UEV851973:UEV852011 UOR851973:UOR852011 UYN851973:UYN852011 VIJ851973:VIJ852011 VSF851973:VSF852011 WCB851973:WCB852011 WLX851973:WLX852011 WVT851973:WVT852011 L917509:L917547 JH917509:JH917547 TD917509:TD917547 ACZ917509:ACZ917547 AMV917509:AMV917547 AWR917509:AWR917547 BGN917509:BGN917547 BQJ917509:BQJ917547 CAF917509:CAF917547 CKB917509:CKB917547 CTX917509:CTX917547 DDT917509:DDT917547 DNP917509:DNP917547 DXL917509:DXL917547 EHH917509:EHH917547 ERD917509:ERD917547 FAZ917509:FAZ917547 FKV917509:FKV917547 FUR917509:FUR917547 GEN917509:GEN917547 GOJ917509:GOJ917547 GYF917509:GYF917547 HIB917509:HIB917547 HRX917509:HRX917547 IBT917509:IBT917547 ILP917509:ILP917547 IVL917509:IVL917547 JFH917509:JFH917547 JPD917509:JPD917547 JYZ917509:JYZ917547 KIV917509:KIV917547 KSR917509:KSR917547 LCN917509:LCN917547 LMJ917509:LMJ917547 LWF917509:LWF917547 MGB917509:MGB917547 MPX917509:MPX917547 MZT917509:MZT917547 NJP917509:NJP917547 NTL917509:NTL917547 ODH917509:ODH917547 OND917509:OND917547 OWZ917509:OWZ917547 PGV917509:PGV917547 PQR917509:PQR917547 QAN917509:QAN917547 QKJ917509:QKJ917547 QUF917509:QUF917547 REB917509:REB917547 RNX917509:RNX917547 RXT917509:RXT917547 SHP917509:SHP917547 SRL917509:SRL917547 TBH917509:TBH917547 TLD917509:TLD917547 TUZ917509:TUZ917547 UEV917509:UEV917547 UOR917509:UOR917547 UYN917509:UYN917547 VIJ917509:VIJ917547 VSF917509:VSF917547 WCB917509:WCB917547 WLX917509:WLX917547 WVT917509:WVT917547 L983045:L983083 JH983045:JH983083 TD983045:TD983083 ACZ983045:ACZ983083 AMV983045:AMV983083 AWR983045:AWR983083 BGN983045:BGN983083 BQJ983045:BQJ983083 CAF983045:CAF983083 CKB983045:CKB983083 CTX983045:CTX983083 DDT983045:DDT983083 DNP983045:DNP983083 DXL983045:DXL983083 EHH983045:EHH983083 ERD983045:ERD983083 FAZ983045:FAZ983083 FKV983045:FKV983083 FUR983045:FUR983083 GEN983045:GEN983083 GOJ983045:GOJ983083 GYF983045:GYF983083 HIB983045:HIB983083 HRX983045:HRX983083 IBT983045:IBT983083 ILP983045:ILP983083 IVL983045:IVL983083 JFH983045:JFH983083 JPD983045:JPD983083 JYZ983045:JYZ983083 KIV983045:KIV983083 KSR983045:KSR983083 LCN983045:LCN983083 LMJ983045:LMJ983083 LWF983045:LWF983083 MGB983045:MGB983083 MPX983045:MPX983083 MZT983045:MZT983083 NJP983045:NJP983083 NTL983045:NTL983083 ODH983045:ODH983083 OND983045:OND983083 OWZ983045:OWZ983083 PGV983045:PGV983083 PQR983045:PQR983083 QAN983045:QAN983083 QKJ983045:QKJ983083 QUF983045:QUF983083 REB983045:REB983083 RNX983045:RNX983083 RXT983045:RXT983083 SHP983045:SHP983083 SRL983045:SRL983083 TBH983045:TBH983083 TLD983045:TLD983083 TUZ983045:TUZ983083 UEV983045:UEV983083 UOR983045:UOR983083 UYN983045:UYN983083 VIJ983045:VIJ983083 VSF983045:VSF983083 WCB983045:WCB983083 WLX983045:WLX983083 WVT983045:WVT983083 L29:L32 JH29:JH32 TD29:TD32 ACZ29:ACZ32 AMV29:AMV32 AWR29:AWR32 BGN29:BGN32 BQJ29:BQJ32 CAF29:CAF32 CKB29:CKB32 CTX29:CTX32 DDT29:DDT32 DNP29:DNP32 DXL29:DXL32 EHH29:EHH32 ERD29:ERD32 FAZ29:FAZ32 FKV29:FKV32 FUR29:FUR32 GEN29:GEN32 GOJ29:GOJ32 GYF29:GYF32 HIB29:HIB32 HRX29:HRX32 IBT29:IBT32 ILP29:ILP32 IVL29:IVL32 JFH29:JFH32 JPD29:JPD32 JYZ29:JYZ32 KIV29:KIV32 KSR29:KSR32 LCN29:LCN32 LMJ29:LMJ32 LWF29:LWF32 MGB29:MGB32 MPX29:MPX32 MZT29:MZT32 NJP29:NJP32 NTL29:NTL32 ODH29:ODH32 OND29:OND32 OWZ29:OWZ32 PGV29:PGV32 PQR29:PQR32 QAN29:QAN32 QKJ29:QKJ32 QUF29:QUF32 REB29:REB32 RNX29:RNX32 RXT29:RXT32 SHP29:SHP32 SRL29:SRL32 TBH29:TBH32 TLD29:TLD32 TUZ29:TUZ32 UEV29:UEV32 UOR29:UOR32 UYN29:UYN32 VIJ29:VIJ32 VSF29:VSF32 WCB29:WCB32 WLX29:WLX32 WVT29:WVT32 L65527:L65534 JH65527:JH65534 TD65527:TD65534 ACZ65527:ACZ65534 AMV65527:AMV65534 AWR65527:AWR65534 BGN65527:BGN65534 BQJ65527:BQJ65534 CAF65527:CAF65534 CKB65527:CKB65534 CTX65527:CTX65534 DDT65527:DDT65534 DNP65527:DNP65534 DXL65527:DXL65534 EHH65527:EHH65534 ERD65527:ERD65534 FAZ65527:FAZ65534 FKV65527:FKV65534 FUR65527:FUR65534 GEN65527:GEN65534 GOJ65527:GOJ65534 GYF65527:GYF65534 HIB65527:HIB65534 HRX65527:HRX65534 IBT65527:IBT65534 ILP65527:ILP65534 IVL65527:IVL65534 JFH65527:JFH65534 JPD65527:JPD65534 JYZ65527:JYZ65534 KIV65527:KIV65534 KSR65527:KSR65534 LCN65527:LCN65534 LMJ65527:LMJ65534 LWF65527:LWF65534 MGB65527:MGB65534 MPX65527:MPX65534 MZT65527:MZT65534 NJP65527:NJP65534 NTL65527:NTL65534 ODH65527:ODH65534 OND65527:OND65534 OWZ65527:OWZ65534 PGV65527:PGV65534 PQR65527:PQR65534 QAN65527:QAN65534 QKJ65527:QKJ65534 QUF65527:QUF65534 REB65527:REB65534 RNX65527:RNX65534 RXT65527:RXT65534 SHP65527:SHP65534 SRL65527:SRL65534 TBH65527:TBH65534 TLD65527:TLD65534 TUZ65527:TUZ65534 UEV65527:UEV65534 UOR65527:UOR65534 UYN65527:UYN65534 VIJ65527:VIJ65534 VSF65527:VSF65534 WCB65527:WCB65534 WLX65527:WLX65534 WVT65527:WVT65534 L131063:L131070 JH131063:JH131070 TD131063:TD131070 ACZ131063:ACZ131070 AMV131063:AMV131070 AWR131063:AWR131070 BGN131063:BGN131070 BQJ131063:BQJ131070 CAF131063:CAF131070 CKB131063:CKB131070 CTX131063:CTX131070 DDT131063:DDT131070 DNP131063:DNP131070 DXL131063:DXL131070 EHH131063:EHH131070 ERD131063:ERD131070 FAZ131063:FAZ131070 FKV131063:FKV131070 FUR131063:FUR131070 GEN131063:GEN131070 GOJ131063:GOJ131070 GYF131063:GYF131070 HIB131063:HIB131070 HRX131063:HRX131070 IBT131063:IBT131070 ILP131063:ILP131070 IVL131063:IVL131070 JFH131063:JFH131070 JPD131063:JPD131070 JYZ131063:JYZ131070 KIV131063:KIV131070 KSR131063:KSR131070 LCN131063:LCN131070 LMJ131063:LMJ131070 LWF131063:LWF131070 MGB131063:MGB131070 MPX131063:MPX131070 MZT131063:MZT131070 NJP131063:NJP131070 NTL131063:NTL131070 ODH131063:ODH131070 OND131063:OND131070 OWZ131063:OWZ131070 PGV131063:PGV131070 PQR131063:PQR131070 QAN131063:QAN131070 QKJ131063:QKJ131070 QUF131063:QUF131070 REB131063:REB131070 RNX131063:RNX131070 RXT131063:RXT131070 SHP131063:SHP131070 SRL131063:SRL131070 TBH131063:TBH131070 TLD131063:TLD131070 TUZ131063:TUZ131070 UEV131063:UEV131070 UOR131063:UOR131070 UYN131063:UYN131070 VIJ131063:VIJ131070 VSF131063:VSF131070 WCB131063:WCB131070 WLX131063:WLX131070 WVT131063:WVT131070 L196599:L196606 JH196599:JH196606 TD196599:TD196606 ACZ196599:ACZ196606 AMV196599:AMV196606 AWR196599:AWR196606 BGN196599:BGN196606 BQJ196599:BQJ196606 CAF196599:CAF196606 CKB196599:CKB196606 CTX196599:CTX196606 DDT196599:DDT196606 DNP196599:DNP196606 DXL196599:DXL196606 EHH196599:EHH196606 ERD196599:ERD196606 FAZ196599:FAZ196606 FKV196599:FKV196606 FUR196599:FUR196606 GEN196599:GEN196606 GOJ196599:GOJ196606 GYF196599:GYF196606 HIB196599:HIB196606 HRX196599:HRX196606 IBT196599:IBT196606 ILP196599:ILP196606 IVL196599:IVL196606 JFH196599:JFH196606 JPD196599:JPD196606 JYZ196599:JYZ196606 KIV196599:KIV196606 KSR196599:KSR196606 LCN196599:LCN196606 LMJ196599:LMJ196606 LWF196599:LWF196606 MGB196599:MGB196606 MPX196599:MPX196606 MZT196599:MZT196606 NJP196599:NJP196606 NTL196599:NTL196606 ODH196599:ODH196606 OND196599:OND196606 OWZ196599:OWZ196606 PGV196599:PGV196606 PQR196599:PQR196606 QAN196599:QAN196606 QKJ196599:QKJ196606 QUF196599:QUF196606 REB196599:REB196606 RNX196599:RNX196606 RXT196599:RXT196606 SHP196599:SHP196606 SRL196599:SRL196606 TBH196599:TBH196606 TLD196599:TLD196606 TUZ196599:TUZ196606 UEV196599:UEV196606 UOR196599:UOR196606 UYN196599:UYN196606 VIJ196599:VIJ196606 VSF196599:VSF196606 WCB196599:WCB196606 WLX196599:WLX196606 WVT196599:WVT196606 L262135:L262142 JH262135:JH262142 TD262135:TD262142 ACZ262135:ACZ262142 AMV262135:AMV262142 AWR262135:AWR262142 BGN262135:BGN262142 BQJ262135:BQJ262142 CAF262135:CAF262142 CKB262135:CKB262142 CTX262135:CTX262142 DDT262135:DDT262142 DNP262135:DNP262142 DXL262135:DXL262142 EHH262135:EHH262142 ERD262135:ERD262142 FAZ262135:FAZ262142 FKV262135:FKV262142 FUR262135:FUR262142 GEN262135:GEN262142 GOJ262135:GOJ262142 GYF262135:GYF262142 HIB262135:HIB262142 HRX262135:HRX262142 IBT262135:IBT262142 ILP262135:ILP262142 IVL262135:IVL262142 JFH262135:JFH262142 JPD262135:JPD262142 JYZ262135:JYZ262142 KIV262135:KIV262142 KSR262135:KSR262142 LCN262135:LCN262142 LMJ262135:LMJ262142 LWF262135:LWF262142 MGB262135:MGB262142 MPX262135:MPX262142 MZT262135:MZT262142 NJP262135:NJP262142 NTL262135:NTL262142 ODH262135:ODH262142 OND262135:OND262142 OWZ262135:OWZ262142 PGV262135:PGV262142 PQR262135:PQR262142 QAN262135:QAN262142 QKJ262135:QKJ262142 QUF262135:QUF262142 REB262135:REB262142 RNX262135:RNX262142 RXT262135:RXT262142 SHP262135:SHP262142 SRL262135:SRL262142 TBH262135:TBH262142 TLD262135:TLD262142 TUZ262135:TUZ262142 UEV262135:UEV262142 UOR262135:UOR262142 UYN262135:UYN262142 VIJ262135:VIJ262142 VSF262135:VSF262142 WCB262135:WCB262142 WLX262135:WLX262142 WVT262135:WVT262142 L327671:L327678 JH327671:JH327678 TD327671:TD327678 ACZ327671:ACZ327678 AMV327671:AMV327678 AWR327671:AWR327678 BGN327671:BGN327678 BQJ327671:BQJ327678 CAF327671:CAF327678 CKB327671:CKB327678 CTX327671:CTX327678 DDT327671:DDT327678 DNP327671:DNP327678 DXL327671:DXL327678 EHH327671:EHH327678 ERD327671:ERD327678 FAZ327671:FAZ327678 FKV327671:FKV327678 FUR327671:FUR327678 GEN327671:GEN327678 GOJ327671:GOJ327678 GYF327671:GYF327678 HIB327671:HIB327678 HRX327671:HRX327678 IBT327671:IBT327678 ILP327671:ILP327678 IVL327671:IVL327678 JFH327671:JFH327678 JPD327671:JPD327678 JYZ327671:JYZ327678 KIV327671:KIV327678 KSR327671:KSR327678 LCN327671:LCN327678 LMJ327671:LMJ327678 LWF327671:LWF327678 MGB327671:MGB327678 MPX327671:MPX327678 MZT327671:MZT327678 NJP327671:NJP327678 NTL327671:NTL327678 ODH327671:ODH327678 OND327671:OND327678 OWZ327671:OWZ327678 PGV327671:PGV327678 PQR327671:PQR327678 QAN327671:QAN327678 QKJ327671:QKJ327678 QUF327671:QUF327678 REB327671:REB327678 RNX327671:RNX327678 RXT327671:RXT327678 SHP327671:SHP327678 SRL327671:SRL327678 TBH327671:TBH327678 TLD327671:TLD327678 TUZ327671:TUZ327678 UEV327671:UEV327678 UOR327671:UOR327678 UYN327671:UYN327678 VIJ327671:VIJ327678 VSF327671:VSF327678 WCB327671:WCB327678 WLX327671:WLX327678 WVT327671:WVT327678 L393207:L393214 JH393207:JH393214 TD393207:TD393214 ACZ393207:ACZ393214 AMV393207:AMV393214 AWR393207:AWR393214 BGN393207:BGN393214 BQJ393207:BQJ393214 CAF393207:CAF393214 CKB393207:CKB393214 CTX393207:CTX393214 DDT393207:DDT393214 DNP393207:DNP393214 DXL393207:DXL393214 EHH393207:EHH393214 ERD393207:ERD393214 FAZ393207:FAZ393214 FKV393207:FKV393214 FUR393207:FUR393214 GEN393207:GEN393214 GOJ393207:GOJ393214 GYF393207:GYF393214 HIB393207:HIB393214 HRX393207:HRX393214 IBT393207:IBT393214 ILP393207:ILP393214 IVL393207:IVL393214 JFH393207:JFH393214 JPD393207:JPD393214 JYZ393207:JYZ393214 KIV393207:KIV393214 KSR393207:KSR393214 LCN393207:LCN393214 LMJ393207:LMJ393214 LWF393207:LWF393214 MGB393207:MGB393214 MPX393207:MPX393214 MZT393207:MZT393214 NJP393207:NJP393214 NTL393207:NTL393214 ODH393207:ODH393214 OND393207:OND393214 OWZ393207:OWZ393214 PGV393207:PGV393214 PQR393207:PQR393214 QAN393207:QAN393214 QKJ393207:QKJ393214 QUF393207:QUF393214 REB393207:REB393214 RNX393207:RNX393214 RXT393207:RXT393214 SHP393207:SHP393214 SRL393207:SRL393214 TBH393207:TBH393214 TLD393207:TLD393214 TUZ393207:TUZ393214 UEV393207:UEV393214 UOR393207:UOR393214 UYN393207:UYN393214 VIJ393207:VIJ393214 VSF393207:VSF393214 WCB393207:WCB393214 WLX393207:WLX393214 WVT393207:WVT393214 L458743:L458750 JH458743:JH458750 TD458743:TD458750 ACZ458743:ACZ458750 AMV458743:AMV458750 AWR458743:AWR458750 BGN458743:BGN458750 BQJ458743:BQJ458750 CAF458743:CAF458750 CKB458743:CKB458750 CTX458743:CTX458750 DDT458743:DDT458750 DNP458743:DNP458750 DXL458743:DXL458750 EHH458743:EHH458750 ERD458743:ERD458750 FAZ458743:FAZ458750 FKV458743:FKV458750 FUR458743:FUR458750 GEN458743:GEN458750 GOJ458743:GOJ458750 GYF458743:GYF458750 HIB458743:HIB458750 HRX458743:HRX458750 IBT458743:IBT458750 ILP458743:ILP458750 IVL458743:IVL458750 JFH458743:JFH458750 JPD458743:JPD458750 JYZ458743:JYZ458750 KIV458743:KIV458750 KSR458743:KSR458750 LCN458743:LCN458750 LMJ458743:LMJ458750 LWF458743:LWF458750 MGB458743:MGB458750 MPX458743:MPX458750 MZT458743:MZT458750 NJP458743:NJP458750 NTL458743:NTL458750 ODH458743:ODH458750 OND458743:OND458750 OWZ458743:OWZ458750 PGV458743:PGV458750 PQR458743:PQR458750 QAN458743:QAN458750 QKJ458743:QKJ458750 QUF458743:QUF458750 REB458743:REB458750 RNX458743:RNX458750 RXT458743:RXT458750 SHP458743:SHP458750 SRL458743:SRL458750 TBH458743:TBH458750 TLD458743:TLD458750 TUZ458743:TUZ458750 UEV458743:UEV458750 UOR458743:UOR458750 UYN458743:UYN458750 VIJ458743:VIJ458750 VSF458743:VSF458750 WCB458743:WCB458750 WLX458743:WLX458750 WVT458743:WVT458750 L524279:L524286 JH524279:JH524286 TD524279:TD524286 ACZ524279:ACZ524286 AMV524279:AMV524286 AWR524279:AWR524286 BGN524279:BGN524286 BQJ524279:BQJ524286 CAF524279:CAF524286 CKB524279:CKB524286 CTX524279:CTX524286 DDT524279:DDT524286 DNP524279:DNP524286 DXL524279:DXL524286 EHH524279:EHH524286 ERD524279:ERD524286 FAZ524279:FAZ524286 FKV524279:FKV524286 FUR524279:FUR524286 GEN524279:GEN524286 GOJ524279:GOJ524286 GYF524279:GYF524286 HIB524279:HIB524286 HRX524279:HRX524286 IBT524279:IBT524286 ILP524279:ILP524286 IVL524279:IVL524286 JFH524279:JFH524286 JPD524279:JPD524286 JYZ524279:JYZ524286 KIV524279:KIV524286 KSR524279:KSR524286 LCN524279:LCN524286 LMJ524279:LMJ524286 LWF524279:LWF524286 MGB524279:MGB524286 MPX524279:MPX524286 MZT524279:MZT524286 NJP524279:NJP524286 NTL524279:NTL524286 ODH524279:ODH524286 OND524279:OND524286 OWZ524279:OWZ524286 PGV524279:PGV524286 PQR524279:PQR524286 QAN524279:QAN524286 QKJ524279:QKJ524286 QUF524279:QUF524286 REB524279:REB524286 RNX524279:RNX524286 RXT524279:RXT524286 SHP524279:SHP524286 SRL524279:SRL524286 TBH524279:TBH524286 TLD524279:TLD524286 TUZ524279:TUZ524286 UEV524279:UEV524286 UOR524279:UOR524286 UYN524279:UYN524286 VIJ524279:VIJ524286 VSF524279:VSF524286 WCB524279:WCB524286 WLX524279:WLX524286 WVT524279:WVT524286 L589815:L589822 JH589815:JH589822 TD589815:TD589822 ACZ589815:ACZ589822 AMV589815:AMV589822 AWR589815:AWR589822 BGN589815:BGN589822 BQJ589815:BQJ589822 CAF589815:CAF589822 CKB589815:CKB589822 CTX589815:CTX589822 DDT589815:DDT589822 DNP589815:DNP589822 DXL589815:DXL589822 EHH589815:EHH589822 ERD589815:ERD589822 FAZ589815:FAZ589822 FKV589815:FKV589822 FUR589815:FUR589822 GEN589815:GEN589822 GOJ589815:GOJ589822 GYF589815:GYF589822 HIB589815:HIB589822 HRX589815:HRX589822 IBT589815:IBT589822 ILP589815:ILP589822 IVL589815:IVL589822 JFH589815:JFH589822 JPD589815:JPD589822 JYZ589815:JYZ589822 KIV589815:KIV589822 KSR589815:KSR589822 LCN589815:LCN589822 LMJ589815:LMJ589822 LWF589815:LWF589822 MGB589815:MGB589822 MPX589815:MPX589822 MZT589815:MZT589822 NJP589815:NJP589822 NTL589815:NTL589822 ODH589815:ODH589822 OND589815:OND589822 OWZ589815:OWZ589822 PGV589815:PGV589822 PQR589815:PQR589822 QAN589815:QAN589822 QKJ589815:QKJ589822 QUF589815:QUF589822 REB589815:REB589822 RNX589815:RNX589822 RXT589815:RXT589822 SHP589815:SHP589822 SRL589815:SRL589822 TBH589815:TBH589822 TLD589815:TLD589822 TUZ589815:TUZ589822 UEV589815:UEV589822 UOR589815:UOR589822 UYN589815:UYN589822 VIJ589815:VIJ589822 VSF589815:VSF589822 WCB589815:WCB589822 WLX589815:WLX589822 WVT589815:WVT589822 L655351:L655358 JH655351:JH655358 TD655351:TD655358 ACZ655351:ACZ655358 AMV655351:AMV655358 AWR655351:AWR655358 BGN655351:BGN655358 BQJ655351:BQJ655358 CAF655351:CAF655358 CKB655351:CKB655358 CTX655351:CTX655358 DDT655351:DDT655358 DNP655351:DNP655358 DXL655351:DXL655358 EHH655351:EHH655358 ERD655351:ERD655358 FAZ655351:FAZ655358 FKV655351:FKV655358 FUR655351:FUR655358 GEN655351:GEN655358 GOJ655351:GOJ655358 GYF655351:GYF655358 HIB655351:HIB655358 HRX655351:HRX655358 IBT655351:IBT655358 ILP655351:ILP655358 IVL655351:IVL655358 JFH655351:JFH655358 JPD655351:JPD655358 JYZ655351:JYZ655358 KIV655351:KIV655358 KSR655351:KSR655358 LCN655351:LCN655358 LMJ655351:LMJ655358 LWF655351:LWF655358 MGB655351:MGB655358 MPX655351:MPX655358 MZT655351:MZT655358 NJP655351:NJP655358 NTL655351:NTL655358 ODH655351:ODH655358 OND655351:OND655358 OWZ655351:OWZ655358 PGV655351:PGV655358 PQR655351:PQR655358 QAN655351:QAN655358 QKJ655351:QKJ655358 QUF655351:QUF655358 REB655351:REB655358 RNX655351:RNX655358 RXT655351:RXT655358 SHP655351:SHP655358 SRL655351:SRL655358 TBH655351:TBH655358 TLD655351:TLD655358 TUZ655351:TUZ655358 UEV655351:UEV655358 UOR655351:UOR655358 UYN655351:UYN655358 VIJ655351:VIJ655358 VSF655351:VSF655358 WCB655351:WCB655358 WLX655351:WLX655358 WVT655351:WVT655358 L720887:L720894 JH720887:JH720894 TD720887:TD720894 ACZ720887:ACZ720894 AMV720887:AMV720894 AWR720887:AWR720894 BGN720887:BGN720894 BQJ720887:BQJ720894 CAF720887:CAF720894 CKB720887:CKB720894 CTX720887:CTX720894 DDT720887:DDT720894 DNP720887:DNP720894 DXL720887:DXL720894 EHH720887:EHH720894 ERD720887:ERD720894 FAZ720887:FAZ720894 FKV720887:FKV720894 FUR720887:FUR720894 GEN720887:GEN720894 GOJ720887:GOJ720894 GYF720887:GYF720894 HIB720887:HIB720894 HRX720887:HRX720894 IBT720887:IBT720894 ILP720887:ILP720894 IVL720887:IVL720894 JFH720887:JFH720894 JPD720887:JPD720894 JYZ720887:JYZ720894 KIV720887:KIV720894 KSR720887:KSR720894 LCN720887:LCN720894 LMJ720887:LMJ720894 LWF720887:LWF720894 MGB720887:MGB720894 MPX720887:MPX720894 MZT720887:MZT720894 NJP720887:NJP720894 NTL720887:NTL720894 ODH720887:ODH720894 OND720887:OND720894 OWZ720887:OWZ720894 PGV720887:PGV720894 PQR720887:PQR720894 QAN720887:QAN720894 QKJ720887:QKJ720894 QUF720887:QUF720894 REB720887:REB720894 RNX720887:RNX720894 RXT720887:RXT720894 SHP720887:SHP720894 SRL720887:SRL720894 TBH720887:TBH720894 TLD720887:TLD720894 TUZ720887:TUZ720894 UEV720887:UEV720894 UOR720887:UOR720894 UYN720887:UYN720894 VIJ720887:VIJ720894 VSF720887:VSF720894 WCB720887:WCB720894 WLX720887:WLX720894 WVT720887:WVT720894 L786423:L786430 JH786423:JH786430 TD786423:TD786430 ACZ786423:ACZ786430 AMV786423:AMV786430 AWR786423:AWR786430 BGN786423:BGN786430 BQJ786423:BQJ786430 CAF786423:CAF786430 CKB786423:CKB786430 CTX786423:CTX786430 DDT786423:DDT786430 DNP786423:DNP786430 DXL786423:DXL786430 EHH786423:EHH786430 ERD786423:ERD786430 FAZ786423:FAZ786430 FKV786423:FKV786430 FUR786423:FUR786430 GEN786423:GEN786430 GOJ786423:GOJ786430 GYF786423:GYF786430 HIB786423:HIB786430 HRX786423:HRX786430 IBT786423:IBT786430 ILP786423:ILP786430 IVL786423:IVL786430 JFH786423:JFH786430 JPD786423:JPD786430 JYZ786423:JYZ786430 KIV786423:KIV786430 KSR786423:KSR786430 LCN786423:LCN786430 LMJ786423:LMJ786430 LWF786423:LWF786430 MGB786423:MGB786430 MPX786423:MPX786430 MZT786423:MZT786430 NJP786423:NJP786430 NTL786423:NTL786430 ODH786423:ODH786430 OND786423:OND786430 OWZ786423:OWZ786430 PGV786423:PGV786430 PQR786423:PQR786430 QAN786423:QAN786430 QKJ786423:QKJ786430 QUF786423:QUF786430 REB786423:REB786430 RNX786423:RNX786430 RXT786423:RXT786430 SHP786423:SHP786430 SRL786423:SRL786430 TBH786423:TBH786430 TLD786423:TLD786430 TUZ786423:TUZ786430 UEV786423:UEV786430 UOR786423:UOR786430 UYN786423:UYN786430 VIJ786423:VIJ786430 VSF786423:VSF786430 WCB786423:WCB786430 WLX786423:WLX786430 WVT786423:WVT786430 L851959:L851966 JH851959:JH851966 TD851959:TD851966 ACZ851959:ACZ851966 AMV851959:AMV851966 AWR851959:AWR851966 BGN851959:BGN851966 BQJ851959:BQJ851966 CAF851959:CAF851966 CKB851959:CKB851966 CTX851959:CTX851966 DDT851959:DDT851966 DNP851959:DNP851966 DXL851959:DXL851966 EHH851959:EHH851966 ERD851959:ERD851966 FAZ851959:FAZ851966 FKV851959:FKV851966 FUR851959:FUR851966 GEN851959:GEN851966 GOJ851959:GOJ851966 GYF851959:GYF851966 HIB851959:HIB851966 HRX851959:HRX851966 IBT851959:IBT851966 ILP851959:ILP851966 IVL851959:IVL851966 JFH851959:JFH851966 JPD851959:JPD851966 JYZ851959:JYZ851966 KIV851959:KIV851966 KSR851959:KSR851966 LCN851959:LCN851966 LMJ851959:LMJ851966 LWF851959:LWF851966 MGB851959:MGB851966 MPX851959:MPX851966 MZT851959:MZT851966 NJP851959:NJP851966 NTL851959:NTL851966 ODH851959:ODH851966 OND851959:OND851966 OWZ851959:OWZ851966 PGV851959:PGV851966 PQR851959:PQR851966 QAN851959:QAN851966 QKJ851959:QKJ851966 QUF851959:QUF851966 REB851959:REB851966 RNX851959:RNX851966 RXT851959:RXT851966 SHP851959:SHP851966 SRL851959:SRL851966 TBH851959:TBH851966 TLD851959:TLD851966 TUZ851959:TUZ851966 UEV851959:UEV851966 UOR851959:UOR851966 UYN851959:UYN851966 VIJ851959:VIJ851966 VSF851959:VSF851966 WCB851959:WCB851966 WLX851959:WLX851966 WVT851959:WVT851966 L917495:L917502 JH917495:JH917502 TD917495:TD917502 ACZ917495:ACZ917502 AMV917495:AMV917502 AWR917495:AWR917502 BGN917495:BGN917502 BQJ917495:BQJ917502 CAF917495:CAF917502 CKB917495:CKB917502 CTX917495:CTX917502 DDT917495:DDT917502 DNP917495:DNP917502 DXL917495:DXL917502 EHH917495:EHH917502 ERD917495:ERD917502 FAZ917495:FAZ917502 FKV917495:FKV917502 FUR917495:FUR917502 GEN917495:GEN917502 GOJ917495:GOJ917502 GYF917495:GYF917502 HIB917495:HIB917502 HRX917495:HRX917502 IBT917495:IBT917502 ILP917495:ILP917502 IVL917495:IVL917502 JFH917495:JFH917502 JPD917495:JPD917502 JYZ917495:JYZ917502 KIV917495:KIV917502 KSR917495:KSR917502 LCN917495:LCN917502 LMJ917495:LMJ917502 LWF917495:LWF917502 MGB917495:MGB917502 MPX917495:MPX917502 MZT917495:MZT917502 NJP917495:NJP917502 NTL917495:NTL917502 ODH917495:ODH917502 OND917495:OND917502 OWZ917495:OWZ917502 PGV917495:PGV917502 PQR917495:PQR917502 QAN917495:QAN917502 QKJ917495:QKJ917502 QUF917495:QUF917502 REB917495:REB917502 RNX917495:RNX917502 RXT917495:RXT917502 SHP917495:SHP917502 SRL917495:SRL917502 TBH917495:TBH917502 TLD917495:TLD917502 TUZ917495:TUZ917502 UEV917495:UEV917502 UOR917495:UOR917502 UYN917495:UYN917502 VIJ917495:VIJ917502 VSF917495:VSF917502 WCB917495:WCB917502 WLX917495:WLX917502 WVT917495:WVT917502 L983031:L983038 JH983031:JH983038 TD983031:TD983038 ACZ983031:ACZ983038 AMV983031:AMV983038 AWR983031:AWR983038 BGN983031:BGN983038 BQJ983031:BQJ983038 CAF983031:CAF983038 CKB983031:CKB983038 CTX983031:CTX983038 DDT983031:DDT983038 DNP983031:DNP983038 DXL983031:DXL983038 EHH983031:EHH983038 ERD983031:ERD983038 FAZ983031:FAZ983038 FKV983031:FKV983038 FUR983031:FUR983038 GEN983031:GEN983038 GOJ983031:GOJ983038 GYF983031:GYF983038 HIB983031:HIB983038 HRX983031:HRX983038 IBT983031:IBT983038 ILP983031:ILP983038 IVL983031:IVL983038 JFH983031:JFH983038 JPD983031:JPD983038 JYZ983031:JYZ983038 KIV983031:KIV983038 KSR983031:KSR983038 LCN983031:LCN983038 LMJ983031:LMJ983038 LWF983031:LWF983038 MGB983031:MGB983038 MPX983031:MPX983038 MZT983031:MZT983038 NJP983031:NJP983038 NTL983031:NTL983038 ODH983031:ODH983038 OND983031:OND983038 OWZ983031:OWZ983038 PGV983031:PGV983038 PQR983031:PQR983038 QAN983031:QAN983038 QKJ983031:QKJ983038 QUF983031:QUF983038 REB983031:REB983038 RNX983031:RNX983038 RXT983031:RXT983038 SHP983031:SHP983038 SRL983031:SRL983038 TBH983031:TBH983038 TLD983031:TLD983038 TUZ983031:TUZ983038 UEV983031:UEV983038 UOR983031:UOR983038 UYN983031:UYN983038 VIJ983031:VIJ983038 VSF983031:VSF983038 WCB983031:WCB983038 WLX983031:WLX983038 L38:L44">
      <formula1>$H$103:$H$108</formula1>
    </dataValidation>
    <dataValidation type="list" allowBlank="1" showInputMessage="1" showErrorMessage="1" sqref="WVS983031:WVS983038 JG38:JG44 TC38:TC44 ACY38:ACY44 AMU38:AMU44 AWQ38:AWQ44 BGM38:BGM44 BQI38:BQI44 CAE38:CAE44 CKA38:CKA44 CTW38:CTW44 DDS38:DDS44 DNO38:DNO44 DXK38:DXK44 EHG38:EHG44 ERC38:ERC44 FAY38:FAY44 FKU38:FKU44 FUQ38:FUQ44 GEM38:GEM44 GOI38:GOI44 GYE38:GYE44 HIA38:HIA44 HRW38:HRW44 IBS38:IBS44 ILO38:ILO44 IVK38:IVK44 JFG38:JFG44 JPC38:JPC44 JYY38:JYY44 KIU38:KIU44 KSQ38:KSQ44 LCM38:LCM44 LMI38:LMI44 LWE38:LWE44 MGA38:MGA44 MPW38:MPW44 MZS38:MZS44 NJO38:NJO44 NTK38:NTK44 ODG38:ODG44 ONC38:ONC44 OWY38:OWY44 PGU38:PGU44 PQQ38:PQQ44 QAM38:QAM44 QKI38:QKI44 QUE38:QUE44 REA38:REA44 RNW38:RNW44 RXS38:RXS44 SHO38:SHO44 SRK38:SRK44 TBG38:TBG44 TLC38:TLC44 TUY38:TUY44 UEU38:UEU44 UOQ38:UOQ44 UYM38:UYM44 VII38:VII44 VSE38:VSE44 WCA38:WCA44 WLW38:WLW44 WVS38:WVS44 K65541:K65579 JG65541:JG65579 TC65541:TC65579 ACY65541:ACY65579 AMU65541:AMU65579 AWQ65541:AWQ65579 BGM65541:BGM65579 BQI65541:BQI65579 CAE65541:CAE65579 CKA65541:CKA65579 CTW65541:CTW65579 DDS65541:DDS65579 DNO65541:DNO65579 DXK65541:DXK65579 EHG65541:EHG65579 ERC65541:ERC65579 FAY65541:FAY65579 FKU65541:FKU65579 FUQ65541:FUQ65579 GEM65541:GEM65579 GOI65541:GOI65579 GYE65541:GYE65579 HIA65541:HIA65579 HRW65541:HRW65579 IBS65541:IBS65579 ILO65541:ILO65579 IVK65541:IVK65579 JFG65541:JFG65579 JPC65541:JPC65579 JYY65541:JYY65579 KIU65541:KIU65579 KSQ65541:KSQ65579 LCM65541:LCM65579 LMI65541:LMI65579 LWE65541:LWE65579 MGA65541:MGA65579 MPW65541:MPW65579 MZS65541:MZS65579 NJO65541:NJO65579 NTK65541:NTK65579 ODG65541:ODG65579 ONC65541:ONC65579 OWY65541:OWY65579 PGU65541:PGU65579 PQQ65541:PQQ65579 QAM65541:QAM65579 QKI65541:QKI65579 QUE65541:QUE65579 REA65541:REA65579 RNW65541:RNW65579 RXS65541:RXS65579 SHO65541:SHO65579 SRK65541:SRK65579 TBG65541:TBG65579 TLC65541:TLC65579 TUY65541:TUY65579 UEU65541:UEU65579 UOQ65541:UOQ65579 UYM65541:UYM65579 VII65541:VII65579 VSE65541:VSE65579 WCA65541:WCA65579 WLW65541:WLW65579 WVS65541:WVS65579 K131077:K131115 JG131077:JG131115 TC131077:TC131115 ACY131077:ACY131115 AMU131077:AMU131115 AWQ131077:AWQ131115 BGM131077:BGM131115 BQI131077:BQI131115 CAE131077:CAE131115 CKA131077:CKA131115 CTW131077:CTW131115 DDS131077:DDS131115 DNO131077:DNO131115 DXK131077:DXK131115 EHG131077:EHG131115 ERC131077:ERC131115 FAY131077:FAY131115 FKU131077:FKU131115 FUQ131077:FUQ131115 GEM131077:GEM131115 GOI131077:GOI131115 GYE131077:GYE131115 HIA131077:HIA131115 HRW131077:HRW131115 IBS131077:IBS131115 ILO131077:ILO131115 IVK131077:IVK131115 JFG131077:JFG131115 JPC131077:JPC131115 JYY131077:JYY131115 KIU131077:KIU131115 KSQ131077:KSQ131115 LCM131077:LCM131115 LMI131077:LMI131115 LWE131077:LWE131115 MGA131077:MGA131115 MPW131077:MPW131115 MZS131077:MZS131115 NJO131077:NJO131115 NTK131077:NTK131115 ODG131077:ODG131115 ONC131077:ONC131115 OWY131077:OWY131115 PGU131077:PGU131115 PQQ131077:PQQ131115 QAM131077:QAM131115 QKI131077:QKI131115 QUE131077:QUE131115 REA131077:REA131115 RNW131077:RNW131115 RXS131077:RXS131115 SHO131077:SHO131115 SRK131077:SRK131115 TBG131077:TBG131115 TLC131077:TLC131115 TUY131077:TUY131115 UEU131077:UEU131115 UOQ131077:UOQ131115 UYM131077:UYM131115 VII131077:VII131115 VSE131077:VSE131115 WCA131077:WCA131115 WLW131077:WLW131115 WVS131077:WVS131115 K196613:K196651 JG196613:JG196651 TC196613:TC196651 ACY196613:ACY196651 AMU196613:AMU196651 AWQ196613:AWQ196651 BGM196613:BGM196651 BQI196613:BQI196651 CAE196613:CAE196651 CKA196613:CKA196651 CTW196613:CTW196651 DDS196613:DDS196651 DNO196613:DNO196651 DXK196613:DXK196651 EHG196613:EHG196651 ERC196613:ERC196651 FAY196613:FAY196651 FKU196613:FKU196651 FUQ196613:FUQ196651 GEM196613:GEM196651 GOI196613:GOI196651 GYE196613:GYE196651 HIA196613:HIA196651 HRW196613:HRW196651 IBS196613:IBS196651 ILO196613:ILO196651 IVK196613:IVK196651 JFG196613:JFG196651 JPC196613:JPC196651 JYY196613:JYY196651 KIU196613:KIU196651 KSQ196613:KSQ196651 LCM196613:LCM196651 LMI196613:LMI196651 LWE196613:LWE196651 MGA196613:MGA196651 MPW196613:MPW196651 MZS196613:MZS196651 NJO196613:NJO196651 NTK196613:NTK196651 ODG196613:ODG196651 ONC196613:ONC196651 OWY196613:OWY196651 PGU196613:PGU196651 PQQ196613:PQQ196651 QAM196613:QAM196651 QKI196613:QKI196651 QUE196613:QUE196651 REA196613:REA196651 RNW196613:RNW196651 RXS196613:RXS196651 SHO196613:SHO196651 SRK196613:SRK196651 TBG196613:TBG196651 TLC196613:TLC196651 TUY196613:TUY196651 UEU196613:UEU196651 UOQ196613:UOQ196651 UYM196613:UYM196651 VII196613:VII196651 VSE196613:VSE196651 WCA196613:WCA196651 WLW196613:WLW196651 WVS196613:WVS196651 K262149:K262187 JG262149:JG262187 TC262149:TC262187 ACY262149:ACY262187 AMU262149:AMU262187 AWQ262149:AWQ262187 BGM262149:BGM262187 BQI262149:BQI262187 CAE262149:CAE262187 CKA262149:CKA262187 CTW262149:CTW262187 DDS262149:DDS262187 DNO262149:DNO262187 DXK262149:DXK262187 EHG262149:EHG262187 ERC262149:ERC262187 FAY262149:FAY262187 FKU262149:FKU262187 FUQ262149:FUQ262187 GEM262149:GEM262187 GOI262149:GOI262187 GYE262149:GYE262187 HIA262149:HIA262187 HRW262149:HRW262187 IBS262149:IBS262187 ILO262149:ILO262187 IVK262149:IVK262187 JFG262149:JFG262187 JPC262149:JPC262187 JYY262149:JYY262187 KIU262149:KIU262187 KSQ262149:KSQ262187 LCM262149:LCM262187 LMI262149:LMI262187 LWE262149:LWE262187 MGA262149:MGA262187 MPW262149:MPW262187 MZS262149:MZS262187 NJO262149:NJO262187 NTK262149:NTK262187 ODG262149:ODG262187 ONC262149:ONC262187 OWY262149:OWY262187 PGU262149:PGU262187 PQQ262149:PQQ262187 QAM262149:QAM262187 QKI262149:QKI262187 QUE262149:QUE262187 REA262149:REA262187 RNW262149:RNW262187 RXS262149:RXS262187 SHO262149:SHO262187 SRK262149:SRK262187 TBG262149:TBG262187 TLC262149:TLC262187 TUY262149:TUY262187 UEU262149:UEU262187 UOQ262149:UOQ262187 UYM262149:UYM262187 VII262149:VII262187 VSE262149:VSE262187 WCA262149:WCA262187 WLW262149:WLW262187 WVS262149:WVS262187 K327685:K327723 JG327685:JG327723 TC327685:TC327723 ACY327685:ACY327723 AMU327685:AMU327723 AWQ327685:AWQ327723 BGM327685:BGM327723 BQI327685:BQI327723 CAE327685:CAE327723 CKA327685:CKA327723 CTW327685:CTW327723 DDS327685:DDS327723 DNO327685:DNO327723 DXK327685:DXK327723 EHG327685:EHG327723 ERC327685:ERC327723 FAY327685:FAY327723 FKU327685:FKU327723 FUQ327685:FUQ327723 GEM327685:GEM327723 GOI327685:GOI327723 GYE327685:GYE327723 HIA327685:HIA327723 HRW327685:HRW327723 IBS327685:IBS327723 ILO327685:ILO327723 IVK327685:IVK327723 JFG327685:JFG327723 JPC327685:JPC327723 JYY327685:JYY327723 KIU327685:KIU327723 KSQ327685:KSQ327723 LCM327685:LCM327723 LMI327685:LMI327723 LWE327685:LWE327723 MGA327685:MGA327723 MPW327685:MPW327723 MZS327685:MZS327723 NJO327685:NJO327723 NTK327685:NTK327723 ODG327685:ODG327723 ONC327685:ONC327723 OWY327685:OWY327723 PGU327685:PGU327723 PQQ327685:PQQ327723 QAM327685:QAM327723 QKI327685:QKI327723 QUE327685:QUE327723 REA327685:REA327723 RNW327685:RNW327723 RXS327685:RXS327723 SHO327685:SHO327723 SRK327685:SRK327723 TBG327685:TBG327723 TLC327685:TLC327723 TUY327685:TUY327723 UEU327685:UEU327723 UOQ327685:UOQ327723 UYM327685:UYM327723 VII327685:VII327723 VSE327685:VSE327723 WCA327685:WCA327723 WLW327685:WLW327723 WVS327685:WVS327723 K393221:K393259 JG393221:JG393259 TC393221:TC393259 ACY393221:ACY393259 AMU393221:AMU393259 AWQ393221:AWQ393259 BGM393221:BGM393259 BQI393221:BQI393259 CAE393221:CAE393259 CKA393221:CKA393259 CTW393221:CTW393259 DDS393221:DDS393259 DNO393221:DNO393259 DXK393221:DXK393259 EHG393221:EHG393259 ERC393221:ERC393259 FAY393221:FAY393259 FKU393221:FKU393259 FUQ393221:FUQ393259 GEM393221:GEM393259 GOI393221:GOI393259 GYE393221:GYE393259 HIA393221:HIA393259 HRW393221:HRW393259 IBS393221:IBS393259 ILO393221:ILO393259 IVK393221:IVK393259 JFG393221:JFG393259 JPC393221:JPC393259 JYY393221:JYY393259 KIU393221:KIU393259 KSQ393221:KSQ393259 LCM393221:LCM393259 LMI393221:LMI393259 LWE393221:LWE393259 MGA393221:MGA393259 MPW393221:MPW393259 MZS393221:MZS393259 NJO393221:NJO393259 NTK393221:NTK393259 ODG393221:ODG393259 ONC393221:ONC393259 OWY393221:OWY393259 PGU393221:PGU393259 PQQ393221:PQQ393259 QAM393221:QAM393259 QKI393221:QKI393259 QUE393221:QUE393259 REA393221:REA393259 RNW393221:RNW393259 RXS393221:RXS393259 SHO393221:SHO393259 SRK393221:SRK393259 TBG393221:TBG393259 TLC393221:TLC393259 TUY393221:TUY393259 UEU393221:UEU393259 UOQ393221:UOQ393259 UYM393221:UYM393259 VII393221:VII393259 VSE393221:VSE393259 WCA393221:WCA393259 WLW393221:WLW393259 WVS393221:WVS393259 K458757:K458795 JG458757:JG458795 TC458757:TC458795 ACY458757:ACY458795 AMU458757:AMU458795 AWQ458757:AWQ458795 BGM458757:BGM458795 BQI458757:BQI458795 CAE458757:CAE458795 CKA458757:CKA458795 CTW458757:CTW458795 DDS458757:DDS458795 DNO458757:DNO458795 DXK458757:DXK458795 EHG458757:EHG458795 ERC458757:ERC458795 FAY458757:FAY458795 FKU458757:FKU458795 FUQ458757:FUQ458795 GEM458757:GEM458795 GOI458757:GOI458795 GYE458757:GYE458795 HIA458757:HIA458795 HRW458757:HRW458795 IBS458757:IBS458795 ILO458757:ILO458795 IVK458757:IVK458795 JFG458757:JFG458795 JPC458757:JPC458795 JYY458757:JYY458795 KIU458757:KIU458795 KSQ458757:KSQ458795 LCM458757:LCM458795 LMI458757:LMI458795 LWE458757:LWE458795 MGA458757:MGA458795 MPW458757:MPW458795 MZS458757:MZS458795 NJO458757:NJO458795 NTK458757:NTK458795 ODG458757:ODG458795 ONC458757:ONC458795 OWY458757:OWY458795 PGU458757:PGU458795 PQQ458757:PQQ458795 QAM458757:QAM458795 QKI458757:QKI458795 QUE458757:QUE458795 REA458757:REA458795 RNW458757:RNW458795 RXS458757:RXS458795 SHO458757:SHO458795 SRK458757:SRK458795 TBG458757:TBG458795 TLC458757:TLC458795 TUY458757:TUY458795 UEU458757:UEU458795 UOQ458757:UOQ458795 UYM458757:UYM458795 VII458757:VII458795 VSE458757:VSE458795 WCA458757:WCA458795 WLW458757:WLW458795 WVS458757:WVS458795 K524293:K524331 JG524293:JG524331 TC524293:TC524331 ACY524293:ACY524331 AMU524293:AMU524331 AWQ524293:AWQ524331 BGM524293:BGM524331 BQI524293:BQI524331 CAE524293:CAE524331 CKA524293:CKA524331 CTW524293:CTW524331 DDS524293:DDS524331 DNO524293:DNO524331 DXK524293:DXK524331 EHG524293:EHG524331 ERC524293:ERC524331 FAY524293:FAY524331 FKU524293:FKU524331 FUQ524293:FUQ524331 GEM524293:GEM524331 GOI524293:GOI524331 GYE524293:GYE524331 HIA524293:HIA524331 HRW524293:HRW524331 IBS524293:IBS524331 ILO524293:ILO524331 IVK524293:IVK524331 JFG524293:JFG524331 JPC524293:JPC524331 JYY524293:JYY524331 KIU524293:KIU524331 KSQ524293:KSQ524331 LCM524293:LCM524331 LMI524293:LMI524331 LWE524293:LWE524331 MGA524293:MGA524331 MPW524293:MPW524331 MZS524293:MZS524331 NJO524293:NJO524331 NTK524293:NTK524331 ODG524293:ODG524331 ONC524293:ONC524331 OWY524293:OWY524331 PGU524293:PGU524331 PQQ524293:PQQ524331 QAM524293:QAM524331 QKI524293:QKI524331 QUE524293:QUE524331 REA524293:REA524331 RNW524293:RNW524331 RXS524293:RXS524331 SHO524293:SHO524331 SRK524293:SRK524331 TBG524293:TBG524331 TLC524293:TLC524331 TUY524293:TUY524331 UEU524293:UEU524331 UOQ524293:UOQ524331 UYM524293:UYM524331 VII524293:VII524331 VSE524293:VSE524331 WCA524293:WCA524331 WLW524293:WLW524331 WVS524293:WVS524331 K589829:K589867 JG589829:JG589867 TC589829:TC589867 ACY589829:ACY589867 AMU589829:AMU589867 AWQ589829:AWQ589867 BGM589829:BGM589867 BQI589829:BQI589867 CAE589829:CAE589867 CKA589829:CKA589867 CTW589829:CTW589867 DDS589829:DDS589867 DNO589829:DNO589867 DXK589829:DXK589867 EHG589829:EHG589867 ERC589829:ERC589867 FAY589829:FAY589867 FKU589829:FKU589867 FUQ589829:FUQ589867 GEM589829:GEM589867 GOI589829:GOI589867 GYE589829:GYE589867 HIA589829:HIA589867 HRW589829:HRW589867 IBS589829:IBS589867 ILO589829:ILO589867 IVK589829:IVK589867 JFG589829:JFG589867 JPC589829:JPC589867 JYY589829:JYY589867 KIU589829:KIU589867 KSQ589829:KSQ589867 LCM589829:LCM589867 LMI589829:LMI589867 LWE589829:LWE589867 MGA589829:MGA589867 MPW589829:MPW589867 MZS589829:MZS589867 NJO589829:NJO589867 NTK589829:NTK589867 ODG589829:ODG589867 ONC589829:ONC589867 OWY589829:OWY589867 PGU589829:PGU589867 PQQ589829:PQQ589867 QAM589829:QAM589867 QKI589829:QKI589867 QUE589829:QUE589867 REA589829:REA589867 RNW589829:RNW589867 RXS589829:RXS589867 SHO589829:SHO589867 SRK589829:SRK589867 TBG589829:TBG589867 TLC589829:TLC589867 TUY589829:TUY589867 UEU589829:UEU589867 UOQ589829:UOQ589867 UYM589829:UYM589867 VII589829:VII589867 VSE589829:VSE589867 WCA589829:WCA589867 WLW589829:WLW589867 WVS589829:WVS589867 K655365:K655403 JG655365:JG655403 TC655365:TC655403 ACY655365:ACY655403 AMU655365:AMU655403 AWQ655365:AWQ655403 BGM655365:BGM655403 BQI655365:BQI655403 CAE655365:CAE655403 CKA655365:CKA655403 CTW655365:CTW655403 DDS655365:DDS655403 DNO655365:DNO655403 DXK655365:DXK655403 EHG655365:EHG655403 ERC655365:ERC655403 FAY655365:FAY655403 FKU655365:FKU655403 FUQ655365:FUQ655403 GEM655365:GEM655403 GOI655365:GOI655403 GYE655365:GYE655403 HIA655365:HIA655403 HRW655365:HRW655403 IBS655365:IBS655403 ILO655365:ILO655403 IVK655365:IVK655403 JFG655365:JFG655403 JPC655365:JPC655403 JYY655365:JYY655403 KIU655365:KIU655403 KSQ655365:KSQ655403 LCM655365:LCM655403 LMI655365:LMI655403 LWE655365:LWE655403 MGA655365:MGA655403 MPW655365:MPW655403 MZS655365:MZS655403 NJO655365:NJO655403 NTK655365:NTK655403 ODG655365:ODG655403 ONC655365:ONC655403 OWY655365:OWY655403 PGU655365:PGU655403 PQQ655365:PQQ655403 QAM655365:QAM655403 QKI655365:QKI655403 QUE655365:QUE655403 REA655365:REA655403 RNW655365:RNW655403 RXS655365:RXS655403 SHO655365:SHO655403 SRK655365:SRK655403 TBG655365:TBG655403 TLC655365:TLC655403 TUY655365:TUY655403 UEU655365:UEU655403 UOQ655365:UOQ655403 UYM655365:UYM655403 VII655365:VII655403 VSE655365:VSE655403 WCA655365:WCA655403 WLW655365:WLW655403 WVS655365:WVS655403 K720901:K720939 JG720901:JG720939 TC720901:TC720939 ACY720901:ACY720939 AMU720901:AMU720939 AWQ720901:AWQ720939 BGM720901:BGM720939 BQI720901:BQI720939 CAE720901:CAE720939 CKA720901:CKA720939 CTW720901:CTW720939 DDS720901:DDS720939 DNO720901:DNO720939 DXK720901:DXK720939 EHG720901:EHG720939 ERC720901:ERC720939 FAY720901:FAY720939 FKU720901:FKU720939 FUQ720901:FUQ720939 GEM720901:GEM720939 GOI720901:GOI720939 GYE720901:GYE720939 HIA720901:HIA720939 HRW720901:HRW720939 IBS720901:IBS720939 ILO720901:ILO720939 IVK720901:IVK720939 JFG720901:JFG720939 JPC720901:JPC720939 JYY720901:JYY720939 KIU720901:KIU720939 KSQ720901:KSQ720939 LCM720901:LCM720939 LMI720901:LMI720939 LWE720901:LWE720939 MGA720901:MGA720939 MPW720901:MPW720939 MZS720901:MZS720939 NJO720901:NJO720939 NTK720901:NTK720939 ODG720901:ODG720939 ONC720901:ONC720939 OWY720901:OWY720939 PGU720901:PGU720939 PQQ720901:PQQ720939 QAM720901:QAM720939 QKI720901:QKI720939 QUE720901:QUE720939 REA720901:REA720939 RNW720901:RNW720939 RXS720901:RXS720939 SHO720901:SHO720939 SRK720901:SRK720939 TBG720901:TBG720939 TLC720901:TLC720939 TUY720901:TUY720939 UEU720901:UEU720939 UOQ720901:UOQ720939 UYM720901:UYM720939 VII720901:VII720939 VSE720901:VSE720939 WCA720901:WCA720939 WLW720901:WLW720939 WVS720901:WVS720939 K786437:K786475 JG786437:JG786475 TC786437:TC786475 ACY786437:ACY786475 AMU786437:AMU786475 AWQ786437:AWQ786475 BGM786437:BGM786475 BQI786437:BQI786475 CAE786437:CAE786475 CKA786437:CKA786475 CTW786437:CTW786475 DDS786437:DDS786475 DNO786437:DNO786475 DXK786437:DXK786475 EHG786437:EHG786475 ERC786437:ERC786475 FAY786437:FAY786475 FKU786437:FKU786475 FUQ786437:FUQ786475 GEM786437:GEM786475 GOI786437:GOI786475 GYE786437:GYE786475 HIA786437:HIA786475 HRW786437:HRW786475 IBS786437:IBS786475 ILO786437:ILO786475 IVK786437:IVK786475 JFG786437:JFG786475 JPC786437:JPC786475 JYY786437:JYY786475 KIU786437:KIU786475 KSQ786437:KSQ786475 LCM786437:LCM786475 LMI786437:LMI786475 LWE786437:LWE786475 MGA786437:MGA786475 MPW786437:MPW786475 MZS786437:MZS786475 NJO786437:NJO786475 NTK786437:NTK786475 ODG786437:ODG786475 ONC786437:ONC786475 OWY786437:OWY786475 PGU786437:PGU786475 PQQ786437:PQQ786475 QAM786437:QAM786475 QKI786437:QKI786475 QUE786437:QUE786475 REA786437:REA786475 RNW786437:RNW786475 RXS786437:RXS786475 SHO786437:SHO786475 SRK786437:SRK786475 TBG786437:TBG786475 TLC786437:TLC786475 TUY786437:TUY786475 UEU786437:UEU786475 UOQ786437:UOQ786475 UYM786437:UYM786475 VII786437:VII786475 VSE786437:VSE786475 WCA786437:WCA786475 WLW786437:WLW786475 WVS786437:WVS786475 K851973:K852011 JG851973:JG852011 TC851973:TC852011 ACY851973:ACY852011 AMU851973:AMU852011 AWQ851973:AWQ852011 BGM851973:BGM852011 BQI851973:BQI852011 CAE851973:CAE852011 CKA851973:CKA852011 CTW851973:CTW852011 DDS851973:DDS852011 DNO851973:DNO852011 DXK851973:DXK852011 EHG851973:EHG852011 ERC851973:ERC852011 FAY851973:FAY852011 FKU851973:FKU852011 FUQ851973:FUQ852011 GEM851973:GEM852011 GOI851973:GOI852011 GYE851973:GYE852011 HIA851973:HIA852011 HRW851973:HRW852011 IBS851973:IBS852011 ILO851973:ILO852011 IVK851973:IVK852011 JFG851973:JFG852011 JPC851973:JPC852011 JYY851973:JYY852011 KIU851973:KIU852011 KSQ851973:KSQ852011 LCM851973:LCM852011 LMI851973:LMI852011 LWE851973:LWE852011 MGA851973:MGA852011 MPW851973:MPW852011 MZS851973:MZS852011 NJO851973:NJO852011 NTK851973:NTK852011 ODG851973:ODG852011 ONC851973:ONC852011 OWY851973:OWY852011 PGU851973:PGU852011 PQQ851973:PQQ852011 QAM851973:QAM852011 QKI851973:QKI852011 QUE851973:QUE852011 REA851973:REA852011 RNW851973:RNW852011 RXS851973:RXS852011 SHO851973:SHO852011 SRK851973:SRK852011 TBG851973:TBG852011 TLC851973:TLC852011 TUY851973:TUY852011 UEU851973:UEU852011 UOQ851973:UOQ852011 UYM851973:UYM852011 VII851973:VII852011 VSE851973:VSE852011 WCA851973:WCA852011 WLW851973:WLW852011 WVS851973:WVS852011 K917509:K917547 JG917509:JG917547 TC917509:TC917547 ACY917509:ACY917547 AMU917509:AMU917547 AWQ917509:AWQ917547 BGM917509:BGM917547 BQI917509:BQI917547 CAE917509:CAE917547 CKA917509:CKA917547 CTW917509:CTW917547 DDS917509:DDS917547 DNO917509:DNO917547 DXK917509:DXK917547 EHG917509:EHG917547 ERC917509:ERC917547 FAY917509:FAY917547 FKU917509:FKU917547 FUQ917509:FUQ917547 GEM917509:GEM917547 GOI917509:GOI917547 GYE917509:GYE917547 HIA917509:HIA917547 HRW917509:HRW917547 IBS917509:IBS917547 ILO917509:ILO917547 IVK917509:IVK917547 JFG917509:JFG917547 JPC917509:JPC917547 JYY917509:JYY917547 KIU917509:KIU917547 KSQ917509:KSQ917547 LCM917509:LCM917547 LMI917509:LMI917547 LWE917509:LWE917547 MGA917509:MGA917547 MPW917509:MPW917547 MZS917509:MZS917547 NJO917509:NJO917547 NTK917509:NTK917547 ODG917509:ODG917547 ONC917509:ONC917547 OWY917509:OWY917547 PGU917509:PGU917547 PQQ917509:PQQ917547 QAM917509:QAM917547 QKI917509:QKI917547 QUE917509:QUE917547 REA917509:REA917547 RNW917509:RNW917547 RXS917509:RXS917547 SHO917509:SHO917547 SRK917509:SRK917547 TBG917509:TBG917547 TLC917509:TLC917547 TUY917509:TUY917547 UEU917509:UEU917547 UOQ917509:UOQ917547 UYM917509:UYM917547 VII917509:VII917547 VSE917509:VSE917547 WCA917509:WCA917547 WLW917509:WLW917547 WVS917509:WVS917547 K983045:K983083 JG983045:JG983083 TC983045:TC983083 ACY983045:ACY983083 AMU983045:AMU983083 AWQ983045:AWQ983083 BGM983045:BGM983083 BQI983045:BQI983083 CAE983045:CAE983083 CKA983045:CKA983083 CTW983045:CTW983083 DDS983045:DDS983083 DNO983045:DNO983083 DXK983045:DXK983083 EHG983045:EHG983083 ERC983045:ERC983083 FAY983045:FAY983083 FKU983045:FKU983083 FUQ983045:FUQ983083 GEM983045:GEM983083 GOI983045:GOI983083 GYE983045:GYE983083 HIA983045:HIA983083 HRW983045:HRW983083 IBS983045:IBS983083 ILO983045:ILO983083 IVK983045:IVK983083 JFG983045:JFG983083 JPC983045:JPC983083 JYY983045:JYY983083 KIU983045:KIU983083 KSQ983045:KSQ983083 LCM983045:LCM983083 LMI983045:LMI983083 LWE983045:LWE983083 MGA983045:MGA983083 MPW983045:MPW983083 MZS983045:MZS983083 NJO983045:NJO983083 NTK983045:NTK983083 ODG983045:ODG983083 ONC983045:ONC983083 OWY983045:OWY983083 PGU983045:PGU983083 PQQ983045:PQQ983083 QAM983045:QAM983083 QKI983045:QKI983083 QUE983045:QUE983083 REA983045:REA983083 RNW983045:RNW983083 RXS983045:RXS983083 SHO983045:SHO983083 SRK983045:SRK983083 TBG983045:TBG983083 TLC983045:TLC983083 TUY983045:TUY983083 UEU983045:UEU983083 UOQ983045:UOQ983083 UYM983045:UYM983083 VII983045:VII983083 VSE983045:VSE983083 WCA983045:WCA983083 WLW983045:WLW983083 WVS983045:WVS983083 K29:K32 JG29:JG32 TC29:TC32 ACY29:ACY32 AMU29:AMU32 AWQ29:AWQ32 BGM29:BGM32 BQI29:BQI32 CAE29:CAE32 CKA29:CKA32 CTW29:CTW32 DDS29:DDS32 DNO29:DNO32 DXK29:DXK32 EHG29:EHG32 ERC29:ERC32 FAY29:FAY32 FKU29:FKU32 FUQ29:FUQ32 GEM29:GEM32 GOI29:GOI32 GYE29:GYE32 HIA29:HIA32 HRW29:HRW32 IBS29:IBS32 ILO29:ILO32 IVK29:IVK32 JFG29:JFG32 JPC29:JPC32 JYY29:JYY32 KIU29:KIU32 KSQ29:KSQ32 LCM29:LCM32 LMI29:LMI32 LWE29:LWE32 MGA29:MGA32 MPW29:MPW32 MZS29:MZS32 NJO29:NJO32 NTK29:NTK32 ODG29:ODG32 ONC29:ONC32 OWY29:OWY32 PGU29:PGU32 PQQ29:PQQ32 QAM29:QAM32 QKI29:QKI32 QUE29:QUE32 REA29:REA32 RNW29:RNW32 RXS29:RXS32 SHO29:SHO32 SRK29:SRK32 TBG29:TBG32 TLC29:TLC32 TUY29:TUY32 UEU29:UEU32 UOQ29:UOQ32 UYM29:UYM32 VII29:VII32 VSE29:VSE32 WCA29:WCA32 WLW29:WLW32 WVS29:WVS32 K65527:K65534 JG65527:JG65534 TC65527:TC65534 ACY65527:ACY65534 AMU65527:AMU65534 AWQ65527:AWQ65534 BGM65527:BGM65534 BQI65527:BQI65534 CAE65527:CAE65534 CKA65527:CKA65534 CTW65527:CTW65534 DDS65527:DDS65534 DNO65527:DNO65534 DXK65527:DXK65534 EHG65527:EHG65534 ERC65527:ERC65534 FAY65527:FAY65534 FKU65527:FKU65534 FUQ65527:FUQ65534 GEM65527:GEM65534 GOI65527:GOI65534 GYE65527:GYE65534 HIA65527:HIA65534 HRW65527:HRW65534 IBS65527:IBS65534 ILO65527:ILO65534 IVK65527:IVK65534 JFG65527:JFG65534 JPC65527:JPC65534 JYY65527:JYY65534 KIU65527:KIU65534 KSQ65527:KSQ65534 LCM65527:LCM65534 LMI65527:LMI65534 LWE65527:LWE65534 MGA65527:MGA65534 MPW65527:MPW65534 MZS65527:MZS65534 NJO65527:NJO65534 NTK65527:NTK65534 ODG65527:ODG65534 ONC65527:ONC65534 OWY65527:OWY65534 PGU65527:PGU65534 PQQ65527:PQQ65534 QAM65527:QAM65534 QKI65527:QKI65534 QUE65527:QUE65534 REA65527:REA65534 RNW65527:RNW65534 RXS65527:RXS65534 SHO65527:SHO65534 SRK65527:SRK65534 TBG65527:TBG65534 TLC65527:TLC65534 TUY65527:TUY65534 UEU65527:UEU65534 UOQ65527:UOQ65534 UYM65527:UYM65534 VII65527:VII65534 VSE65527:VSE65534 WCA65527:WCA65534 WLW65527:WLW65534 WVS65527:WVS65534 K131063:K131070 JG131063:JG131070 TC131063:TC131070 ACY131063:ACY131070 AMU131063:AMU131070 AWQ131063:AWQ131070 BGM131063:BGM131070 BQI131063:BQI131070 CAE131063:CAE131070 CKA131063:CKA131070 CTW131063:CTW131070 DDS131063:DDS131070 DNO131063:DNO131070 DXK131063:DXK131070 EHG131063:EHG131070 ERC131063:ERC131070 FAY131063:FAY131070 FKU131063:FKU131070 FUQ131063:FUQ131070 GEM131063:GEM131070 GOI131063:GOI131070 GYE131063:GYE131070 HIA131063:HIA131070 HRW131063:HRW131070 IBS131063:IBS131070 ILO131063:ILO131070 IVK131063:IVK131070 JFG131063:JFG131070 JPC131063:JPC131070 JYY131063:JYY131070 KIU131063:KIU131070 KSQ131063:KSQ131070 LCM131063:LCM131070 LMI131063:LMI131070 LWE131063:LWE131070 MGA131063:MGA131070 MPW131063:MPW131070 MZS131063:MZS131070 NJO131063:NJO131070 NTK131063:NTK131070 ODG131063:ODG131070 ONC131063:ONC131070 OWY131063:OWY131070 PGU131063:PGU131070 PQQ131063:PQQ131070 QAM131063:QAM131070 QKI131063:QKI131070 QUE131063:QUE131070 REA131063:REA131070 RNW131063:RNW131070 RXS131063:RXS131070 SHO131063:SHO131070 SRK131063:SRK131070 TBG131063:TBG131070 TLC131063:TLC131070 TUY131063:TUY131070 UEU131063:UEU131070 UOQ131063:UOQ131070 UYM131063:UYM131070 VII131063:VII131070 VSE131063:VSE131070 WCA131063:WCA131070 WLW131063:WLW131070 WVS131063:WVS131070 K196599:K196606 JG196599:JG196606 TC196599:TC196606 ACY196599:ACY196606 AMU196599:AMU196606 AWQ196599:AWQ196606 BGM196599:BGM196606 BQI196599:BQI196606 CAE196599:CAE196606 CKA196599:CKA196606 CTW196599:CTW196606 DDS196599:DDS196606 DNO196599:DNO196606 DXK196599:DXK196606 EHG196599:EHG196606 ERC196599:ERC196606 FAY196599:FAY196606 FKU196599:FKU196606 FUQ196599:FUQ196606 GEM196599:GEM196606 GOI196599:GOI196606 GYE196599:GYE196606 HIA196599:HIA196606 HRW196599:HRW196606 IBS196599:IBS196606 ILO196599:ILO196606 IVK196599:IVK196606 JFG196599:JFG196606 JPC196599:JPC196606 JYY196599:JYY196606 KIU196599:KIU196606 KSQ196599:KSQ196606 LCM196599:LCM196606 LMI196599:LMI196606 LWE196599:LWE196606 MGA196599:MGA196606 MPW196599:MPW196606 MZS196599:MZS196606 NJO196599:NJO196606 NTK196599:NTK196606 ODG196599:ODG196606 ONC196599:ONC196606 OWY196599:OWY196606 PGU196599:PGU196606 PQQ196599:PQQ196606 QAM196599:QAM196606 QKI196599:QKI196606 QUE196599:QUE196606 REA196599:REA196606 RNW196599:RNW196606 RXS196599:RXS196606 SHO196599:SHO196606 SRK196599:SRK196606 TBG196599:TBG196606 TLC196599:TLC196606 TUY196599:TUY196606 UEU196599:UEU196606 UOQ196599:UOQ196606 UYM196599:UYM196606 VII196599:VII196606 VSE196599:VSE196606 WCA196599:WCA196606 WLW196599:WLW196606 WVS196599:WVS196606 K262135:K262142 JG262135:JG262142 TC262135:TC262142 ACY262135:ACY262142 AMU262135:AMU262142 AWQ262135:AWQ262142 BGM262135:BGM262142 BQI262135:BQI262142 CAE262135:CAE262142 CKA262135:CKA262142 CTW262135:CTW262142 DDS262135:DDS262142 DNO262135:DNO262142 DXK262135:DXK262142 EHG262135:EHG262142 ERC262135:ERC262142 FAY262135:FAY262142 FKU262135:FKU262142 FUQ262135:FUQ262142 GEM262135:GEM262142 GOI262135:GOI262142 GYE262135:GYE262142 HIA262135:HIA262142 HRW262135:HRW262142 IBS262135:IBS262142 ILO262135:ILO262142 IVK262135:IVK262142 JFG262135:JFG262142 JPC262135:JPC262142 JYY262135:JYY262142 KIU262135:KIU262142 KSQ262135:KSQ262142 LCM262135:LCM262142 LMI262135:LMI262142 LWE262135:LWE262142 MGA262135:MGA262142 MPW262135:MPW262142 MZS262135:MZS262142 NJO262135:NJO262142 NTK262135:NTK262142 ODG262135:ODG262142 ONC262135:ONC262142 OWY262135:OWY262142 PGU262135:PGU262142 PQQ262135:PQQ262142 QAM262135:QAM262142 QKI262135:QKI262142 QUE262135:QUE262142 REA262135:REA262142 RNW262135:RNW262142 RXS262135:RXS262142 SHO262135:SHO262142 SRK262135:SRK262142 TBG262135:TBG262142 TLC262135:TLC262142 TUY262135:TUY262142 UEU262135:UEU262142 UOQ262135:UOQ262142 UYM262135:UYM262142 VII262135:VII262142 VSE262135:VSE262142 WCA262135:WCA262142 WLW262135:WLW262142 WVS262135:WVS262142 K327671:K327678 JG327671:JG327678 TC327671:TC327678 ACY327671:ACY327678 AMU327671:AMU327678 AWQ327671:AWQ327678 BGM327671:BGM327678 BQI327671:BQI327678 CAE327671:CAE327678 CKA327671:CKA327678 CTW327671:CTW327678 DDS327671:DDS327678 DNO327671:DNO327678 DXK327671:DXK327678 EHG327671:EHG327678 ERC327671:ERC327678 FAY327671:FAY327678 FKU327671:FKU327678 FUQ327671:FUQ327678 GEM327671:GEM327678 GOI327671:GOI327678 GYE327671:GYE327678 HIA327671:HIA327678 HRW327671:HRW327678 IBS327671:IBS327678 ILO327671:ILO327678 IVK327671:IVK327678 JFG327671:JFG327678 JPC327671:JPC327678 JYY327671:JYY327678 KIU327671:KIU327678 KSQ327671:KSQ327678 LCM327671:LCM327678 LMI327671:LMI327678 LWE327671:LWE327678 MGA327671:MGA327678 MPW327671:MPW327678 MZS327671:MZS327678 NJO327671:NJO327678 NTK327671:NTK327678 ODG327671:ODG327678 ONC327671:ONC327678 OWY327671:OWY327678 PGU327671:PGU327678 PQQ327671:PQQ327678 QAM327671:QAM327678 QKI327671:QKI327678 QUE327671:QUE327678 REA327671:REA327678 RNW327671:RNW327678 RXS327671:RXS327678 SHO327671:SHO327678 SRK327671:SRK327678 TBG327671:TBG327678 TLC327671:TLC327678 TUY327671:TUY327678 UEU327671:UEU327678 UOQ327671:UOQ327678 UYM327671:UYM327678 VII327671:VII327678 VSE327671:VSE327678 WCA327671:WCA327678 WLW327671:WLW327678 WVS327671:WVS327678 K393207:K393214 JG393207:JG393214 TC393207:TC393214 ACY393207:ACY393214 AMU393207:AMU393214 AWQ393207:AWQ393214 BGM393207:BGM393214 BQI393207:BQI393214 CAE393207:CAE393214 CKA393207:CKA393214 CTW393207:CTW393214 DDS393207:DDS393214 DNO393207:DNO393214 DXK393207:DXK393214 EHG393207:EHG393214 ERC393207:ERC393214 FAY393207:FAY393214 FKU393207:FKU393214 FUQ393207:FUQ393214 GEM393207:GEM393214 GOI393207:GOI393214 GYE393207:GYE393214 HIA393207:HIA393214 HRW393207:HRW393214 IBS393207:IBS393214 ILO393207:ILO393214 IVK393207:IVK393214 JFG393207:JFG393214 JPC393207:JPC393214 JYY393207:JYY393214 KIU393207:KIU393214 KSQ393207:KSQ393214 LCM393207:LCM393214 LMI393207:LMI393214 LWE393207:LWE393214 MGA393207:MGA393214 MPW393207:MPW393214 MZS393207:MZS393214 NJO393207:NJO393214 NTK393207:NTK393214 ODG393207:ODG393214 ONC393207:ONC393214 OWY393207:OWY393214 PGU393207:PGU393214 PQQ393207:PQQ393214 QAM393207:QAM393214 QKI393207:QKI393214 QUE393207:QUE393214 REA393207:REA393214 RNW393207:RNW393214 RXS393207:RXS393214 SHO393207:SHO393214 SRK393207:SRK393214 TBG393207:TBG393214 TLC393207:TLC393214 TUY393207:TUY393214 UEU393207:UEU393214 UOQ393207:UOQ393214 UYM393207:UYM393214 VII393207:VII393214 VSE393207:VSE393214 WCA393207:WCA393214 WLW393207:WLW393214 WVS393207:WVS393214 K458743:K458750 JG458743:JG458750 TC458743:TC458750 ACY458743:ACY458750 AMU458743:AMU458750 AWQ458743:AWQ458750 BGM458743:BGM458750 BQI458743:BQI458750 CAE458743:CAE458750 CKA458743:CKA458750 CTW458743:CTW458750 DDS458743:DDS458750 DNO458743:DNO458750 DXK458743:DXK458750 EHG458743:EHG458750 ERC458743:ERC458750 FAY458743:FAY458750 FKU458743:FKU458750 FUQ458743:FUQ458750 GEM458743:GEM458750 GOI458743:GOI458750 GYE458743:GYE458750 HIA458743:HIA458750 HRW458743:HRW458750 IBS458743:IBS458750 ILO458743:ILO458750 IVK458743:IVK458750 JFG458743:JFG458750 JPC458743:JPC458750 JYY458743:JYY458750 KIU458743:KIU458750 KSQ458743:KSQ458750 LCM458743:LCM458750 LMI458743:LMI458750 LWE458743:LWE458750 MGA458743:MGA458750 MPW458743:MPW458750 MZS458743:MZS458750 NJO458743:NJO458750 NTK458743:NTK458750 ODG458743:ODG458750 ONC458743:ONC458750 OWY458743:OWY458750 PGU458743:PGU458750 PQQ458743:PQQ458750 QAM458743:QAM458750 QKI458743:QKI458750 QUE458743:QUE458750 REA458743:REA458750 RNW458743:RNW458750 RXS458743:RXS458750 SHO458743:SHO458750 SRK458743:SRK458750 TBG458743:TBG458750 TLC458743:TLC458750 TUY458743:TUY458750 UEU458743:UEU458750 UOQ458743:UOQ458750 UYM458743:UYM458750 VII458743:VII458750 VSE458743:VSE458750 WCA458743:WCA458750 WLW458743:WLW458750 WVS458743:WVS458750 K524279:K524286 JG524279:JG524286 TC524279:TC524286 ACY524279:ACY524286 AMU524279:AMU524286 AWQ524279:AWQ524286 BGM524279:BGM524286 BQI524279:BQI524286 CAE524279:CAE524286 CKA524279:CKA524286 CTW524279:CTW524286 DDS524279:DDS524286 DNO524279:DNO524286 DXK524279:DXK524286 EHG524279:EHG524286 ERC524279:ERC524286 FAY524279:FAY524286 FKU524279:FKU524286 FUQ524279:FUQ524286 GEM524279:GEM524286 GOI524279:GOI524286 GYE524279:GYE524286 HIA524279:HIA524286 HRW524279:HRW524286 IBS524279:IBS524286 ILO524279:ILO524286 IVK524279:IVK524286 JFG524279:JFG524286 JPC524279:JPC524286 JYY524279:JYY524286 KIU524279:KIU524286 KSQ524279:KSQ524286 LCM524279:LCM524286 LMI524279:LMI524286 LWE524279:LWE524286 MGA524279:MGA524286 MPW524279:MPW524286 MZS524279:MZS524286 NJO524279:NJO524286 NTK524279:NTK524286 ODG524279:ODG524286 ONC524279:ONC524286 OWY524279:OWY524286 PGU524279:PGU524286 PQQ524279:PQQ524286 QAM524279:QAM524286 QKI524279:QKI524286 QUE524279:QUE524286 REA524279:REA524286 RNW524279:RNW524286 RXS524279:RXS524286 SHO524279:SHO524286 SRK524279:SRK524286 TBG524279:TBG524286 TLC524279:TLC524286 TUY524279:TUY524286 UEU524279:UEU524286 UOQ524279:UOQ524286 UYM524279:UYM524286 VII524279:VII524286 VSE524279:VSE524286 WCA524279:WCA524286 WLW524279:WLW524286 WVS524279:WVS524286 K589815:K589822 JG589815:JG589822 TC589815:TC589822 ACY589815:ACY589822 AMU589815:AMU589822 AWQ589815:AWQ589822 BGM589815:BGM589822 BQI589815:BQI589822 CAE589815:CAE589822 CKA589815:CKA589822 CTW589815:CTW589822 DDS589815:DDS589822 DNO589815:DNO589822 DXK589815:DXK589822 EHG589815:EHG589822 ERC589815:ERC589822 FAY589815:FAY589822 FKU589815:FKU589822 FUQ589815:FUQ589822 GEM589815:GEM589822 GOI589815:GOI589822 GYE589815:GYE589822 HIA589815:HIA589822 HRW589815:HRW589822 IBS589815:IBS589822 ILO589815:ILO589822 IVK589815:IVK589822 JFG589815:JFG589822 JPC589815:JPC589822 JYY589815:JYY589822 KIU589815:KIU589822 KSQ589815:KSQ589822 LCM589815:LCM589822 LMI589815:LMI589822 LWE589815:LWE589822 MGA589815:MGA589822 MPW589815:MPW589822 MZS589815:MZS589822 NJO589815:NJO589822 NTK589815:NTK589822 ODG589815:ODG589822 ONC589815:ONC589822 OWY589815:OWY589822 PGU589815:PGU589822 PQQ589815:PQQ589822 QAM589815:QAM589822 QKI589815:QKI589822 QUE589815:QUE589822 REA589815:REA589822 RNW589815:RNW589822 RXS589815:RXS589822 SHO589815:SHO589822 SRK589815:SRK589822 TBG589815:TBG589822 TLC589815:TLC589822 TUY589815:TUY589822 UEU589815:UEU589822 UOQ589815:UOQ589822 UYM589815:UYM589822 VII589815:VII589822 VSE589815:VSE589822 WCA589815:WCA589822 WLW589815:WLW589822 WVS589815:WVS589822 K655351:K655358 JG655351:JG655358 TC655351:TC655358 ACY655351:ACY655358 AMU655351:AMU655358 AWQ655351:AWQ655358 BGM655351:BGM655358 BQI655351:BQI655358 CAE655351:CAE655358 CKA655351:CKA655358 CTW655351:CTW655358 DDS655351:DDS655358 DNO655351:DNO655358 DXK655351:DXK655358 EHG655351:EHG655358 ERC655351:ERC655358 FAY655351:FAY655358 FKU655351:FKU655358 FUQ655351:FUQ655358 GEM655351:GEM655358 GOI655351:GOI655358 GYE655351:GYE655358 HIA655351:HIA655358 HRW655351:HRW655358 IBS655351:IBS655358 ILO655351:ILO655358 IVK655351:IVK655358 JFG655351:JFG655358 JPC655351:JPC655358 JYY655351:JYY655358 KIU655351:KIU655358 KSQ655351:KSQ655358 LCM655351:LCM655358 LMI655351:LMI655358 LWE655351:LWE655358 MGA655351:MGA655358 MPW655351:MPW655358 MZS655351:MZS655358 NJO655351:NJO655358 NTK655351:NTK655358 ODG655351:ODG655358 ONC655351:ONC655358 OWY655351:OWY655358 PGU655351:PGU655358 PQQ655351:PQQ655358 QAM655351:QAM655358 QKI655351:QKI655358 QUE655351:QUE655358 REA655351:REA655358 RNW655351:RNW655358 RXS655351:RXS655358 SHO655351:SHO655358 SRK655351:SRK655358 TBG655351:TBG655358 TLC655351:TLC655358 TUY655351:TUY655358 UEU655351:UEU655358 UOQ655351:UOQ655358 UYM655351:UYM655358 VII655351:VII655358 VSE655351:VSE655358 WCA655351:WCA655358 WLW655351:WLW655358 WVS655351:WVS655358 K720887:K720894 JG720887:JG720894 TC720887:TC720894 ACY720887:ACY720894 AMU720887:AMU720894 AWQ720887:AWQ720894 BGM720887:BGM720894 BQI720887:BQI720894 CAE720887:CAE720894 CKA720887:CKA720894 CTW720887:CTW720894 DDS720887:DDS720894 DNO720887:DNO720894 DXK720887:DXK720894 EHG720887:EHG720894 ERC720887:ERC720894 FAY720887:FAY720894 FKU720887:FKU720894 FUQ720887:FUQ720894 GEM720887:GEM720894 GOI720887:GOI720894 GYE720887:GYE720894 HIA720887:HIA720894 HRW720887:HRW720894 IBS720887:IBS720894 ILO720887:ILO720894 IVK720887:IVK720894 JFG720887:JFG720894 JPC720887:JPC720894 JYY720887:JYY720894 KIU720887:KIU720894 KSQ720887:KSQ720894 LCM720887:LCM720894 LMI720887:LMI720894 LWE720887:LWE720894 MGA720887:MGA720894 MPW720887:MPW720894 MZS720887:MZS720894 NJO720887:NJO720894 NTK720887:NTK720894 ODG720887:ODG720894 ONC720887:ONC720894 OWY720887:OWY720894 PGU720887:PGU720894 PQQ720887:PQQ720894 QAM720887:QAM720894 QKI720887:QKI720894 QUE720887:QUE720894 REA720887:REA720894 RNW720887:RNW720894 RXS720887:RXS720894 SHO720887:SHO720894 SRK720887:SRK720894 TBG720887:TBG720894 TLC720887:TLC720894 TUY720887:TUY720894 UEU720887:UEU720894 UOQ720887:UOQ720894 UYM720887:UYM720894 VII720887:VII720894 VSE720887:VSE720894 WCA720887:WCA720894 WLW720887:WLW720894 WVS720887:WVS720894 K786423:K786430 JG786423:JG786430 TC786423:TC786430 ACY786423:ACY786430 AMU786423:AMU786430 AWQ786423:AWQ786430 BGM786423:BGM786430 BQI786423:BQI786430 CAE786423:CAE786430 CKA786423:CKA786430 CTW786423:CTW786430 DDS786423:DDS786430 DNO786423:DNO786430 DXK786423:DXK786430 EHG786423:EHG786430 ERC786423:ERC786430 FAY786423:FAY786430 FKU786423:FKU786430 FUQ786423:FUQ786430 GEM786423:GEM786430 GOI786423:GOI786430 GYE786423:GYE786430 HIA786423:HIA786430 HRW786423:HRW786430 IBS786423:IBS786430 ILO786423:ILO786430 IVK786423:IVK786430 JFG786423:JFG786430 JPC786423:JPC786430 JYY786423:JYY786430 KIU786423:KIU786430 KSQ786423:KSQ786430 LCM786423:LCM786430 LMI786423:LMI786430 LWE786423:LWE786430 MGA786423:MGA786430 MPW786423:MPW786430 MZS786423:MZS786430 NJO786423:NJO786430 NTK786423:NTK786430 ODG786423:ODG786430 ONC786423:ONC786430 OWY786423:OWY786430 PGU786423:PGU786430 PQQ786423:PQQ786430 QAM786423:QAM786430 QKI786423:QKI786430 QUE786423:QUE786430 REA786423:REA786430 RNW786423:RNW786430 RXS786423:RXS786430 SHO786423:SHO786430 SRK786423:SRK786430 TBG786423:TBG786430 TLC786423:TLC786430 TUY786423:TUY786430 UEU786423:UEU786430 UOQ786423:UOQ786430 UYM786423:UYM786430 VII786423:VII786430 VSE786423:VSE786430 WCA786423:WCA786430 WLW786423:WLW786430 WVS786423:WVS786430 K851959:K851966 JG851959:JG851966 TC851959:TC851966 ACY851959:ACY851966 AMU851959:AMU851966 AWQ851959:AWQ851966 BGM851959:BGM851966 BQI851959:BQI851966 CAE851959:CAE851966 CKA851959:CKA851966 CTW851959:CTW851966 DDS851959:DDS851966 DNO851959:DNO851966 DXK851959:DXK851966 EHG851959:EHG851966 ERC851959:ERC851966 FAY851959:FAY851966 FKU851959:FKU851966 FUQ851959:FUQ851966 GEM851959:GEM851966 GOI851959:GOI851966 GYE851959:GYE851966 HIA851959:HIA851966 HRW851959:HRW851966 IBS851959:IBS851966 ILO851959:ILO851966 IVK851959:IVK851966 JFG851959:JFG851966 JPC851959:JPC851966 JYY851959:JYY851966 KIU851959:KIU851966 KSQ851959:KSQ851966 LCM851959:LCM851966 LMI851959:LMI851966 LWE851959:LWE851966 MGA851959:MGA851966 MPW851959:MPW851966 MZS851959:MZS851966 NJO851959:NJO851966 NTK851959:NTK851966 ODG851959:ODG851966 ONC851959:ONC851966 OWY851959:OWY851966 PGU851959:PGU851966 PQQ851959:PQQ851966 QAM851959:QAM851966 QKI851959:QKI851966 QUE851959:QUE851966 REA851959:REA851966 RNW851959:RNW851966 RXS851959:RXS851966 SHO851959:SHO851966 SRK851959:SRK851966 TBG851959:TBG851966 TLC851959:TLC851966 TUY851959:TUY851966 UEU851959:UEU851966 UOQ851959:UOQ851966 UYM851959:UYM851966 VII851959:VII851966 VSE851959:VSE851966 WCA851959:WCA851966 WLW851959:WLW851966 WVS851959:WVS851966 K917495:K917502 JG917495:JG917502 TC917495:TC917502 ACY917495:ACY917502 AMU917495:AMU917502 AWQ917495:AWQ917502 BGM917495:BGM917502 BQI917495:BQI917502 CAE917495:CAE917502 CKA917495:CKA917502 CTW917495:CTW917502 DDS917495:DDS917502 DNO917495:DNO917502 DXK917495:DXK917502 EHG917495:EHG917502 ERC917495:ERC917502 FAY917495:FAY917502 FKU917495:FKU917502 FUQ917495:FUQ917502 GEM917495:GEM917502 GOI917495:GOI917502 GYE917495:GYE917502 HIA917495:HIA917502 HRW917495:HRW917502 IBS917495:IBS917502 ILO917495:ILO917502 IVK917495:IVK917502 JFG917495:JFG917502 JPC917495:JPC917502 JYY917495:JYY917502 KIU917495:KIU917502 KSQ917495:KSQ917502 LCM917495:LCM917502 LMI917495:LMI917502 LWE917495:LWE917502 MGA917495:MGA917502 MPW917495:MPW917502 MZS917495:MZS917502 NJO917495:NJO917502 NTK917495:NTK917502 ODG917495:ODG917502 ONC917495:ONC917502 OWY917495:OWY917502 PGU917495:PGU917502 PQQ917495:PQQ917502 QAM917495:QAM917502 QKI917495:QKI917502 QUE917495:QUE917502 REA917495:REA917502 RNW917495:RNW917502 RXS917495:RXS917502 SHO917495:SHO917502 SRK917495:SRK917502 TBG917495:TBG917502 TLC917495:TLC917502 TUY917495:TUY917502 UEU917495:UEU917502 UOQ917495:UOQ917502 UYM917495:UYM917502 VII917495:VII917502 VSE917495:VSE917502 WCA917495:WCA917502 WLW917495:WLW917502 WVS917495:WVS917502 K983031:K983038 JG983031:JG983038 TC983031:TC983038 ACY983031:ACY983038 AMU983031:AMU983038 AWQ983031:AWQ983038 BGM983031:BGM983038 BQI983031:BQI983038 CAE983031:CAE983038 CKA983031:CKA983038 CTW983031:CTW983038 DDS983031:DDS983038 DNO983031:DNO983038 DXK983031:DXK983038 EHG983031:EHG983038 ERC983031:ERC983038 FAY983031:FAY983038 FKU983031:FKU983038 FUQ983031:FUQ983038 GEM983031:GEM983038 GOI983031:GOI983038 GYE983031:GYE983038 HIA983031:HIA983038 HRW983031:HRW983038 IBS983031:IBS983038 ILO983031:ILO983038 IVK983031:IVK983038 JFG983031:JFG983038 JPC983031:JPC983038 JYY983031:JYY983038 KIU983031:KIU983038 KSQ983031:KSQ983038 LCM983031:LCM983038 LMI983031:LMI983038 LWE983031:LWE983038 MGA983031:MGA983038 MPW983031:MPW983038 MZS983031:MZS983038 NJO983031:NJO983038 NTK983031:NTK983038 ODG983031:ODG983038 ONC983031:ONC983038 OWY983031:OWY983038 PGU983031:PGU983038 PQQ983031:PQQ983038 QAM983031:QAM983038 QKI983031:QKI983038 QUE983031:QUE983038 REA983031:REA983038 RNW983031:RNW983038 RXS983031:RXS983038 SHO983031:SHO983038 SRK983031:SRK983038 TBG983031:TBG983038 TLC983031:TLC983038 TUY983031:TUY983038 UEU983031:UEU983038 UOQ983031:UOQ983038 UYM983031:UYM983038 VII983031:VII983038 VSE983031:VSE983038 WCA983031:WCA983038 WLW983031:WLW983038 K38:K44">
      <formula1>$J$103:$J$105</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WVL983003">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8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44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580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16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52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188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24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60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796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32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68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04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40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476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12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formula1>$C$103:$C$112</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7:E65507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WVL983011:WVM983011">
      <formula1>$D$103:$D$107</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9:E65509 IZ65509:JA65509 SV65509:SW65509 ACR65509:ACS65509 AMN65509:AMO65509 AWJ65509:AWK65509 BGF65509:BGG65509 BQB65509:BQC65509 BZX65509:BZY65509 CJT65509:CJU65509 CTP65509:CTQ65509 DDL65509:DDM65509 DNH65509:DNI65509 DXD65509:DXE65509 EGZ65509:EHA65509 EQV65509:EQW65509 FAR65509:FAS65509 FKN65509:FKO65509 FUJ65509:FUK65509 GEF65509:GEG65509 GOB65509:GOC65509 GXX65509:GXY65509 HHT65509:HHU65509 HRP65509:HRQ65509 IBL65509:IBM65509 ILH65509:ILI65509 IVD65509:IVE65509 JEZ65509:JFA65509 JOV65509:JOW65509 JYR65509:JYS65509 KIN65509:KIO65509 KSJ65509:KSK65509 LCF65509:LCG65509 LMB65509:LMC65509 LVX65509:LVY65509 MFT65509:MFU65509 MPP65509:MPQ65509 MZL65509:MZM65509 NJH65509:NJI65509 NTD65509:NTE65509 OCZ65509:ODA65509 OMV65509:OMW65509 OWR65509:OWS65509 PGN65509:PGO65509 PQJ65509:PQK65509 QAF65509:QAG65509 QKB65509:QKC65509 QTX65509:QTY65509 RDT65509:RDU65509 RNP65509:RNQ65509 RXL65509:RXM65509 SHH65509:SHI65509 SRD65509:SRE65509 TAZ65509:TBA65509 TKV65509:TKW65509 TUR65509:TUS65509 UEN65509:UEO65509 UOJ65509:UOK65509 UYF65509:UYG65509 VIB65509:VIC65509 VRX65509:VRY65509 WBT65509:WBU65509 WLP65509:WLQ65509 WVL65509:WVM65509 D131045:E131045 IZ131045:JA131045 SV131045:SW131045 ACR131045:ACS131045 AMN131045:AMO131045 AWJ131045:AWK131045 BGF131045:BGG131045 BQB131045:BQC131045 BZX131045:BZY131045 CJT131045:CJU131045 CTP131045:CTQ131045 DDL131045:DDM131045 DNH131045:DNI131045 DXD131045:DXE131045 EGZ131045:EHA131045 EQV131045:EQW131045 FAR131045:FAS131045 FKN131045:FKO131045 FUJ131045:FUK131045 GEF131045:GEG131045 GOB131045:GOC131045 GXX131045:GXY131045 HHT131045:HHU131045 HRP131045:HRQ131045 IBL131045:IBM131045 ILH131045:ILI131045 IVD131045:IVE131045 JEZ131045:JFA131045 JOV131045:JOW131045 JYR131045:JYS131045 KIN131045:KIO131045 KSJ131045:KSK131045 LCF131045:LCG131045 LMB131045:LMC131045 LVX131045:LVY131045 MFT131045:MFU131045 MPP131045:MPQ131045 MZL131045:MZM131045 NJH131045:NJI131045 NTD131045:NTE131045 OCZ131045:ODA131045 OMV131045:OMW131045 OWR131045:OWS131045 PGN131045:PGO131045 PQJ131045:PQK131045 QAF131045:QAG131045 QKB131045:QKC131045 QTX131045:QTY131045 RDT131045:RDU131045 RNP131045:RNQ131045 RXL131045:RXM131045 SHH131045:SHI131045 SRD131045:SRE131045 TAZ131045:TBA131045 TKV131045:TKW131045 TUR131045:TUS131045 UEN131045:UEO131045 UOJ131045:UOK131045 UYF131045:UYG131045 VIB131045:VIC131045 VRX131045:VRY131045 WBT131045:WBU131045 WLP131045:WLQ131045 WVL131045:WVM131045 D196581:E196581 IZ196581:JA196581 SV196581:SW196581 ACR196581:ACS196581 AMN196581:AMO196581 AWJ196581:AWK196581 BGF196581:BGG196581 BQB196581:BQC196581 BZX196581:BZY196581 CJT196581:CJU196581 CTP196581:CTQ196581 DDL196581:DDM196581 DNH196581:DNI196581 DXD196581:DXE196581 EGZ196581:EHA196581 EQV196581:EQW196581 FAR196581:FAS196581 FKN196581:FKO196581 FUJ196581:FUK196581 GEF196581:GEG196581 GOB196581:GOC196581 GXX196581:GXY196581 HHT196581:HHU196581 HRP196581:HRQ196581 IBL196581:IBM196581 ILH196581:ILI196581 IVD196581:IVE196581 JEZ196581:JFA196581 JOV196581:JOW196581 JYR196581:JYS196581 KIN196581:KIO196581 KSJ196581:KSK196581 LCF196581:LCG196581 LMB196581:LMC196581 LVX196581:LVY196581 MFT196581:MFU196581 MPP196581:MPQ196581 MZL196581:MZM196581 NJH196581:NJI196581 NTD196581:NTE196581 OCZ196581:ODA196581 OMV196581:OMW196581 OWR196581:OWS196581 PGN196581:PGO196581 PQJ196581:PQK196581 QAF196581:QAG196581 QKB196581:QKC196581 QTX196581:QTY196581 RDT196581:RDU196581 RNP196581:RNQ196581 RXL196581:RXM196581 SHH196581:SHI196581 SRD196581:SRE196581 TAZ196581:TBA196581 TKV196581:TKW196581 TUR196581:TUS196581 UEN196581:UEO196581 UOJ196581:UOK196581 UYF196581:UYG196581 VIB196581:VIC196581 VRX196581:VRY196581 WBT196581:WBU196581 WLP196581:WLQ196581 WVL196581:WVM196581 D262117:E262117 IZ262117:JA262117 SV262117:SW262117 ACR262117:ACS262117 AMN262117:AMO262117 AWJ262117:AWK262117 BGF262117:BGG262117 BQB262117:BQC262117 BZX262117:BZY262117 CJT262117:CJU262117 CTP262117:CTQ262117 DDL262117:DDM262117 DNH262117:DNI262117 DXD262117:DXE262117 EGZ262117:EHA262117 EQV262117:EQW262117 FAR262117:FAS262117 FKN262117:FKO262117 FUJ262117:FUK262117 GEF262117:GEG262117 GOB262117:GOC262117 GXX262117:GXY262117 HHT262117:HHU262117 HRP262117:HRQ262117 IBL262117:IBM262117 ILH262117:ILI262117 IVD262117:IVE262117 JEZ262117:JFA262117 JOV262117:JOW262117 JYR262117:JYS262117 KIN262117:KIO262117 KSJ262117:KSK262117 LCF262117:LCG262117 LMB262117:LMC262117 LVX262117:LVY262117 MFT262117:MFU262117 MPP262117:MPQ262117 MZL262117:MZM262117 NJH262117:NJI262117 NTD262117:NTE262117 OCZ262117:ODA262117 OMV262117:OMW262117 OWR262117:OWS262117 PGN262117:PGO262117 PQJ262117:PQK262117 QAF262117:QAG262117 QKB262117:QKC262117 QTX262117:QTY262117 RDT262117:RDU262117 RNP262117:RNQ262117 RXL262117:RXM262117 SHH262117:SHI262117 SRD262117:SRE262117 TAZ262117:TBA262117 TKV262117:TKW262117 TUR262117:TUS262117 UEN262117:UEO262117 UOJ262117:UOK262117 UYF262117:UYG262117 VIB262117:VIC262117 VRX262117:VRY262117 WBT262117:WBU262117 WLP262117:WLQ262117 WVL262117:WVM262117 D327653:E327653 IZ327653:JA327653 SV327653:SW327653 ACR327653:ACS327653 AMN327653:AMO327653 AWJ327653:AWK327653 BGF327653:BGG327653 BQB327653:BQC327653 BZX327653:BZY327653 CJT327653:CJU327653 CTP327653:CTQ327653 DDL327653:DDM327653 DNH327653:DNI327653 DXD327653:DXE327653 EGZ327653:EHA327653 EQV327653:EQW327653 FAR327653:FAS327653 FKN327653:FKO327653 FUJ327653:FUK327653 GEF327653:GEG327653 GOB327653:GOC327653 GXX327653:GXY327653 HHT327653:HHU327653 HRP327653:HRQ327653 IBL327653:IBM327653 ILH327653:ILI327653 IVD327653:IVE327653 JEZ327653:JFA327653 JOV327653:JOW327653 JYR327653:JYS327653 KIN327653:KIO327653 KSJ327653:KSK327653 LCF327653:LCG327653 LMB327653:LMC327653 LVX327653:LVY327653 MFT327653:MFU327653 MPP327653:MPQ327653 MZL327653:MZM327653 NJH327653:NJI327653 NTD327653:NTE327653 OCZ327653:ODA327653 OMV327653:OMW327653 OWR327653:OWS327653 PGN327653:PGO327653 PQJ327653:PQK327653 QAF327653:QAG327653 QKB327653:QKC327653 QTX327653:QTY327653 RDT327653:RDU327653 RNP327653:RNQ327653 RXL327653:RXM327653 SHH327653:SHI327653 SRD327653:SRE327653 TAZ327653:TBA327653 TKV327653:TKW327653 TUR327653:TUS327653 UEN327653:UEO327653 UOJ327653:UOK327653 UYF327653:UYG327653 VIB327653:VIC327653 VRX327653:VRY327653 WBT327653:WBU327653 WLP327653:WLQ327653 WVL327653:WVM327653 D393189:E393189 IZ393189:JA393189 SV393189:SW393189 ACR393189:ACS393189 AMN393189:AMO393189 AWJ393189:AWK393189 BGF393189:BGG393189 BQB393189:BQC393189 BZX393189:BZY393189 CJT393189:CJU393189 CTP393189:CTQ393189 DDL393189:DDM393189 DNH393189:DNI393189 DXD393189:DXE393189 EGZ393189:EHA393189 EQV393189:EQW393189 FAR393189:FAS393189 FKN393189:FKO393189 FUJ393189:FUK393189 GEF393189:GEG393189 GOB393189:GOC393189 GXX393189:GXY393189 HHT393189:HHU393189 HRP393189:HRQ393189 IBL393189:IBM393189 ILH393189:ILI393189 IVD393189:IVE393189 JEZ393189:JFA393189 JOV393189:JOW393189 JYR393189:JYS393189 KIN393189:KIO393189 KSJ393189:KSK393189 LCF393189:LCG393189 LMB393189:LMC393189 LVX393189:LVY393189 MFT393189:MFU393189 MPP393189:MPQ393189 MZL393189:MZM393189 NJH393189:NJI393189 NTD393189:NTE393189 OCZ393189:ODA393189 OMV393189:OMW393189 OWR393189:OWS393189 PGN393189:PGO393189 PQJ393189:PQK393189 QAF393189:QAG393189 QKB393189:QKC393189 QTX393189:QTY393189 RDT393189:RDU393189 RNP393189:RNQ393189 RXL393189:RXM393189 SHH393189:SHI393189 SRD393189:SRE393189 TAZ393189:TBA393189 TKV393189:TKW393189 TUR393189:TUS393189 UEN393189:UEO393189 UOJ393189:UOK393189 UYF393189:UYG393189 VIB393189:VIC393189 VRX393189:VRY393189 WBT393189:WBU393189 WLP393189:WLQ393189 WVL393189:WVM393189 D458725:E458725 IZ458725:JA458725 SV458725:SW458725 ACR458725:ACS458725 AMN458725:AMO458725 AWJ458725:AWK458725 BGF458725:BGG458725 BQB458725:BQC458725 BZX458725:BZY458725 CJT458725:CJU458725 CTP458725:CTQ458725 DDL458725:DDM458725 DNH458725:DNI458725 DXD458725:DXE458725 EGZ458725:EHA458725 EQV458725:EQW458725 FAR458725:FAS458725 FKN458725:FKO458725 FUJ458725:FUK458725 GEF458725:GEG458725 GOB458725:GOC458725 GXX458725:GXY458725 HHT458725:HHU458725 HRP458725:HRQ458725 IBL458725:IBM458725 ILH458725:ILI458725 IVD458725:IVE458725 JEZ458725:JFA458725 JOV458725:JOW458725 JYR458725:JYS458725 KIN458725:KIO458725 KSJ458725:KSK458725 LCF458725:LCG458725 LMB458725:LMC458725 LVX458725:LVY458725 MFT458725:MFU458725 MPP458725:MPQ458725 MZL458725:MZM458725 NJH458725:NJI458725 NTD458725:NTE458725 OCZ458725:ODA458725 OMV458725:OMW458725 OWR458725:OWS458725 PGN458725:PGO458725 PQJ458725:PQK458725 QAF458725:QAG458725 QKB458725:QKC458725 QTX458725:QTY458725 RDT458725:RDU458725 RNP458725:RNQ458725 RXL458725:RXM458725 SHH458725:SHI458725 SRD458725:SRE458725 TAZ458725:TBA458725 TKV458725:TKW458725 TUR458725:TUS458725 UEN458725:UEO458725 UOJ458725:UOK458725 UYF458725:UYG458725 VIB458725:VIC458725 VRX458725:VRY458725 WBT458725:WBU458725 WLP458725:WLQ458725 WVL458725:WVM458725 D524261:E524261 IZ524261:JA524261 SV524261:SW524261 ACR524261:ACS524261 AMN524261:AMO524261 AWJ524261:AWK524261 BGF524261:BGG524261 BQB524261:BQC524261 BZX524261:BZY524261 CJT524261:CJU524261 CTP524261:CTQ524261 DDL524261:DDM524261 DNH524261:DNI524261 DXD524261:DXE524261 EGZ524261:EHA524261 EQV524261:EQW524261 FAR524261:FAS524261 FKN524261:FKO524261 FUJ524261:FUK524261 GEF524261:GEG524261 GOB524261:GOC524261 GXX524261:GXY524261 HHT524261:HHU524261 HRP524261:HRQ524261 IBL524261:IBM524261 ILH524261:ILI524261 IVD524261:IVE524261 JEZ524261:JFA524261 JOV524261:JOW524261 JYR524261:JYS524261 KIN524261:KIO524261 KSJ524261:KSK524261 LCF524261:LCG524261 LMB524261:LMC524261 LVX524261:LVY524261 MFT524261:MFU524261 MPP524261:MPQ524261 MZL524261:MZM524261 NJH524261:NJI524261 NTD524261:NTE524261 OCZ524261:ODA524261 OMV524261:OMW524261 OWR524261:OWS524261 PGN524261:PGO524261 PQJ524261:PQK524261 QAF524261:QAG524261 QKB524261:QKC524261 QTX524261:QTY524261 RDT524261:RDU524261 RNP524261:RNQ524261 RXL524261:RXM524261 SHH524261:SHI524261 SRD524261:SRE524261 TAZ524261:TBA524261 TKV524261:TKW524261 TUR524261:TUS524261 UEN524261:UEO524261 UOJ524261:UOK524261 UYF524261:UYG524261 VIB524261:VIC524261 VRX524261:VRY524261 WBT524261:WBU524261 WLP524261:WLQ524261 WVL524261:WVM524261 D589797:E589797 IZ589797:JA589797 SV589797:SW589797 ACR589797:ACS589797 AMN589797:AMO589797 AWJ589797:AWK589797 BGF589797:BGG589797 BQB589797:BQC589797 BZX589797:BZY589797 CJT589797:CJU589797 CTP589797:CTQ589797 DDL589797:DDM589797 DNH589797:DNI589797 DXD589797:DXE589797 EGZ589797:EHA589797 EQV589797:EQW589797 FAR589797:FAS589797 FKN589797:FKO589797 FUJ589797:FUK589797 GEF589797:GEG589797 GOB589797:GOC589797 GXX589797:GXY589797 HHT589797:HHU589797 HRP589797:HRQ589797 IBL589797:IBM589797 ILH589797:ILI589797 IVD589797:IVE589797 JEZ589797:JFA589797 JOV589797:JOW589797 JYR589797:JYS589797 KIN589797:KIO589797 KSJ589797:KSK589797 LCF589797:LCG589797 LMB589797:LMC589797 LVX589797:LVY589797 MFT589797:MFU589797 MPP589797:MPQ589797 MZL589797:MZM589797 NJH589797:NJI589797 NTD589797:NTE589797 OCZ589797:ODA589797 OMV589797:OMW589797 OWR589797:OWS589797 PGN589797:PGO589797 PQJ589797:PQK589797 QAF589797:QAG589797 QKB589797:QKC589797 QTX589797:QTY589797 RDT589797:RDU589797 RNP589797:RNQ589797 RXL589797:RXM589797 SHH589797:SHI589797 SRD589797:SRE589797 TAZ589797:TBA589797 TKV589797:TKW589797 TUR589797:TUS589797 UEN589797:UEO589797 UOJ589797:UOK589797 UYF589797:UYG589797 VIB589797:VIC589797 VRX589797:VRY589797 WBT589797:WBU589797 WLP589797:WLQ589797 WVL589797:WVM589797 D655333:E655333 IZ655333:JA655333 SV655333:SW655333 ACR655333:ACS655333 AMN655333:AMO655333 AWJ655333:AWK655333 BGF655333:BGG655333 BQB655333:BQC655333 BZX655333:BZY655333 CJT655333:CJU655333 CTP655333:CTQ655333 DDL655333:DDM655333 DNH655333:DNI655333 DXD655333:DXE655333 EGZ655333:EHA655333 EQV655333:EQW655333 FAR655333:FAS655333 FKN655333:FKO655333 FUJ655333:FUK655333 GEF655333:GEG655333 GOB655333:GOC655333 GXX655333:GXY655333 HHT655333:HHU655333 HRP655333:HRQ655333 IBL655333:IBM655333 ILH655333:ILI655333 IVD655333:IVE655333 JEZ655333:JFA655333 JOV655333:JOW655333 JYR655333:JYS655333 KIN655333:KIO655333 KSJ655333:KSK655333 LCF655333:LCG655333 LMB655333:LMC655333 LVX655333:LVY655333 MFT655333:MFU655333 MPP655333:MPQ655333 MZL655333:MZM655333 NJH655333:NJI655333 NTD655333:NTE655333 OCZ655333:ODA655333 OMV655333:OMW655333 OWR655333:OWS655333 PGN655333:PGO655333 PQJ655333:PQK655333 QAF655333:QAG655333 QKB655333:QKC655333 QTX655333:QTY655333 RDT655333:RDU655333 RNP655333:RNQ655333 RXL655333:RXM655333 SHH655333:SHI655333 SRD655333:SRE655333 TAZ655333:TBA655333 TKV655333:TKW655333 TUR655333:TUS655333 UEN655333:UEO655333 UOJ655333:UOK655333 UYF655333:UYG655333 VIB655333:VIC655333 VRX655333:VRY655333 WBT655333:WBU655333 WLP655333:WLQ655333 WVL655333:WVM655333 D720869:E720869 IZ720869:JA720869 SV720869:SW720869 ACR720869:ACS720869 AMN720869:AMO720869 AWJ720869:AWK720869 BGF720869:BGG720869 BQB720869:BQC720869 BZX720869:BZY720869 CJT720869:CJU720869 CTP720869:CTQ720869 DDL720869:DDM720869 DNH720869:DNI720869 DXD720869:DXE720869 EGZ720869:EHA720869 EQV720869:EQW720869 FAR720869:FAS720869 FKN720869:FKO720869 FUJ720869:FUK720869 GEF720869:GEG720869 GOB720869:GOC720869 GXX720869:GXY720869 HHT720869:HHU720869 HRP720869:HRQ720869 IBL720869:IBM720869 ILH720869:ILI720869 IVD720869:IVE720869 JEZ720869:JFA720869 JOV720869:JOW720869 JYR720869:JYS720869 KIN720869:KIO720869 KSJ720869:KSK720869 LCF720869:LCG720869 LMB720869:LMC720869 LVX720869:LVY720869 MFT720869:MFU720869 MPP720869:MPQ720869 MZL720869:MZM720869 NJH720869:NJI720869 NTD720869:NTE720869 OCZ720869:ODA720869 OMV720869:OMW720869 OWR720869:OWS720869 PGN720869:PGO720869 PQJ720869:PQK720869 QAF720869:QAG720869 QKB720869:QKC720869 QTX720869:QTY720869 RDT720869:RDU720869 RNP720869:RNQ720869 RXL720869:RXM720869 SHH720869:SHI720869 SRD720869:SRE720869 TAZ720869:TBA720869 TKV720869:TKW720869 TUR720869:TUS720869 UEN720869:UEO720869 UOJ720869:UOK720869 UYF720869:UYG720869 VIB720869:VIC720869 VRX720869:VRY720869 WBT720869:WBU720869 WLP720869:WLQ720869 WVL720869:WVM720869 D786405:E786405 IZ786405:JA786405 SV786405:SW786405 ACR786405:ACS786405 AMN786405:AMO786405 AWJ786405:AWK786405 BGF786405:BGG786405 BQB786405:BQC786405 BZX786405:BZY786405 CJT786405:CJU786405 CTP786405:CTQ786405 DDL786405:DDM786405 DNH786405:DNI786405 DXD786405:DXE786405 EGZ786405:EHA786405 EQV786405:EQW786405 FAR786405:FAS786405 FKN786405:FKO786405 FUJ786405:FUK786405 GEF786405:GEG786405 GOB786405:GOC786405 GXX786405:GXY786405 HHT786405:HHU786405 HRP786405:HRQ786405 IBL786405:IBM786405 ILH786405:ILI786405 IVD786405:IVE786405 JEZ786405:JFA786405 JOV786405:JOW786405 JYR786405:JYS786405 KIN786405:KIO786405 KSJ786405:KSK786405 LCF786405:LCG786405 LMB786405:LMC786405 LVX786405:LVY786405 MFT786405:MFU786405 MPP786405:MPQ786405 MZL786405:MZM786405 NJH786405:NJI786405 NTD786405:NTE786405 OCZ786405:ODA786405 OMV786405:OMW786405 OWR786405:OWS786405 PGN786405:PGO786405 PQJ786405:PQK786405 QAF786405:QAG786405 QKB786405:QKC786405 QTX786405:QTY786405 RDT786405:RDU786405 RNP786405:RNQ786405 RXL786405:RXM786405 SHH786405:SHI786405 SRD786405:SRE786405 TAZ786405:TBA786405 TKV786405:TKW786405 TUR786405:TUS786405 UEN786405:UEO786405 UOJ786405:UOK786405 UYF786405:UYG786405 VIB786405:VIC786405 VRX786405:VRY786405 WBT786405:WBU786405 WLP786405:WLQ786405 WVL786405:WVM786405 D851941:E851941 IZ851941:JA851941 SV851941:SW851941 ACR851941:ACS851941 AMN851941:AMO851941 AWJ851941:AWK851941 BGF851941:BGG851941 BQB851941:BQC851941 BZX851941:BZY851941 CJT851941:CJU851941 CTP851941:CTQ851941 DDL851941:DDM851941 DNH851941:DNI851941 DXD851941:DXE851941 EGZ851941:EHA851941 EQV851941:EQW851941 FAR851941:FAS851941 FKN851941:FKO851941 FUJ851941:FUK851941 GEF851941:GEG851941 GOB851941:GOC851941 GXX851941:GXY851941 HHT851941:HHU851941 HRP851941:HRQ851941 IBL851941:IBM851941 ILH851941:ILI851941 IVD851941:IVE851941 JEZ851941:JFA851941 JOV851941:JOW851941 JYR851941:JYS851941 KIN851941:KIO851941 KSJ851941:KSK851941 LCF851941:LCG851941 LMB851941:LMC851941 LVX851941:LVY851941 MFT851941:MFU851941 MPP851941:MPQ851941 MZL851941:MZM851941 NJH851941:NJI851941 NTD851941:NTE851941 OCZ851941:ODA851941 OMV851941:OMW851941 OWR851941:OWS851941 PGN851941:PGO851941 PQJ851941:PQK851941 QAF851941:QAG851941 QKB851941:QKC851941 QTX851941:QTY851941 RDT851941:RDU851941 RNP851941:RNQ851941 RXL851941:RXM851941 SHH851941:SHI851941 SRD851941:SRE851941 TAZ851941:TBA851941 TKV851941:TKW851941 TUR851941:TUS851941 UEN851941:UEO851941 UOJ851941:UOK851941 UYF851941:UYG851941 VIB851941:VIC851941 VRX851941:VRY851941 WBT851941:WBU851941 WLP851941:WLQ851941 WVL851941:WVM851941 D917477:E917477 IZ917477:JA917477 SV917477:SW917477 ACR917477:ACS917477 AMN917477:AMO917477 AWJ917477:AWK917477 BGF917477:BGG917477 BQB917477:BQC917477 BZX917477:BZY917477 CJT917477:CJU917477 CTP917477:CTQ917477 DDL917477:DDM917477 DNH917477:DNI917477 DXD917477:DXE917477 EGZ917477:EHA917477 EQV917477:EQW917477 FAR917477:FAS917477 FKN917477:FKO917477 FUJ917477:FUK917477 GEF917477:GEG917477 GOB917477:GOC917477 GXX917477:GXY917477 HHT917477:HHU917477 HRP917477:HRQ917477 IBL917477:IBM917477 ILH917477:ILI917477 IVD917477:IVE917477 JEZ917477:JFA917477 JOV917477:JOW917477 JYR917477:JYS917477 KIN917477:KIO917477 KSJ917477:KSK917477 LCF917477:LCG917477 LMB917477:LMC917477 LVX917477:LVY917477 MFT917477:MFU917477 MPP917477:MPQ917477 MZL917477:MZM917477 NJH917477:NJI917477 NTD917477:NTE917477 OCZ917477:ODA917477 OMV917477:OMW917477 OWR917477:OWS917477 PGN917477:PGO917477 PQJ917477:PQK917477 QAF917477:QAG917477 QKB917477:QKC917477 QTX917477:QTY917477 RDT917477:RDU917477 RNP917477:RNQ917477 RXL917477:RXM917477 SHH917477:SHI917477 SRD917477:SRE917477 TAZ917477:TBA917477 TKV917477:TKW917477 TUR917477:TUS917477 UEN917477:UEO917477 UOJ917477:UOK917477 UYF917477:UYG917477 VIB917477:VIC917477 VRX917477:VRY917477 WBT917477:WBU917477 WLP917477:WLQ917477 WVL917477:WVM917477 D983013:E983013 IZ983013:JA983013 SV983013:SW983013 ACR983013:ACS983013 AMN983013:AMO983013 AWJ983013:AWK983013 BGF983013:BGG983013 BQB983013:BQC983013 BZX983013:BZY983013 CJT983013:CJU983013 CTP983013:CTQ983013 DDL983013:DDM983013 DNH983013:DNI983013 DXD983013:DXE983013 EGZ983013:EHA983013 EQV983013:EQW983013 FAR983013:FAS983013 FKN983013:FKO983013 FUJ983013:FUK983013 GEF983013:GEG983013 GOB983013:GOC983013 GXX983013:GXY983013 HHT983013:HHU983013 HRP983013:HRQ983013 IBL983013:IBM983013 ILH983013:ILI983013 IVD983013:IVE983013 JEZ983013:JFA983013 JOV983013:JOW983013 JYR983013:JYS983013 KIN983013:KIO983013 KSJ983013:KSK983013 LCF983013:LCG983013 LMB983013:LMC983013 LVX983013:LVY983013 MFT983013:MFU983013 MPP983013:MPQ983013 MZL983013:MZM983013 NJH983013:NJI983013 NTD983013:NTE983013 OCZ983013:ODA983013 OMV983013:OMW983013 OWR983013:OWS983013 PGN983013:PGO983013 PQJ983013:PQK983013 QAF983013:QAG983013 QKB983013:QKC983013 QTX983013:QTY983013 RDT983013:RDU983013 RNP983013:RNQ983013 RXL983013:RXM983013 SHH983013:SHI983013 SRD983013:SRE983013 TAZ983013:TBA983013 TKV983013:TKW983013 TUR983013:TUS983013 UEN983013:UEO983013 UOJ983013:UOK983013 UYF983013:UYG983013 VIB983013:VIC983013 VRX983013:VRY983013 WBT983013:WBU983013 WLP983013:WLQ983013 WVL983013:WVM983013">
      <formula1>$E$103:$E$108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3324225</xdr:colOff>
                <xdr:row>16</xdr:row>
                <xdr:rowOff>28575</xdr:rowOff>
              </from>
              <to>
                <xdr:col>4</xdr:col>
                <xdr:colOff>695325</xdr:colOff>
                <xdr:row>16</xdr:row>
                <xdr:rowOff>228600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2181225</xdr:colOff>
                <xdr:row>16</xdr:row>
                <xdr:rowOff>28575</xdr:rowOff>
              </from>
              <to>
                <xdr:col>3</xdr:col>
                <xdr:colOff>3133725</xdr:colOff>
                <xdr:row>16</xdr:row>
                <xdr:rowOff>238125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1133475</xdr:colOff>
                <xdr:row>16</xdr:row>
                <xdr:rowOff>28575</xdr:rowOff>
              </from>
              <to>
                <xdr:col>3</xdr:col>
                <xdr:colOff>2009775</xdr:colOff>
                <xdr:row>16</xdr:row>
                <xdr:rowOff>238125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66675</xdr:colOff>
                <xdr:row>16</xdr:row>
                <xdr:rowOff>28575</xdr:rowOff>
              </from>
              <to>
                <xdr:col>3</xdr:col>
                <xdr:colOff>962025</xdr:colOff>
                <xdr:row>16</xdr:row>
                <xdr:rowOff>238125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D15" sqref="D15"/>
    </sheetView>
  </sheetViews>
  <sheetFormatPr defaultColWidth="36.85546875" defaultRowHeight="12.75" customHeight="1" x14ac:dyDescent="0.25"/>
  <cols>
    <col min="1" max="1" width="18.5703125" style="130" customWidth="1"/>
    <col min="2" max="10" width="31.42578125" style="129" customWidth="1"/>
    <col min="11" max="27" width="36.85546875" style="129" customWidth="1"/>
    <col min="28" max="28" width="37" style="129" customWidth="1"/>
    <col min="29" max="35" width="36.85546875" style="129" customWidth="1"/>
    <col min="36" max="44" width="36.85546875" style="130" customWidth="1"/>
    <col min="45" max="45" width="37.140625" style="130" customWidth="1"/>
    <col min="46" max="47" width="36.85546875" style="130" customWidth="1"/>
    <col min="48" max="48" width="36.5703125" style="130" customWidth="1"/>
    <col min="49" max="50" width="36.85546875" style="130" customWidth="1"/>
    <col min="51" max="51" width="36.5703125" style="130" customWidth="1"/>
    <col min="52" max="52" width="37" style="130" customWidth="1"/>
    <col min="53" max="71" width="36.85546875" style="130" customWidth="1"/>
    <col min="72" max="72" width="37" style="130" customWidth="1"/>
    <col min="73" max="90" width="36.85546875" style="130" customWidth="1"/>
    <col min="91" max="91" width="36.5703125" style="130" customWidth="1"/>
    <col min="92" max="104" width="36.85546875" style="130" customWidth="1"/>
    <col min="105" max="105" width="36.5703125" style="130" customWidth="1"/>
    <col min="106" max="108" width="36.85546875" style="130" customWidth="1"/>
    <col min="109" max="109" width="36.5703125" style="130" customWidth="1"/>
    <col min="110" max="117" width="36.85546875" style="130" customWidth="1"/>
    <col min="118" max="118" width="36.5703125" style="130" customWidth="1"/>
    <col min="119" max="256" width="36.85546875" style="130"/>
    <col min="257" max="257" width="18.5703125" style="130" customWidth="1"/>
    <col min="258" max="266" width="31.42578125" style="130" customWidth="1"/>
    <col min="267" max="283" width="36.85546875" style="130" customWidth="1"/>
    <col min="284" max="284" width="37" style="130" customWidth="1"/>
    <col min="285" max="300" width="36.85546875" style="130" customWidth="1"/>
    <col min="301" max="301" width="37.140625" style="130" customWidth="1"/>
    <col min="302" max="303" width="36.85546875" style="130" customWidth="1"/>
    <col min="304" max="304" width="36.5703125" style="130" customWidth="1"/>
    <col min="305" max="306" width="36.85546875" style="130" customWidth="1"/>
    <col min="307" max="307" width="36.5703125" style="130" customWidth="1"/>
    <col min="308" max="308" width="37" style="130" customWidth="1"/>
    <col min="309" max="327" width="36.85546875" style="130" customWidth="1"/>
    <col min="328" max="328" width="37" style="130" customWidth="1"/>
    <col min="329" max="346" width="36.85546875" style="130" customWidth="1"/>
    <col min="347" max="347" width="36.5703125" style="130" customWidth="1"/>
    <col min="348" max="360" width="36.85546875" style="130" customWidth="1"/>
    <col min="361" max="361" width="36.5703125" style="130" customWidth="1"/>
    <col min="362" max="364" width="36.85546875" style="130" customWidth="1"/>
    <col min="365" max="365" width="36.5703125" style="130" customWidth="1"/>
    <col min="366" max="373" width="36.85546875" style="130" customWidth="1"/>
    <col min="374" max="374" width="36.5703125" style="130" customWidth="1"/>
    <col min="375" max="512" width="36.85546875" style="130"/>
    <col min="513" max="513" width="18.5703125" style="130" customWidth="1"/>
    <col min="514" max="522" width="31.42578125" style="130" customWidth="1"/>
    <col min="523" max="539" width="36.85546875" style="130" customWidth="1"/>
    <col min="540" max="540" width="37" style="130" customWidth="1"/>
    <col min="541" max="556" width="36.85546875" style="130" customWidth="1"/>
    <col min="557" max="557" width="37.140625" style="130" customWidth="1"/>
    <col min="558" max="559" width="36.85546875" style="130" customWidth="1"/>
    <col min="560" max="560" width="36.5703125" style="130" customWidth="1"/>
    <col min="561" max="562" width="36.85546875" style="130" customWidth="1"/>
    <col min="563" max="563" width="36.5703125" style="130" customWidth="1"/>
    <col min="564" max="564" width="37" style="130" customWidth="1"/>
    <col min="565" max="583" width="36.85546875" style="130" customWidth="1"/>
    <col min="584" max="584" width="37" style="130" customWidth="1"/>
    <col min="585" max="602" width="36.85546875" style="130" customWidth="1"/>
    <col min="603" max="603" width="36.5703125" style="130" customWidth="1"/>
    <col min="604" max="616" width="36.85546875" style="130" customWidth="1"/>
    <col min="617" max="617" width="36.5703125" style="130" customWidth="1"/>
    <col min="618" max="620" width="36.85546875" style="130" customWidth="1"/>
    <col min="621" max="621" width="36.5703125" style="130" customWidth="1"/>
    <col min="622" max="629" width="36.85546875" style="130" customWidth="1"/>
    <col min="630" max="630" width="36.5703125" style="130" customWidth="1"/>
    <col min="631" max="768" width="36.85546875" style="130"/>
    <col min="769" max="769" width="18.5703125" style="130" customWidth="1"/>
    <col min="770" max="778" width="31.42578125" style="130" customWidth="1"/>
    <col min="779" max="795" width="36.85546875" style="130" customWidth="1"/>
    <col min="796" max="796" width="37" style="130" customWidth="1"/>
    <col min="797" max="812" width="36.85546875" style="130" customWidth="1"/>
    <col min="813" max="813" width="37.140625" style="130" customWidth="1"/>
    <col min="814" max="815" width="36.85546875" style="130" customWidth="1"/>
    <col min="816" max="816" width="36.5703125" style="130" customWidth="1"/>
    <col min="817" max="818" width="36.85546875" style="130" customWidth="1"/>
    <col min="819" max="819" width="36.5703125" style="130" customWidth="1"/>
    <col min="820" max="820" width="37" style="130" customWidth="1"/>
    <col min="821" max="839" width="36.85546875" style="130" customWidth="1"/>
    <col min="840" max="840" width="37" style="130" customWidth="1"/>
    <col min="841" max="858" width="36.85546875" style="130" customWidth="1"/>
    <col min="859" max="859" width="36.5703125" style="130" customWidth="1"/>
    <col min="860" max="872" width="36.85546875" style="130" customWidth="1"/>
    <col min="873" max="873" width="36.5703125" style="130" customWidth="1"/>
    <col min="874" max="876" width="36.85546875" style="130" customWidth="1"/>
    <col min="877" max="877" width="36.5703125" style="130" customWidth="1"/>
    <col min="878" max="885" width="36.85546875" style="130" customWidth="1"/>
    <col min="886" max="886" width="36.5703125" style="130" customWidth="1"/>
    <col min="887" max="1024" width="36.85546875" style="130"/>
    <col min="1025" max="1025" width="18.5703125" style="130" customWidth="1"/>
    <col min="1026" max="1034" width="31.42578125" style="130" customWidth="1"/>
    <col min="1035" max="1051" width="36.85546875" style="130" customWidth="1"/>
    <col min="1052" max="1052" width="37" style="130" customWidth="1"/>
    <col min="1053" max="1068" width="36.85546875" style="130" customWidth="1"/>
    <col min="1069" max="1069" width="37.140625" style="130" customWidth="1"/>
    <col min="1070" max="1071" width="36.85546875" style="130" customWidth="1"/>
    <col min="1072" max="1072" width="36.5703125" style="130" customWidth="1"/>
    <col min="1073" max="1074" width="36.85546875" style="130" customWidth="1"/>
    <col min="1075" max="1075" width="36.5703125" style="130" customWidth="1"/>
    <col min="1076" max="1076" width="37" style="130" customWidth="1"/>
    <col min="1077" max="1095" width="36.85546875" style="130" customWidth="1"/>
    <col min="1096" max="1096" width="37" style="130" customWidth="1"/>
    <col min="1097" max="1114" width="36.85546875" style="130" customWidth="1"/>
    <col min="1115" max="1115" width="36.5703125" style="130" customWidth="1"/>
    <col min="1116" max="1128" width="36.85546875" style="130" customWidth="1"/>
    <col min="1129" max="1129" width="36.5703125" style="130" customWidth="1"/>
    <col min="1130" max="1132" width="36.85546875" style="130" customWidth="1"/>
    <col min="1133" max="1133" width="36.5703125" style="130" customWidth="1"/>
    <col min="1134" max="1141" width="36.85546875" style="130" customWidth="1"/>
    <col min="1142" max="1142" width="36.5703125" style="130" customWidth="1"/>
    <col min="1143" max="1280" width="36.85546875" style="130"/>
    <col min="1281" max="1281" width="18.5703125" style="130" customWidth="1"/>
    <col min="1282" max="1290" width="31.42578125" style="130" customWidth="1"/>
    <col min="1291" max="1307" width="36.85546875" style="130" customWidth="1"/>
    <col min="1308" max="1308" width="37" style="130" customWidth="1"/>
    <col min="1309" max="1324" width="36.85546875" style="130" customWidth="1"/>
    <col min="1325" max="1325" width="37.140625" style="130" customWidth="1"/>
    <col min="1326" max="1327" width="36.85546875" style="130" customWidth="1"/>
    <col min="1328" max="1328" width="36.5703125" style="130" customWidth="1"/>
    <col min="1329" max="1330" width="36.85546875" style="130" customWidth="1"/>
    <col min="1331" max="1331" width="36.5703125" style="130" customWidth="1"/>
    <col min="1332" max="1332" width="37" style="130" customWidth="1"/>
    <col min="1333" max="1351" width="36.85546875" style="130" customWidth="1"/>
    <col min="1352" max="1352" width="37" style="130" customWidth="1"/>
    <col min="1353" max="1370" width="36.85546875" style="130" customWidth="1"/>
    <col min="1371" max="1371" width="36.5703125" style="130" customWidth="1"/>
    <col min="1372" max="1384" width="36.85546875" style="130" customWidth="1"/>
    <col min="1385" max="1385" width="36.5703125" style="130" customWidth="1"/>
    <col min="1386" max="1388" width="36.85546875" style="130" customWidth="1"/>
    <col min="1389" max="1389" width="36.5703125" style="130" customWidth="1"/>
    <col min="1390" max="1397" width="36.85546875" style="130" customWidth="1"/>
    <col min="1398" max="1398" width="36.5703125" style="130" customWidth="1"/>
    <col min="1399" max="1536" width="36.85546875" style="130"/>
    <col min="1537" max="1537" width="18.5703125" style="130" customWidth="1"/>
    <col min="1538" max="1546" width="31.42578125" style="130" customWidth="1"/>
    <col min="1547" max="1563" width="36.85546875" style="130" customWidth="1"/>
    <col min="1564" max="1564" width="37" style="130" customWidth="1"/>
    <col min="1565" max="1580" width="36.85546875" style="130" customWidth="1"/>
    <col min="1581" max="1581" width="37.140625" style="130" customWidth="1"/>
    <col min="1582" max="1583" width="36.85546875" style="130" customWidth="1"/>
    <col min="1584" max="1584" width="36.5703125" style="130" customWidth="1"/>
    <col min="1585" max="1586" width="36.85546875" style="130" customWidth="1"/>
    <col min="1587" max="1587" width="36.5703125" style="130" customWidth="1"/>
    <col min="1588" max="1588" width="37" style="130" customWidth="1"/>
    <col min="1589" max="1607" width="36.85546875" style="130" customWidth="1"/>
    <col min="1608" max="1608" width="37" style="130" customWidth="1"/>
    <col min="1609" max="1626" width="36.85546875" style="130" customWidth="1"/>
    <col min="1627" max="1627" width="36.5703125" style="130" customWidth="1"/>
    <col min="1628" max="1640" width="36.85546875" style="130" customWidth="1"/>
    <col min="1641" max="1641" width="36.5703125" style="130" customWidth="1"/>
    <col min="1642" max="1644" width="36.85546875" style="130" customWidth="1"/>
    <col min="1645" max="1645" width="36.5703125" style="130" customWidth="1"/>
    <col min="1646" max="1653" width="36.85546875" style="130" customWidth="1"/>
    <col min="1654" max="1654" width="36.5703125" style="130" customWidth="1"/>
    <col min="1655" max="1792" width="36.85546875" style="130"/>
    <col min="1793" max="1793" width="18.5703125" style="130" customWidth="1"/>
    <col min="1794" max="1802" width="31.42578125" style="130" customWidth="1"/>
    <col min="1803" max="1819" width="36.85546875" style="130" customWidth="1"/>
    <col min="1820" max="1820" width="37" style="130" customWidth="1"/>
    <col min="1821" max="1836" width="36.85546875" style="130" customWidth="1"/>
    <col min="1837" max="1837" width="37.140625" style="130" customWidth="1"/>
    <col min="1838" max="1839" width="36.85546875" style="130" customWidth="1"/>
    <col min="1840" max="1840" width="36.5703125" style="130" customWidth="1"/>
    <col min="1841" max="1842" width="36.85546875" style="130" customWidth="1"/>
    <col min="1843" max="1843" width="36.5703125" style="130" customWidth="1"/>
    <col min="1844" max="1844" width="37" style="130" customWidth="1"/>
    <col min="1845" max="1863" width="36.85546875" style="130" customWidth="1"/>
    <col min="1864" max="1864" width="37" style="130" customWidth="1"/>
    <col min="1865" max="1882" width="36.85546875" style="130" customWidth="1"/>
    <col min="1883" max="1883" width="36.5703125" style="130" customWidth="1"/>
    <col min="1884" max="1896" width="36.85546875" style="130" customWidth="1"/>
    <col min="1897" max="1897" width="36.5703125" style="130" customWidth="1"/>
    <col min="1898" max="1900" width="36.85546875" style="130" customWidth="1"/>
    <col min="1901" max="1901" width="36.5703125" style="130" customWidth="1"/>
    <col min="1902" max="1909" width="36.85546875" style="130" customWidth="1"/>
    <col min="1910" max="1910" width="36.5703125" style="130" customWidth="1"/>
    <col min="1911" max="2048" width="36.85546875" style="130"/>
    <col min="2049" max="2049" width="18.5703125" style="130" customWidth="1"/>
    <col min="2050" max="2058" width="31.42578125" style="130" customWidth="1"/>
    <col min="2059" max="2075" width="36.85546875" style="130" customWidth="1"/>
    <col min="2076" max="2076" width="37" style="130" customWidth="1"/>
    <col min="2077" max="2092" width="36.85546875" style="130" customWidth="1"/>
    <col min="2093" max="2093" width="37.140625" style="130" customWidth="1"/>
    <col min="2094" max="2095" width="36.85546875" style="130" customWidth="1"/>
    <col min="2096" max="2096" width="36.5703125" style="130" customWidth="1"/>
    <col min="2097" max="2098" width="36.85546875" style="130" customWidth="1"/>
    <col min="2099" max="2099" width="36.5703125" style="130" customWidth="1"/>
    <col min="2100" max="2100" width="37" style="130" customWidth="1"/>
    <col min="2101" max="2119" width="36.85546875" style="130" customWidth="1"/>
    <col min="2120" max="2120" width="37" style="130" customWidth="1"/>
    <col min="2121" max="2138" width="36.85546875" style="130" customWidth="1"/>
    <col min="2139" max="2139" width="36.5703125" style="130" customWidth="1"/>
    <col min="2140" max="2152" width="36.85546875" style="130" customWidth="1"/>
    <col min="2153" max="2153" width="36.5703125" style="130" customWidth="1"/>
    <col min="2154" max="2156" width="36.85546875" style="130" customWidth="1"/>
    <col min="2157" max="2157" width="36.5703125" style="130" customWidth="1"/>
    <col min="2158" max="2165" width="36.85546875" style="130" customWidth="1"/>
    <col min="2166" max="2166" width="36.5703125" style="130" customWidth="1"/>
    <col min="2167" max="2304" width="36.85546875" style="130"/>
    <col min="2305" max="2305" width="18.5703125" style="130" customWidth="1"/>
    <col min="2306" max="2314" width="31.42578125" style="130" customWidth="1"/>
    <col min="2315" max="2331" width="36.85546875" style="130" customWidth="1"/>
    <col min="2332" max="2332" width="37" style="130" customWidth="1"/>
    <col min="2333" max="2348" width="36.85546875" style="130" customWidth="1"/>
    <col min="2349" max="2349" width="37.140625" style="130" customWidth="1"/>
    <col min="2350" max="2351" width="36.85546875" style="130" customWidth="1"/>
    <col min="2352" max="2352" width="36.5703125" style="130" customWidth="1"/>
    <col min="2353" max="2354" width="36.85546875" style="130" customWidth="1"/>
    <col min="2355" max="2355" width="36.5703125" style="130" customWidth="1"/>
    <col min="2356" max="2356" width="37" style="130" customWidth="1"/>
    <col min="2357" max="2375" width="36.85546875" style="130" customWidth="1"/>
    <col min="2376" max="2376" width="37" style="130" customWidth="1"/>
    <col min="2377" max="2394" width="36.85546875" style="130" customWidth="1"/>
    <col min="2395" max="2395" width="36.5703125" style="130" customWidth="1"/>
    <col min="2396" max="2408" width="36.85546875" style="130" customWidth="1"/>
    <col min="2409" max="2409" width="36.5703125" style="130" customWidth="1"/>
    <col min="2410" max="2412" width="36.85546875" style="130" customWidth="1"/>
    <col min="2413" max="2413" width="36.5703125" style="130" customWidth="1"/>
    <col min="2414" max="2421" width="36.85546875" style="130" customWidth="1"/>
    <col min="2422" max="2422" width="36.5703125" style="130" customWidth="1"/>
    <col min="2423" max="2560" width="36.85546875" style="130"/>
    <col min="2561" max="2561" width="18.5703125" style="130" customWidth="1"/>
    <col min="2562" max="2570" width="31.42578125" style="130" customWidth="1"/>
    <col min="2571" max="2587" width="36.85546875" style="130" customWidth="1"/>
    <col min="2588" max="2588" width="37" style="130" customWidth="1"/>
    <col min="2589" max="2604" width="36.85546875" style="130" customWidth="1"/>
    <col min="2605" max="2605" width="37.140625" style="130" customWidth="1"/>
    <col min="2606" max="2607" width="36.85546875" style="130" customWidth="1"/>
    <col min="2608" max="2608" width="36.5703125" style="130" customWidth="1"/>
    <col min="2609" max="2610" width="36.85546875" style="130" customWidth="1"/>
    <col min="2611" max="2611" width="36.5703125" style="130" customWidth="1"/>
    <col min="2612" max="2612" width="37" style="130" customWidth="1"/>
    <col min="2613" max="2631" width="36.85546875" style="130" customWidth="1"/>
    <col min="2632" max="2632" width="37" style="130" customWidth="1"/>
    <col min="2633" max="2650" width="36.85546875" style="130" customWidth="1"/>
    <col min="2651" max="2651" width="36.5703125" style="130" customWidth="1"/>
    <col min="2652" max="2664" width="36.85546875" style="130" customWidth="1"/>
    <col min="2665" max="2665" width="36.5703125" style="130" customWidth="1"/>
    <col min="2666" max="2668" width="36.85546875" style="130" customWidth="1"/>
    <col min="2669" max="2669" width="36.5703125" style="130" customWidth="1"/>
    <col min="2670" max="2677" width="36.85546875" style="130" customWidth="1"/>
    <col min="2678" max="2678" width="36.5703125" style="130" customWidth="1"/>
    <col min="2679" max="2816" width="36.85546875" style="130"/>
    <col min="2817" max="2817" width="18.5703125" style="130" customWidth="1"/>
    <col min="2818" max="2826" width="31.42578125" style="130" customWidth="1"/>
    <col min="2827" max="2843" width="36.85546875" style="130" customWidth="1"/>
    <col min="2844" max="2844" width="37" style="130" customWidth="1"/>
    <col min="2845" max="2860" width="36.85546875" style="130" customWidth="1"/>
    <col min="2861" max="2861" width="37.140625" style="130" customWidth="1"/>
    <col min="2862" max="2863" width="36.85546875" style="130" customWidth="1"/>
    <col min="2864" max="2864" width="36.5703125" style="130" customWidth="1"/>
    <col min="2865" max="2866" width="36.85546875" style="130" customWidth="1"/>
    <col min="2867" max="2867" width="36.5703125" style="130" customWidth="1"/>
    <col min="2868" max="2868" width="37" style="130" customWidth="1"/>
    <col min="2869" max="2887" width="36.85546875" style="130" customWidth="1"/>
    <col min="2888" max="2888" width="37" style="130" customWidth="1"/>
    <col min="2889" max="2906" width="36.85546875" style="130" customWidth="1"/>
    <col min="2907" max="2907" width="36.5703125" style="130" customWidth="1"/>
    <col min="2908" max="2920" width="36.85546875" style="130" customWidth="1"/>
    <col min="2921" max="2921" width="36.5703125" style="130" customWidth="1"/>
    <col min="2922" max="2924" width="36.85546875" style="130" customWidth="1"/>
    <col min="2925" max="2925" width="36.5703125" style="130" customWidth="1"/>
    <col min="2926" max="2933" width="36.85546875" style="130" customWidth="1"/>
    <col min="2934" max="2934" width="36.5703125" style="130" customWidth="1"/>
    <col min="2935" max="3072" width="36.85546875" style="130"/>
    <col min="3073" max="3073" width="18.5703125" style="130" customWidth="1"/>
    <col min="3074" max="3082" width="31.42578125" style="130" customWidth="1"/>
    <col min="3083" max="3099" width="36.85546875" style="130" customWidth="1"/>
    <col min="3100" max="3100" width="37" style="130" customWidth="1"/>
    <col min="3101" max="3116" width="36.85546875" style="130" customWidth="1"/>
    <col min="3117" max="3117" width="37.140625" style="130" customWidth="1"/>
    <col min="3118" max="3119" width="36.85546875" style="130" customWidth="1"/>
    <col min="3120" max="3120" width="36.5703125" style="130" customWidth="1"/>
    <col min="3121" max="3122" width="36.85546875" style="130" customWidth="1"/>
    <col min="3123" max="3123" width="36.5703125" style="130" customWidth="1"/>
    <col min="3124" max="3124" width="37" style="130" customWidth="1"/>
    <col min="3125" max="3143" width="36.85546875" style="130" customWidth="1"/>
    <col min="3144" max="3144" width="37" style="130" customWidth="1"/>
    <col min="3145" max="3162" width="36.85546875" style="130" customWidth="1"/>
    <col min="3163" max="3163" width="36.5703125" style="130" customWidth="1"/>
    <col min="3164" max="3176" width="36.85546875" style="130" customWidth="1"/>
    <col min="3177" max="3177" width="36.5703125" style="130" customWidth="1"/>
    <col min="3178" max="3180" width="36.85546875" style="130" customWidth="1"/>
    <col min="3181" max="3181" width="36.5703125" style="130" customWidth="1"/>
    <col min="3182" max="3189" width="36.85546875" style="130" customWidth="1"/>
    <col min="3190" max="3190" width="36.5703125" style="130" customWidth="1"/>
    <col min="3191" max="3328" width="36.85546875" style="130"/>
    <col min="3329" max="3329" width="18.5703125" style="130" customWidth="1"/>
    <col min="3330" max="3338" width="31.42578125" style="130" customWidth="1"/>
    <col min="3339" max="3355" width="36.85546875" style="130" customWidth="1"/>
    <col min="3356" max="3356" width="37" style="130" customWidth="1"/>
    <col min="3357" max="3372" width="36.85546875" style="130" customWidth="1"/>
    <col min="3373" max="3373" width="37.140625" style="130" customWidth="1"/>
    <col min="3374" max="3375" width="36.85546875" style="130" customWidth="1"/>
    <col min="3376" max="3376" width="36.5703125" style="130" customWidth="1"/>
    <col min="3377" max="3378" width="36.85546875" style="130" customWidth="1"/>
    <col min="3379" max="3379" width="36.5703125" style="130" customWidth="1"/>
    <col min="3380" max="3380" width="37" style="130" customWidth="1"/>
    <col min="3381" max="3399" width="36.85546875" style="130" customWidth="1"/>
    <col min="3400" max="3400" width="37" style="130" customWidth="1"/>
    <col min="3401" max="3418" width="36.85546875" style="130" customWidth="1"/>
    <col min="3419" max="3419" width="36.5703125" style="130" customWidth="1"/>
    <col min="3420" max="3432" width="36.85546875" style="130" customWidth="1"/>
    <col min="3433" max="3433" width="36.5703125" style="130" customWidth="1"/>
    <col min="3434" max="3436" width="36.85546875" style="130" customWidth="1"/>
    <col min="3437" max="3437" width="36.5703125" style="130" customWidth="1"/>
    <col min="3438" max="3445" width="36.85546875" style="130" customWidth="1"/>
    <col min="3446" max="3446" width="36.5703125" style="130" customWidth="1"/>
    <col min="3447" max="3584" width="36.85546875" style="130"/>
    <col min="3585" max="3585" width="18.5703125" style="130" customWidth="1"/>
    <col min="3586" max="3594" width="31.42578125" style="130" customWidth="1"/>
    <col min="3595" max="3611" width="36.85546875" style="130" customWidth="1"/>
    <col min="3612" max="3612" width="37" style="130" customWidth="1"/>
    <col min="3613" max="3628" width="36.85546875" style="130" customWidth="1"/>
    <col min="3629" max="3629" width="37.140625" style="130" customWidth="1"/>
    <col min="3630" max="3631" width="36.85546875" style="130" customWidth="1"/>
    <col min="3632" max="3632" width="36.5703125" style="130" customWidth="1"/>
    <col min="3633" max="3634" width="36.85546875" style="130" customWidth="1"/>
    <col min="3635" max="3635" width="36.5703125" style="130" customWidth="1"/>
    <col min="3636" max="3636" width="37" style="130" customWidth="1"/>
    <col min="3637" max="3655" width="36.85546875" style="130" customWidth="1"/>
    <col min="3656" max="3656" width="37" style="130" customWidth="1"/>
    <col min="3657" max="3674" width="36.85546875" style="130" customWidth="1"/>
    <col min="3675" max="3675" width="36.5703125" style="130" customWidth="1"/>
    <col min="3676" max="3688" width="36.85546875" style="130" customWidth="1"/>
    <col min="3689" max="3689" width="36.5703125" style="130" customWidth="1"/>
    <col min="3690" max="3692" width="36.85546875" style="130" customWidth="1"/>
    <col min="3693" max="3693" width="36.5703125" style="130" customWidth="1"/>
    <col min="3694" max="3701" width="36.85546875" style="130" customWidth="1"/>
    <col min="3702" max="3702" width="36.5703125" style="130" customWidth="1"/>
    <col min="3703" max="3840" width="36.85546875" style="130"/>
    <col min="3841" max="3841" width="18.5703125" style="130" customWidth="1"/>
    <col min="3842" max="3850" width="31.42578125" style="130" customWidth="1"/>
    <col min="3851" max="3867" width="36.85546875" style="130" customWidth="1"/>
    <col min="3868" max="3868" width="37" style="130" customWidth="1"/>
    <col min="3869" max="3884" width="36.85546875" style="130" customWidth="1"/>
    <col min="3885" max="3885" width="37.140625" style="130" customWidth="1"/>
    <col min="3886" max="3887" width="36.85546875" style="130" customWidth="1"/>
    <col min="3888" max="3888" width="36.5703125" style="130" customWidth="1"/>
    <col min="3889" max="3890" width="36.85546875" style="130" customWidth="1"/>
    <col min="3891" max="3891" width="36.5703125" style="130" customWidth="1"/>
    <col min="3892" max="3892" width="37" style="130" customWidth="1"/>
    <col min="3893" max="3911" width="36.85546875" style="130" customWidth="1"/>
    <col min="3912" max="3912" width="37" style="130" customWidth="1"/>
    <col min="3913" max="3930" width="36.85546875" style="130" customWidth="1"/>
    <col min="3931" max="3931" width="36.5703125" style="130" customWidth="1"/>
    <col min="3932" max="3944" width="36.85546875" style="130" customWidth="1"/>
    <col min="3945" max="3945" width="36.5703125" style="130" customWidth="1"/>
    <col min="3946" max="3948" width="36.85546875" style="130" customWidth="1"/>
    <col min="3949" max="3949" width="36.5703125" style="130" customWidth="1"/>
    <col min="3950" max="3957" width="36.85546875" style="130" customWidth="1"/>
    <col min="3958" max="3958" width="36.5703125" style="130" customWidth="1"/>
    <col min="3959" max="4096" width="36.85546875" style="130"/>
    <col min="4097" max="4097" width="18.5703125" style="130" customWidth="1"/>
    <col min="4098" max="4106" width="31.42578125" style="130" customWidth="1"/>
    <col min="4107" max="4123" width="36.85546875" style="130" customWidth="1"/>
    <col min="4124" max="4124" width="37" style="130" customWidth="1"/>
    <col min="4125" max="4140" width="36.85546875" style="130" customWidth="1"/>
    <col min="4141" max="4141" width="37.140625" style="130" customWidth="1"/>
    <col min="4142" max="4143" width="36.85546875" style="130" customWidth="1"/>
    <col min="4144" max="4144" width="36.5703125" style="130" customWidth="1"/>
    <col min="4145" max="4146" width="36.85546875" style="130" customWidth="1"/>
    <col min="4147" max="4147" width="36.5703125" style="130" customWidth="1"/>
    <col min="4148" max="4148" width="37" style="130" customWidth="1"/>
    <col min="4149" max="4167" width="36.85546875" style="130" customWidth="1"/>
    <col min="4168" max="4168" width="37" style="130" customWidth="1"/>
    <col min="4169" max="4186" width="36.85546875" style="130" customWidth="1"/>
    <col min="4187" max="4187" width="36.5703125" style="130" customWidth="1"/>
    <col min="4188" max="4200" width="36.85546875" style="130" customWidth="1"/>
    <col min="4201" max="4201" width="36.5703125" style="130" customWidth="1"/>
    <col min="4202" max="4204" width="36.85546875" style="130" customWidth="1"/>
    <col min="4205" max="4205" width="36.5703125" style="130" customWidth="1"/>
    <col min="4206" max="4213" width="36.85546875" style="130" customWidth="1"/>
    <col min="4214" max="4214" width="36.5703125" style="130" customWidth="1"/>
    <col min="4215" max="4352" width="36.85546875" style="130"/>
    <col min="4353" max="4353" width="18.5703125" style="130" customWidth="1"/>
    <col min="4354" max="4362" width="31.42578125" style="130" customWidth="1"/>
    <col min="4363" max="4379" width="36.85546875" style="130" customWidth="1"/>
    <col min="4380" max="4380" width="37" style="130" customWidth="1"/>
    <col min="4381" max="4396" width="36.85546875" style="130" customWidth="1"/>
    <col min="4397" max="4397" width="37.140625" style="130" customWidth="1"/>
    <col min="4398" max="4399" width="36.85546875" style="130" customWidth="1"/>
    <col min="4400" max="4400" width="36.5703125" style="130" customWidth="1"/>
    <col min="4401" max="4402" width="36.85546875" style="130" customWidth="1"/>
    <col min="4403" max="4403" width="36.5703125" style="130" customWidth="1"/>
    <col min="4404" max="4404" width="37" style="130" customWidth="1"/>
    <col min="4405" max="4423" width="36.85546875" style="130" customWidth="1"/>
    <col min="4424" max="4424" width="37" style="130" customWidth="1"/>
    <col min="4425" max="4442" width="36.85546875" style="130" customWidth="1"/>
    <col min="4443" max="4443" width="36.5703125" style="130" customWidth="1"/>
    <col min="4444" max="4456" width="36.85546875" style="130" customWidth="1"/>
    <col min="4457" max="4457" width="36.5703125" style="130" customWidth="1"/>
    <col min="4458" max="4460" width="36.85546875" style="130" customWidth="1"/>
    <col min="4461" max="4461" width="36.5703125" style="130" customWidth="1"/>
    <col min="4462" max="4469" width="36.85546875" style="130" customWidth="1"/>
    <col min="4470" max="4470" width="36.5703125" style="130" customWidth="1"/>
    <col min="4471" max="4608" width="36.85546875" style="130"/>
    <col min="4609" max="4609" width="18.5703125" style="130" customWidth="1"/>
    <col min="4610" max="4618" width="31.42578125" style="130" customWidth="1"/>
    <col min="4619" max="4635" width="36.85546875" style="130" customWidth="1"/>
    <col min="4636" max="4636" width="37" style="130" customWidth="1"/>
    <col min="4637" max="4652" width="36.85546875" style="130" customWidth="1"/>
    <col min="4653" max="4653" width="37.140625" style="130" customWidth="1"/>
    <col min="4654" max="4655" width="36.85546875" style="130" customWidth="1"/>
    <col min="4656" max="4656" width="36.5703125" style="130" customWidth="1"/>
    <col min="4657" max="4658" width="36.85546875" style="130" customWidth="1"/>
    <col min="4659" max="4659" width="36.5703125" style="130" customWidth="1"/>
    <col min="4660" max="4660" width="37" style="130" customWidth="1"/>
    <col min="4661" max="4679" width="36.85546875" style="130" customWidth="1"/>
    <col min="4680" max="4680" width="37" style="130" customWidth="1"/>
    <col min="4681" max="4698" width="36.85546875" style="130" customWidth="1"/>
    <col min="4699" max="4699" width="36.5703125" style="130" customWidth="1"/>
    <col min="4700" max="4712" width="36.85546875" style="130" customWidth="1"/>
    <col min="4713" max="4713" width="36.5703125" style="130" customWidth="1"/>
    <col min="4714" max="4716" width="36.85546875" style="130" customWidth="1"/>
    <col min="4717" max="4717" width="36.5703125" style="130" customWidth="1"/>
    <col min="4718" max="4725" width="36.85546875" style="130" customWidth="1"/>
    <col min="4726" max="4726" width="36.5703125" style="130" customWidth="1"/>
    <col min="4727" max="4864" width="36.85546875" style="130"/>
    <col min="4865" max="4865" width="18.5703125" style="130" customWidth="1"/>
    <col min="4866" max="4874" width="31.42578125" style="130" customWidth="1"/>
    <col min="4875" max="4891" width="36.85546875" style="130" customWidth="1"/>
    <col min="4892" max="4892" width="37" style="130" customWidth="1"/>
    <col min="4893" max="4908" width="36.85546875" style="130" customWidth="1"/>
    <col min="4909" max="4909" width="37.140625" style="130" customWidth="1"/>
    <col min="4910" max="4911" width="36.85546875" style="130" customWidth="1"/>
    <col min="4912" max="4912" width="36.5703125" style="130" customWidth="1"/>
    <col min="4913" max="4914" width="36.85546875" style="130" customWidth="1"/>
    <col min="4915" max="4915" width="36.5703125" style="130" customWidth="1"/>
    <col min="4916" max="4916" width="37" style="130" customWidth="1"/>
    <col min="4917" max="4935" width="36.85546875" style="130" customWidth="1"/>
    <col min="4936" max="4936" width="37" style="130" customWidth="1"/>
    <col min="4937" max="4954" width="36.85546875" style="130" customWidth="1"/>
    <col min="4955" max="4955" width="36.5703125" style="130" customWidth="1"/>
    <col min="4956" max="4968" width="36.85546875" style="130" customWidth="1"/>
    <col min="4969" max="4969" width="36.5703125" style="130" customWidth="1"/>
    <col min="4970" max="4972" width="36.85546875" style="130" customWidth="1"/>
    <col min="4973" max="4973" width="36.5703125" style="130" customWidth="1"/>
    <col min="4974" max="4981" width="36.85546875" style="130" customWidth="1"/>
    <col min="4982" max="4982" width="36.5703125" style="130" customWidth="1"/>
    <col min="4983" max="5120" width="36.85546875" style="130"/>
    <col min="5121" max="5121" width="18.5703125" style="130" customWidth="1"/>
    <col min="5122" max="5130" width="31.42578125" style="130" customWidth="1"/>
    <col min="5131" max="5147" width="36.85546875" style="130" customWidth="1"/>
    <col min="5148" max="5148" width="37" style="130" customWidth="1"/>
    <col min="5149" max="5164" width="36.85546875" style="130" customWidth="1"/>
    <col min="5165" max="5165" width="37.140625" style="130" customWidth="1"/>
    <col min="5166" max="5167" width="36.85546875" style="130" customWidth="1"/>
    <col min="5168" max="5168" width="36.5703125" style="130" customWidth="1"/>
    <col min="5169" max="5170" width="36.85546875" style="130" customWidth="1"/>
    <col min="5171" max="5171" width="36.5703125" style="130" customWidth="1"/>
    <col min="5172" max="5172" width="37" style="130" customWidth="1"/>
    <col min="5173" max="5191" width="36.85546875" style="130" customWidth="1"/>
    <col min="5192" max="5192" width="37" style="130" customWidth="1"/>
    <col min="5193" max="5210" width="36.85546875" style="130" customWidth="1"/>
    <col min="5211" max="5211" width="36.5703125" style="130" customWidth="1"/>
    <col min="5212" max="5224" width="36.85546875" style="130" customWidth="1"/>
    <col min="5225" max="5225" width="36.5703125" style="130" customWidth="1"/>
    <col min="5226" max="5228" width="36.85546875" style="130" customWidth="1"/>
    <col min="5229" max="5229" width="36.5703125" style="130" customWidth="1"/>
    <col min="5230" max="5237" width="36.85546875" style="130" customWidth="1"/>
    <col min="5238" max="5238" width="36.5703125" style="130" customWidth="1"/>
    <col min="5239" max="5376" width="36.85546875" style="130"/>
    <col min="5377" max="5377" width="18.5703125" style="130" customWidth="1"/>
    <col min="5378" max="5386" width="31.42578125" style="130" customWidth="1"/>
    <col min="5387" max="5403" width="36.85546875" style="130" customWidth="1"/>
    <col min="5404" max="5404" width="37" style="130" customWidth="1"/>
    <col min="5405" max="5420" width="36.85546875" style="130" customWidth="1"/>
    <col min="5421" max="5421" width="37.140625" style="130" customWidth="1"/>
    <col min="5422" max="5423" width="36.85546875" style="130" customWidth="1"/>
    <col min="5424" max="5424" width="36.5703125" style="130" customWidth="1"/>
    <col min="5425" max="5426" width="36.85546875" style="130" customWidth="1"/>
    <col min="5427" max="5427" width="36.5703125" style="130" customWidth="1"/>
    <col min="5428" max="5428" width="37" style="130" customWidth="1"/>
    <col min="5429" max="5447" width="36.85546875" style="130" customWidth="1"/>
    <col min="5448" max="5448" width="37" style="130" customWidth="1"/>
    <col min="5449" max="5466" width="36.85546875" style="130" customWidth="1"/>
    <col min="5467" max="5467" width="36.5703125" style="130" customWidth="1"/>
    <col min="5468" max="5480" width="36.85546875" style="130" customWidth="1"/>
    <col min="5481" max="5481" width="36.5703125" style="130" customWidth="1"/>
    <col min="5482" max="5484" width="36.85546875" style="130" customWidth="1"/>
    <col min="5485" max="5485" width="36.5703125" style="130" customWidth="1"/>
    <col min="5486" max="5493" width="36.85546875" style="130" customWidth="1"/>
    <col min="5494" max="5494" width="36.5703125" style="130" customWidth="1"/>
    <col min="5495" max="5632" width="36.85546875" style="130"/>
    <col min="5633" max="5633" width="18.5703125" style="130" customWidth="1"/>
    <col min="5634" max="5642" width="31.42578125" style="130" customWidth="1"/>
    <col min="5643" max="5659" width="36.85546875" style="130" customWidth="1"/>
    <col min="5660" max="5660" width="37" style="130" customWidth="1"/>
    <col min="5661" max="5676" width="36.85546875" style="130" customWidth="1"/>
    <col min="5677" max="5677" width="37.140625" style="130" customWidth="1"/>
    <col min="5678" max="5679" width="36.85546875" style="130" customWidth="1"/>
    <col min="5680" max="5680" width="36.5703125" style="130" customWidth="1"/>
    <col min="5681" max="5682" width="36.85546875" style="130" customWidth="1"/>
    <col min="5683" max="5683" width="36.5703125" style="130" customWidth="1"/>
    <col min="5684" max="5684" width="37" style="130" customWidth="1"/>
    <col min="5685" max="5703" width="36.85546875" style="130" customWidth="1"/>
    <col min="5704" max="5704" width="37" style="130" customWidth="1"/>
    <col min="5705" max="5722" width="36.85546875" style="130" customWidth="1"/>
    <col min="5723" max="5723" width="36.5703125" style="130" customWidth="1"/>
    <col min="5724" max="5736" width="36.85546875" style="130" customWidth="1"/>
    <col min="5737" max="5737" width="36.5703125" style="130" customWidth="1"/>
    <col min="5738" max="5740" width="36.85546875" style="130" customWidth="1"/>
    <col min="5741" max="5741" width="36.5703125" style="130" customWidth="1"/>
    <col min="5742" max="5749" width="36.85546875" style="130" customWidth="1"/>
    <col min="5750" max="5750" width="36.5703125" style="130" customWidth="1"/>
    <col min="5751" max="5888" width="36.85546875" style="130"/>
    <col min="5889" max="5889" width="18.5703125" style="130" customWidth="1"/>
    <col min="5890" max="5898" width="31.42578125" style="130" customWidth="1"/>
    <col min="5899" max="5915" width="36.85546875" style="130" customWidth="1"/>
    <col min="5916" max="5916" width="37" style="130" customWidth="1"/>
    <col min="5917" max="5932" width="36.85546875" style="130" customWidth="1"/>
    <col min="5933" max="5933" width="37.140625" style="130" customWidth="1"/>
    <col min="5934" max="5935" width="36.85546875" style="130" customWidth="1"/>
    <col min="5936" max="5936" width="36.5703125" style="130" customWidth="1"/>
    <col min="5937" max="5938" width="36.85546875" style="130" customWidth="1"/>
    <col min="5939" max="5939" width="36.5703125" style="130" customWidth="1"/>
    <col min="5940" max="5940" width="37" style="130" customWidth="1"/>
    <col min="5941" max="5959" width="36.85546875" style="130" customWidth="1"/>
    <col min="5960" max="5960" width="37" style="130" customWidth="1"/>
    <col min="5961" max="5978" width="36.85546875" style="130" customWidth="1"/>
    <col min="5979" max="5979" width="36.5703125" style="130" customWidth="1"/>
    <col min="5980" max="5992" width="36.85546875" style="130" customWidth="1"/>
    <col min="5993" max="5993" width="36.5703125" style="130" customWidth="1"/>
    <col min="5994" max="5996" width="36.85546875" style="130" customWidth="1"/>
    <col min="5997" max="5997" width="36.5703125" style="130" customWidth="1"/>
    <col min="5998" max="6005" width="36.85546875" style="130" customWidth="1"/>
    <col min="6006" max="6006" width="36.5703125" style="130" customWidth="1"/>
    <col min="6007" max="6144" width="36.85546875" style="130"/>
    <col min="6145" max="6145" width="18.5703125" style="130" customWidth="1"/>
    <col min="6146" max="6154" width="31.42578125" style="130" customWidth="1"/>
    <col min="6155" max="6171" width="36.85546875" style="130" customWidth="1"/>
    <col min="6172" max="6172" width="37" style="130" customWidth="1"/>
    <col min="6173" max="6188" width="36.85546875" style="130" customWidth="1"/>
    <col min="6189" max="6189" width="37.140625" style="130" customWidth="1"/>
    <col min="6190" max="6191" width="36.85546875" style="130" customWidth="1"/>
    <col min="6192" max="6192" width="36.5703125" style="130" customWidth="1"/>
    <col min="6193" max="6194" width="36.85546875" style="130" customWidth="1"/>
    <col min="6195" max="6195" width="36.5703125" style="130" customWidth="1"/>
    <col min="6196" max="6196" width="37" style="130" customWidth="1"/>
    <col min="6197" max="6215" width="36.85546875" style="130" customWidth="1"/>
    <col min="6216" max="6216" width="37" style="130" customWidth="1"/>
    <col min="6217" max="6234" width="36.85546875" style="130" customWidth="1"/>
    <col min="6235" max="6235" width="36.5703125" style="130" customWidth="1"/>
    <col min="6236" max="6248" width="36.85546875" style="130" customWidth="1"/>
    <col min="6249" max="6249" width="36.5703125" style="130" customWidth="1"/>
    <col min="6250" max="6252" width="36.85546875" style="130" customWidth="1"/>
    <col min="6253" max="6253" width="36.5703125" style="130" customWidth="1"/>
    <col min="6254" max="6261" width="36.85546875" style="130" customWidth="1"/>
    <col min="6262" max="6262" width="36.5703125" style="130" customWidth="1"/>
    <col min="6263" max="6400" width="36.85546875" style="130"/>
    <col min="6401" max="6401" width="18.5703125" style="130" customWidth="1"/>
    <col min="6402" max="6410" width="31.42578125" style="130" customWidth="1"/>
    <col min="6411" max="6427" width="36.85546875" style="130" customWidth="1"/>
    <col min="6428" max="6428" width="37" style="130" customWidth="1"/>
    <col min="6429" max="6444" width="36.85546875" style="130" customWidth="1"/>
    <col min="6445" max="6445" width="37.140625" style="130" customWidth="1"/>
    <col min="6446" max="6447" width="36.85546875" style="130" customWidth="1"/>
    <col min="6448" max="6448" width="36.5703125" style="130" customWidth="1"/>
    <col min="6449" max="6450" width="36.85546875" style="130" customWidth="1"/>
    <col min="6451" max="6451" width="36.5703125" style="130" customWidth="1"/>
    <col min="6452" max="6452" width="37" style="130" customWidth="1"/>
    <col min="6453" max="6471" width="36.85546875" style="130" customWidth="1"/>
    <col min="6472" max="6472" width="37" style="130" customWidth="1"/>
    <col min="6473" max="6490" width="36.85546875" style="130" customWidth="1"/>
    <col min="6491" max="6491" width="36.5703125" style="130" customWidth="1"/>
    <col min="6492" max="6504" width="36.85546875" style="130" customWidth="1"/>
    <col min="6505" max="6505" width="36.5703125" style="130" customWidth="1"/>
    <col min="6506" max="6508" width="36.85546875" style="130" customWidth="1"/>
    <col min="6509" max="6509" width="36.5703125" style="130" customWidth="1"/>
    <col min="6510" max="6517" width="36.85546875" style="130" customWidth="1"/>
    <col min="6518" max="6518" width="36.5703125" style="130" customWidth="1"/>
    <col min="6519" max="6656" width="36.85546875" style="130"/>
    <col min="6657" max="6657" width="18.5703125" style="130" customWidth="1"/>
    <col min="6658" max="6666" width="31.42578125" style="130" customWidth="1"/>
    <col min="6667" max="6683" width="36.85546875" style="130" customWidth="1"/>
    <col min="6684" max="6684" width="37" style="130" customWidth="1"/>
    <col min="6685" max="6700" width="36.85546875" style="130" customWidth="1"/>
    <col min="6701" max="6701" width="37.140625" style="130" customWidth="1"/>
    <col min="6702" max="6703" width="36.85546875" style="130" customWidth="1"/>
    <col min="6704" max="6704" width="36.5703125" style="130" customWidth="1"/>
    <col min="6705" max="6706" width="36.85546875" style="130" customWidth="1"/>
    <col min="6707" max="6707" width="36.5703125" style="130" customWidth="1"/>
    <col min="6708" max="6708" width="37" style="130" customWidth="1"/>
    <col min="6709" max="6727" width="36.85546875" style="130" customWidth="1"/>
    <col min="6728" max="6728" width="37" style="130" customWidth="1"/>
    <col min="6729" max="6746" width="36.85546875" style="130" customWidth="1"/>
    <col min="6747" max="6747" width="36.5703125" style="130" customWidth="1"/>
    <col min="6748" max="6760" width="36.85546875" style="130" customWidth="1"/>
    <col min="6761" max="6761" width="36.5703125" style="130" customWidth="1"/>
    <col min="6762" max="6764" width="36.85546875" style="130" customWidth="1"/>
    <col min="6765" max="6765" width="36.5703125" style="130" customWidth="1"/>
    <col min="6766" max="6773" width="36.85546875" style="130" customWidth="1"/>
    <col min="6774" max="6774" width="36.5703125" style="130" customWidth="1"/>
    <col min="6775" max="6912" width="36.85546875" style="130"/>
    <col min="6913" max="6913" width="18.5703125" style="130" customWidth="1"/>
    <col min="6914" max="6922" width="31.42578125" style="130" customWidth="1"/>
    <col min="6923" max="6939" width="36.85546875" style="130" customWidth="1"/>
    <col min="6940" max="6940" width="37" style="130" customWidth="1"/>
    <col min="6941" max="6956" width="36.85546875" style="130" customWidth="1"/>
    <col min="6957" max="6957" width="37.140625" style="130" customWidth="1"/>
    <col min="6958" max="6959" width="36.85546875" style="130" customWidth="1"/>
    <col min="6960" max="6960" width="36.5703125" style="130" customWidth="1"/>
    <col min="6961" max="6962" width="36.85546875" style="130" customWidth="1"/>
    <col min="6963" max="6963" width="36.5703125" style="130" customWidth="1"/>
    <col min="6964" max="6964" width="37" style="130" customWidth="1"/>
    <col min="6965" max="6983" width="36.85546875" style="130" customWidth="1"/>
    <col min="6984" max="6984" width="37" style="130" customWidth="1"/>
    <col min="6985" max="7002" width="36.85546875" style="130" customWidth="1"/>
    <col min="7003" max="7003" width="36.5703125" style="130" customWidth="1"/>
    <col min="7004" max="7016" width="36.85546875" style="130" customWidth="1"/>
    <col min="7017" max="7017" width="36.5703125" style="130" customWidth="1"/>
    <col min="7018" max="7020" width="36.85546875" style="130" customWidth="1"/>
    <col min="7021" max="7021" width="36.5703125" style="130" customWidth="1"/>
    <col min="7022" max="7029" width="36.85546875" style="130" customWidth="1"/>
    <col min="7030" max="7030" width="36.5703125" style="130" customWidth="1"/>
    <col min="7031" max="7168" width="36.85546875" style="130"/>
    <col min="7169" max="7169" width="18.5703125" style="130" customWidth="1"/>
    <col min="7170" max="7178" width="31.42578125" style="130" customWidth="1"/>
    <col min="7179" max="7195" width="36.85546875" style="130" customWidth="1"/>
    <col min="7196" max="7196" width="37" style="130" customWidth="1"/>
    <col min="7197" max="7212" width="36.85546875" style="130" customWidth="1"/>
    <col min="7213" max="7213" width="37.140625" style="130" customWidth="1"/>
    <col min="7214" max="7215" width="36.85546875" style="130" customWidth="1"/>
    <col min="7216" max="7216" width="36.5703125" style="130" customWidth="1"/>
    <col min="7217" max="7218" width="36.85546875" style="130" customWidth="1"/>
    <col min="7219" max="7219" width="36.5703125" style="130" customWidth="1"/>
    <col min="7220" max="7220" width="37" style="130" customWidth="1"/>
    <col min="7221" max="7239" width="36.85546875" style="130" customWidth="1"/>
    <col min="7240" max="7240" width="37" style="130" customWidth="1"/>
    <col min="7241" max="7258" width="36.85546875" style="130" customWidth="1"/>
    <col min="7259" max="7259" width="36.5703125" style="130" customWidth="1"/>
    <col min="7260" max="7272" width="36.85546875" style="130" customWidth="1"/>
    <col min="7273" max="7273" width="36.5703125" style="130" customWidth="1"/>
    <col min="7274" max="7276" width="36.85546875" style="130" customWidth="1"/>
    <col min="7277" max="7277" width="36.5703125" style="130" customWidth="1"/>
    <col min="7278" max="7285" width="36.85546875" style="130" customWidth="1"/>
    <col min="7286" max="7286" width="36.5703125" style="130" customWidth="1"/>
    <col min="7287" max="7424" width="36.85546875" style="130"/>
    <col min="7425" max="7425" width="18.5703125" style="130" customWidth="1"/>
    <col min="7426" max="7434" width="31.42578125" style="130" customWidth="1"/>
    <col min="7435" max="7451" width="36.85546875" style="130" customWidth="1"/>
    <col min="7452" max="7452" width="37" style="130" customWidth="1"/>
    <col min="7453" max="7468" width="36.85546875" style="130" customWidth="1"/>
    <col min="7469" max="7469" width="37.140625" style="130" customWidth="1"/>
    <col min="7470" max="7471" width="36.85546875" style="130" customWidth="1"/>
    <col min="7472" max="7472" width="36.5703125" style="130" customWidth="1"/>
    <col min="7473" max="7474" width="36.85546875" style="130" customWidth="1"/>
    <col min="7475" max="7475" width="36.5703125" style="130" customWidth="1"/>
    <col min="7476" max="7476" width="37" style="130" customWidth="1"/>
    <col min="7477" max="7495" width="36.85546875" style="130" customWidth="1"/>
    <col min="7496" max="7496" width="37" style="130" customWidth="1"/>
    <col min="7497" max="7514" width="36.85546875" style="130" customWidth="1"/>
    <col min="7515" max="7515" width="36.5703125" style="130" customWidth="1"/>
    <col min="7516" max="7528" width="36.85546875" style="130" customWidth="1"/>
    <col min="7529" max="7529" width="36.5703125" style="130" customWidth="1"/>
    <col min="7530" max="7532" width="36.85546875" style="130" customWidth="1"/>
    <col min="7533" max="7533" width="36.5703125" style="130" customWidth="1"/>
    <col min="7534" max="7541" width="36.85546875" style="130" customWidth="1"/>
    <col min="7542" max="7542" width="36.5703125" style="130" customWidth="1"/>
    <col min="7543" max="7680" width="36.85546875" style="130"/>
    <col min="7681" max="7681" width="18.5703125" style="130" customWidth="1"/>
    <col min="7682" max="7690" width="31.42578125" style="130" customWidth="1"/>
    <col min="7691" max="7707" width="36.85546875" style="130" customWidth="1"/>
    <col min="7708" max="7708" width="37" style="130" customWidth="1"/>
    <col min="7709" max="7724" width="36.85546875" style="130" customWidth="1"/>
    <col min="7725" max="7725" width="37.140625" style="130" customWidth="1"/>
    <col min="7726" max="7727" width="36.85546875" style="130" customWidth="1"/>
    <col min="7728" max="7728" width="36.5703125" style="130" customWidth="1"/>
    <col min="7729" max="7730" width="36.85546875" style="130" customWidth="1"/>
    <col min="7731" max="7731" width="36.5703125" style="130" customWidth="1"/>
    <col min="7732" max="7732" width="37" style="130" customWidth="1"/>
    <col min="7733" max="7751" width="36.85546875" style="130" customWidth="1"/>
    <col min="7752" max="7752" width="37" style="130" customWidth="1"/>
    <col min="7753" max="7770" width="36.85546875" style="130" customWidth="1"/>
    <col min="7771" max="7771" width="36.5703125" style="130" customWidth="1"/>
    <col min="7772" max="7784" width="36.85546875" style="130" customWidth="1"/>
    <col min="7785" max="7785" width="36.5703125" style="130" customWidth="1"/>
    <col min="7786" max="7788" width="36.85546875" style="130" customWidth="1"/>
    <col min="7789" max="7789" width="36.5703125" style="130" customWidth="1"/>
    <col min="7790" max="7797" width="36.85546875" style="130" customWidth="1"/>
    <col min="7798" max="7798" width="36.5703125" style="130" customWidth="1"/>
    <col min="7799" max="7936" width="36.85546875" style="130"/>
    <col min="7937" max="7937" width="18.5703125" style="130" customWidth="1"/>
    <col min="7938" max="7946" width="31.42578125" style="130" customWidth="1"/>
    <col min="7947" max="7963" width="36.85546875" style="130" customWidth="1"/>
    <col min="7964" max="7964" width="37" style="130" customWidth="1"/>
    <col min="7965" max="7980" width="36.85546875" style="130" customWidth="1"/>
    <col min="7981" max="7981" width="37.140625" style="130" customWidth="1"/>
    <col min="7982" max="7983" width="36.85546875" style="130" customWidth="1"/>
    <col min="7984" max="7984" width="36.5703125" style="130" customWidth="1"/>
    <col min="7985" max="7986" width="36.85546875" style="130" customWidth="1"/>
    <col min="7987" max="7987" width="36.5703125" style="130" customWidth="1"/>
    <col min="7988" max="7988" width="37" style="130" customWidth="1"/>
    <col min="7989" max="8007" width="36.85546875" style="130" customWidth="1"/>
    <col min="8008" max="8008" width="37" style="130" customWidth="1"/>
    <col min="8009" max="8026" width="36.85546875" style="130" customWidth="1"/>
    <col min="8027" max="8027" width="36.5703125" style="130" customWidth="1"/>
    <col min="8028" max="8040" width="36.85546875" style="130" customWidth="1"/>
    <col min="8041" max="8041" width="36.5703125" style="130" customWidth="1"/>
    <col min="8042" max="8044" width="36.85546875" style="130" customWidth="1"/>
    <col min="8045" max="8045" width="36.5703125" style="130" customWidth="1"/>
    <col min="8046" max="8053" width="36.85546875" style="130" customWidth="1"/>
    <col min="8054" max="8054" width="36.5703125" style="130" customWidth="1"/>
    <col min="8055" max="8192" width="36.85546875" style="130"/>
    <col min="8193" max="8193" width="18.5703125" style="130" customWidth="1"/>
    <col min="8194" max="8202" width="31.42578125" style="130" customWidth="1"/>
    <col min="8203" max="8219" width="36.85546875" style="130" customWidth="1"/>
    <col min="8220" max="8220" width="37" style="130" customWidth="1"/>
    <col min="8221" max="8236" width="36.85546875" style="130" customWidth="1"/>
    <col min="8237" max="8237" width="37.140625" style="130" customWidth="1"/>
    <col min="8238" max="8239" width="36.85546875" style="130" customWidth="1"/>
    <col min="8240" max="8240" width="36.5703125" style="130" customWidth="1"/>
    <col min="8241" max="8242" width="36.85546875" style="130" customWidth="1"/>
    <col min="8243" max="8243" width="36.5703125" style="130" customWidth="1"/>
    <col min="8244" max="8244" width="37" style="130" customWidth="1"/>
    <col min="8245" max="8263" width="36.85546875" style="130" customWidth="1"/>
    <col min="8264" max="8264" width="37" style="130" customWidth="1"/>
    <col min="8265" max="8282" width="36.85546875" style="130" customWidth="1"/>
    <col min="8283" max="8283" width="36.5703125" style="130" customWidth="1"/>
    <col min="8284" max="8296" width="36.85546875" style="130" customWidth="1"/>
    <col min="8297" max="8297" width="36.5703125" style="130" customWidth="1"/>
    <col min="8298" max="8300" width="36.85546875" style="130" customWidth="1"/>
    <col min="8301" max="8301" width="36.5703125" style="130" customWidth="1"/>
    <col min="8302" max="8309" width="36.85546875" style="130" customWidth="1"/>
    <col min="8310" max="8310" width="36.5703125" style="130" customWidth="1"/>
    <col min="8311" max="8448" width="36.85546875" style="130"/>
    <col min="8449" max="8449" width="18.5703125" style="130" customWidth="1"/>
    <col min="8450" max="8458" width="31.42578125" style="130" customWidth="1"/>
    <col min="8459" max="8475" width="36.85546875" style="130" customWidth="1"/>
    <col min="8476" max="8476" width="37" style="130" customWidth="1"/>
    <col min="8477" max="8492" width="36.85546875" style="130" customWidth="1"/>
    <col min="8493" max="8493" width="37.140625" style="130" customWidth="1"/>
    <col min="8494" max="8495" width="36.85546875" style="130" customWidth="1"/>
    <col min="8496" max="8496" width="36.5703125" style="130" customWidth="1"/>
    <col min="8497" max="8498" width="36.85546875" style="130" customWidth="1"/>
    <col min="8499" max="8499" width="36.5703125" style="130" customWidth="1"/>
    <col min="8500" max="8500" width="37" style="130" customWidth="1"/>
    <col min="8501" max="8519" width="36.85546875" style="130" customWidth="1"/>
    <col min="8520" max="8520" width="37" style="130" customWidth="1"/>
    <col min="8521" max="8538" width="36.85546875" style="130" customWidth="1"/>
    <col min="8539" max="8539" width="36.5703125" style="130" customWidth="1"/>
    <col min="8540" max="8552" width="36.85546875" style="130" customWidth="1"/>
    <col min="8553" max="8553" width="36.5703125" style="130" customWidth="1"/>
    <col min="8554" max="8556" width="36.85546875" style="130" customWidth="1"/>
    <col min="8557" max="8557" width="36.5703125" style="130" customWidth="1"/>
    <col min="8558" max="8565" width="36.85546875" style="130" customWidth="1"/>
    <col min="8566" max="8566" width="36.5703125" style="130" customWidth="1"/>
    <col min="8567" max="8704" width="36.85546875" style="130"/>
    <col min="8705" max="8705" width="18.5703125" style="130" customWidth="1"/>
    <col min="8706" max="8714" width="31.42578125" style="130" customWidth="1"/>
    <col min="8715" max="8731" width="36.85546875" style="130" customWidth="1"/>
    <col min="8732" max="8732" width="37" style="130" customWidth="1"/>
    <col min="8733" max="8748" width="36.85546875" style="130" customWidth="1"/>
    <col min="8749" max="8749" width="37.140625" style="130" customWidth="1"/>
    <col min="8750" max="8751" width="36.85546875" style="130" customWidth="1"/>
    <col min="8752" max="8752" width="36.5703125" style="130" customWidth="1"/>
    <col min="8753" max="8754" width="36.85546875" style="130" customWidth="1"/>
    <col min="8755" max="8755" width="36.5703125" style="130" customWidth="1"/>
    <col min="8756" max="8756" width="37" style="130" customWidth="1"/>
    <col min="8757" max="8775" width="36.85546875" style="130" customWidth="1"/>
    <col min="8776" max="8776" width="37" style="130" customWidth="1"/>
    <col min="8777" max="8794" width="36.85546875" style="130" customWidth="1"/>
    <col min="8795" max="8795" width="36.5703125" style="130" customWidth="1"/>
    <col min="8796" max="8808" width="36.85546875" style="130" customWidth="1"/>
    <col min="8809" max="8809" width="36.5703125" style="130" customWidth="1"/>
    <col min="8810" max="8812" width="36.85546875" style="130" customWidth="1"/>
    <col min="8813" max="8813" width="36.5703125" style="130" customWidth="1"/>
    <col min="8814" max="8821" width="36.85546875" style="130" customWidth="1"/>
    <col min="8822" max="8822" width="36.5703125" style="130" customWidth="1"/>
    <col min="8823" max="8960" width="36.85546875" style="130"/>
    <col min="8961" max="8961" width="18.5703125" style="130" customWidth="1"/>
    <col min="8962" max="8970" width="31.42578125" style="130" customWidth="1"/>
    <col min="8971" max="8987" width="36.85546875" style="130" customWidth="1"/>
    <col min="8988" max="8988" width="37" style="130" customWidth="1"/>
    <col min="8989" max="9004" width="36.85546875" style="130" customWidth="1"/>
    <col min="9005" max="9005" width="37.140625" style="130" customWidth="1"/>
    <col min="9006" max="9007" width="36.85546875" style="130" customWidth="1"/>
    <col min="9008" max="9008" width="36.5703125" style="130" customWidth="1"/>
    <col min="9009" max="9010" width="36.85546875" style="130" customWidth="1"/>
    <col min="9011" max="9011" width="36.5703125" style="130" customWidth="1"/>
    <col min="9012" max="9012" width="37" style="130" customWidth="1"/>
    <col min="9013" max="9031" width="36.85546875" style="130" customWidth="1"/>
    <col min="9032" max="9032" width="37" style="130" customWidth="1"/>
    <col min="9033" max="9050" width="36.85546875" style="130" customWidth="1"/>
    <col min="9051" max="9051" width="36.5703125" style="130" customWidth="1"/>
    <col min="9052" max="9064" width="36.85546875" style="130" customWidth="1"/>
    <col min="9065" max="9065" width="36.5703125" style="130" customWidth="1"/>
    <col min="9066" max="9068" width="36.85546875" style="130" customWidth="1"/>
    <col min="9069" max="9069" width="36.5703125" style="130" customWidth="1"/>
    <col min="9070" max="9077" width="36.85546875" style="130" customWidth="1"/>
    <col min="9078" max="9078" width="36.5703125" style="130" customWidth="1"/>
    <col min="9079" max="9216" width="36.85546875" style="130"/>
    <col min="9217" max="9217" width="18.5703125" style="130" customWidth="1"/>
    <col min="9218" max="9226" width="31.42578125" style="130" customWidth="1"/>
    <col min="9227" max="9243" width="36.85546875" style="130" customWidth="1"/>
    <col min="9244" max="9244" width="37" style="130" customWidth="1"/>
    <col min="9245" max="9260" width="36.85546875" style="130" customWidth="1"/>
    <col min="9261" max="9261" width="37.140625" style="130" customWidth="1"/>
    <col min="9262" max="9263" width="36.85546875" style="130" customWidth="1"/>
    <col min="9264" max="9264" width="36.5703125" style="130" customWidth="1"/>
    <col min="9265" max="9266" width="36.85546875" style="130" customWidth="1"/>
    <col min="9267" max="9267" width="36.5703125" style="130" customWidth="1"/>
    <col min="9268" max="9268" width="37" style="130" customWidth="1"/>
    <col min="9269" max="9287" width="36.85546875" style="130" customWidth="1"/>
    <col min="9288" max="9288" width="37" style="130" customWidth="1"/>
    <col min="9289" max="9306" width="36.85546875" style="130" customWidth="1"/>
    <col min="9307" max="9307" width="36.5703125" style="130" customWidth="1"/>
    <col min="9308" max="9320" width="36.85546875" style="130" customWidth="1"/>
    <col min="9321" max="9321" width="36.5703125" style="130" customWidth="1"/>
    <col min="9322" max="9324" width="36.85546875" style="130" customWidth="1"/>
    <col min="9325" max="9325" width="36.5703125" style="130" customWidth="1"/>
    <col min="9326" max="9333" width="36.85546875" style="130" customWidth="1"/>
    <col min="9334" max="9334" width="36.5703125" style="130" customWidth="1"/>
    <col min="9335" max="9472" width="36.85546875" style="130"/>
    <col min="9473" max="9473" width="18.5703125" style="130" customWidth="1"/>
    <col min="9474" max="9482" width="31.42578125" style="130" customWidth="1"/>
    <col min="9483" max="9499" width="36.85546875" style="130" customWidth="1"/>
    <col min="9500" max="9500" width="37" style="130" customWidth="1"/>
    <col min="9501" max="9516" width="36.85546875" style="130" customWidth="1"/>
    <col min="9517" max="9517" width="37.140625" style="130" customWidth="1"/>
    <col min="9518" max="9519" width="36.85546875" style="130" customWidth="1"/>
    <col min="9520" max="9520" width="36.5703125" style="130" customWidth="1"/>
    <col min="9521" max="9522" width="36.85546875" style="130" customWidth="1"/>
    <col min="9523" max="9523" width="36.5703125" style="130" customWidth="1"/>
    <col min="9524" max="9524" width="37" style="130" customWidth="1"/>
    <col min="9525" max="9543" width="36.85546875" style="130" customWidth="1"/>
    <col min="9544" max="9544" width="37" style="130" customWidth="1"/>
    <col min="9545" max="9562" width="36.85546875" style="130" customWidth="1"/>
    <col min="9563" max="9563" width="36.5703125" style="130" customWidth="1"/>
    <col min="9564" max="9576" width="36.85546875" style="130" customWidth="1"/>
    <col min="9577" max="9577" width="36.5703125" style="130" customWidth="1"/>
    <col min="9578" max="9580" width="36.85546875" style="130" customWidth="1"/>
    <col min="9581" max="9581" width="36.5703125" style="130" customWidth="1"/>
    <col min="9582" max="9589" width="36.85546875" style="130" customWidth="1"/>
    <col min="9590" max="9590" width="36.5703125" style="130" customWidth="1"/>
    <col min="9591" max="9728" width="36.85546875" style="130"/>
    <col min="9729" max="9729" width="18.5703125" style="130" customWidth="1"/>
    <col min="9730" max="9738" width="31.42578125" style="130" customWidth="1"/>
    <col min="9739" max="9755" width="36.85546875" style="130" customWidth="1"/>
    <col min="9756" max="9756" width="37" style="130" customWidth="1"/>
    <col min="9757" max="9772" width="36.85546875" style="130" customWidth="1"/>
    <col min="9773" max="9773" width="37.140625" style="130" customWidth="1"/>
    <col min="9774" max="9775" width="36.85546875" style="130" customWidth="1"/>
    <col min="9776" max="9776" width="36.5703125" style="130" customWidth="1"/>
    <col min="9777" max="9778" width="36.85546875" style="130" customWidth="1"/>
    <col min="9779" max="9779" width="36.5703125" style="130" customWidth="1"/>
    <col min="9780" max="9780" width="37" style="130" customWidth="1"/>
    <col min="9781" max="9799" width="36.85546875" style="130" customWidth="1"/>
    <col min="9800" max="9800" width="37" style="130" customWidth="1"/>
    <col min="9801" max="9818" width="36.85546875" style="130" customWidth="1"/>
    <col min="9819" max="9819" width="36.5703125" style="130" customWidth="1"/>
    <col min="9820" max="9832" width="36.85546875" style="130" customWidth="1"/>
    <col min="9833" max="9833" width="36.5703125" style="130" customWidth="1"/>
    <col min="9834" max="9836" width="36.85546875" style="130" customWidth="1"/>
    <col min="9837" max="9837" width="36.5703125" style="130" customWidth="1"/>
    <col min="9838" max="9845" width="36.85546875" style="130" customWidth="1"/>
    <col min="9846" max="9846" width="36.5703125" style="130" customWidth="1"/>
    <col min="9847" max="9984" width="36.85546875" style="130"/>
    <col min="9985" max="9985" width="18.5703125" style="130" customWidth="1"/>
    <col min="9986" max="9994" width="31.42578125" style="130" customWidth="1"/>
    <col min="9995" max="10011" width="36.85546875" style="130" customWidth="1"/>
    <col min="10012" max="10012" width="37" style="130" customWidth="1"/>
    <col min="10013" max="10028" width="36.85546875" style="130" customWidth="1"/>
    <col min="10029" max="10029" width="37.140625" style="130" customWidth="1"/>
    <col min="10030" max="10031" width="36.85546875" style="130" customWidth="1"/>
    <col min="10032" max="10032" width="36.5703125" style="130" customWidth="1"/>
    <col min="10033" max="10034" width="36.85546875" style="130" customWidth="1"/>
    <col min="10035" max="10035" width="36.5703125" style="130" customWidth="1"/>
    <col min="10036" max="10036" width="37" style="130" customWidth="1"/>
    <col min="10037" max="10055" width="36.85546875" style="130" customWidth="1"/>
    <col min="10056" max="10056" width="37" style="130" customWidth="1"/>
    <col min="10057" max="10074" width="36.85546875" style="130" customWidth="1"/>
    <col min="10075" max="10075" width="36.5703125" style="130" customWidth="1"/>
    <col min="10076" max="10088" width="36.85546875" style="130" customWidth="1"/>
    <col min="10089" max="10089" width="36.5703125" style="130" customWidth="1"/>
    <col min="10090" max="10092" width="36.85546875" style="130" customWidth="1"/>
    <col min="10093" max="10093" width="36.5703125" style="130" customWidth="1"/>
    <col min="10094" max="10101" width="36.85546875" style="130" customWidth="1"/>
    <col min="10102" max="10102" width="36.5703125" style="130" customWidth="1"/>
    <col min="10103" max="10240" width="36.85546875" style="130"/>
    <col min="10241" max="10241" width="18.5703125" style="130" customWidth="1"/>
    <col min="10242" max="10250" width="31.42578125" style="130" customWidth="1"/>
    <col min="10251" max="10267" width="36.85546875" style="130" customWidth="1"/>
    <col min="10268" max="10268" width="37" style="130" customWidth="1"/>
    <col min="10269" max="10284" width="36.85546875" style="130" customWidth="1"/>
    <col min="10285" max="10285" width="37.140625" style="130" customWidth="1"/>
    <col min="10286" max="10287" width="36.85546875" style="130" customWidth="1"/>
    <col min="10288" max="10288" width="36.5703125" style="130" customWidth="1"/>
    <col min="10289" max="10290" width="36.85546875" style="130" customWidth="1"/>
    <col min="10291" max="10291" width="36.5703125" style="130" customWidth="1"/>
    <col min="10292" max="10292" width="37" style="130" customWidth="1"/>
    <col min="10293" max="10311" width="36.85546875" style="130" customWidth="1"/>
    <col min="10312" max="10312" width="37" style="130" customWidth="1"/>
    <col min="10313" max="10330" width="36.85546875" style="130" customWidth="1"/>
    <col min="10331" max="10331" width="36.5703125" style="130" customWidth="1"/>
    <col min="10332" max="10344" width="36.85546875" style="130" customWidth="1"/>
    <col min="10345" max="10345" width="36.5703125" style="130" customWidth="1"/>
    <col min="10346" max="10348" width="36.85546875" style="130" customWidth="1"/>
    <col min="10349" max="10349" width="36.5703125" style="130" customWidth="1"/>
    <col min="10350" max="10357" width="36.85546875" style="130" customWidth="1"/>
    <col min="10358" max="10358" width="36.5703125" style="130" customWidth="1"/>
    <col min="10359" max="10496" width="36.85546875" style="130"/>
    <col min="10497" max="10497" width="18.5703125" style="130" customWidth="1"/>
    <col min="10498" max="10506" width="31.42578125" style="130" customWidth="1"/>
    <col min="10507" max="10523" width="36.85546875" style="130" customWidth="1"/>
    <col min="10524" max="10524" width="37" style="130" customWidth="1"/>
    <col min="10525" max="10540" width="36.85546875" style="130" customWidth="1"/>
    <col min="10541" max="10541" width="37.140625" style="130" customWidth="1"/>
    <col min="10542" max="10543" width="36.85546875" style="130" customWidth="1"/>
    <col min="10544" max="10544" width="36.5703125" style="130" customWidth="1"/>
    <col min="10545" max="10546" width="36.85546875" style="130" customWidth="1"/>
    <col min="10547" max="10547" width="36.5703125" style="130" customWidth="1"/>
    <col min="10548" max="10548" width="37" style="130" customWidth="1"/>
    <col min="10549" max="10567" width="36.85546875" style="130" customWidth="1"/>
    <col min="10568" max="10568" width="37" style="130" customWidth="1"/>
    <col min="10569" max="10586" width="36.85546875" style="130" customWidth="1"/>
    <col min="10587" max="10587" width="36.5703125" style="130" customWidth="1"/>
    <col min="10588" max="10600" width="36.85546875" style="130" customWidth="1"/>
    <col min="10601" max="10601" width="36.5703125" style="130" customWidth="1"/>
    <col min="10602" max="10604" width="36.85546875" style="130" customWidth="1"/>
    <col min="10605" max="10605" width="36.5703125" style="130" customWidth="1"/>
    <col min="10606" max="10613" width="36.85546875" style="130" customWidth="1"/>
    <col min="10614" max="10614" width="36.5703125" style="130" customWidth="1"/>
    <col min="10615" max="10752" width="36.85546875" style="130"/>
    <col min="10753" max="10753" width="18.5703125" style="130" customWidth="1"/>
    <col min="10754" max="10762" width="31.42578125" style="130" customWidth="1"/>
    <col min="10763" max="10779" width="36.85546875" style="130" customWidth="1"/>
    <col min="10780" max="10780" width="37" style="130" customWidth="1"/>
    <col min="10781" max="10796" width="36.85546875" style="130" customWidth="1"/>
    <col min="10797" max="10797" width="37.140625" style="130" customWidth="1"/>
    <col min="10798" max="10799" width="36.85546875" style="130" customWidth="1"/>
    <col min="10800" max="10800" width="36.5703125" style="130" customWidth="1"/>
    <col min="10801" max="10802" width="36.85546875" style="130" customWidth="1"/>
    <col min="10803" max="10803" width="36.5703125" style="130" customWidth="1"/>
    <col min="10804" max="10804" width="37" style="130" customWidth="1"/>
    <col min="10805" max="10823" width="36.85546875" style="130" customWidth="1"/>
    <col min="10824" max="10824" width="37" style="130" customWidth="1"/>
    <col min="10825" max="10842" width="36.85546875" style="130" customWidth="1"/>
    <col min="10843" max="10843" width="36.5703125" style="130" customWidth="1"/>
    <col min="10844" max="10856" width="36.85546875" style="130" customWidth="1"/>
    <col min="10857" max="10857" width="36.5703125" style="130" customWidth="1"/>
    <col min="10858" max="10860" width="36.85546875" style="130" customWidth="1"/>
    <col min="10861" max="10861" width="36.5703125" style="130" customWidth="1"/>
    <col min="10862" max="10869" width="36.85546875" style="130" customWidth="1"/>
    <col min="10870" max="10870" width="36.5703125" style="130" customWidth="1"/>
    <col min="10871" max="11008" width="36.85546875" style="130"/>
    <col min="11009" max="11009" width="18.5703125" style="130" customWidth="1"/>
    <col min="11010" max="11018" width="31.42578125" style="130" customWidth="1"/>
    <col min="11019" max="11035" width="36.85546875" style="130" customWidth="1"/>
    <col min="11036" max="11036" width="37" style="130" customWidth="1"/>
    <col min="11037" max="11052" width="36.85546875" style="130" customWidth="1"/>
    <col min="11053" max="11053" width="37.140625" style="130" customWidth="1"/>
    <col min="11054" max="11055" width="36.85546875" style="130" customWidth="1"/>
    <col min="11056" max="11056" width="36.5703125" style="130" customWidth="1"/>
    <col min="11057" max="11058" width="36.85546875" style="130" customWidth="1"/>
    <col min="11059" max="11059" width="36.5703125" style="130" customWidth="1"/>
    <col min="11060" max="11060" width="37" style="130" customWidth="1"/>
    <col min="11061" max="11079" width="36.85546875" style="130" customWidth="1"/>
    <col min="11080" max="11080" width="37" style="130" customWidth="1"/>
    <col min="11081" max="11098" width="36.85546875" style="130" customWidth="1"/>
    <col min="11099" max="11099" width="36.5703125" style="130" customWidth="1"/>
    <col min="11100" max="11112" width="36.85546875" style="130" customWidth="1"/>
    <col min="11113" max="11113" width="36.5703125" style="130" customWidth="1"/>
    <col min="11114" max="11116" width="36.85546875" style="130" customWidth="1"/>
    <col min="11117" max="11117" width="36.5703125" style="130" customWidth="1"/>
    <col min="11118" max="11125" width="36.85546875" style="130" customWidth="1"/>
    <col min="11126" max="11126" width="36.5703125" style="130" customWidth="1"/>
    <col min="11127" max="11264" width="36.85546875" style="130"/>
    <col min="11265" max="11265" width="18.5703125" style="130" customWidth="1"/>
    <col min="11266" max="11274" width="31.42578125" style="130" customWidth="1"/>
    <col min="11275" max="11291" width="36.85546875" style="130" customWidth="1"/>
    <col min="11292" max="11292" width="37" style="130" customWidth="1"/>
    <col min="11293" max="11308" width="36.85546875" style="130" customWidth="1"/>
    <col min="11309" max="11309" width="37.140625" style="130" customWidth="1"/>
    <col min="11310" max="11311" width="36.85546875" style="130" customWidth="1"/>
    <col min="11312" max="11312" width="36.5703125" style="130" customWidth="1"/>
    <col min="11313" max="11314" width="36.85546875" style="130" customWidth="1"/>
    <col min="11315" max="11315" width="36.5703125" style="130" customWidth="1"/>
    <col min="11316" max="11316" width="37" style="130" customWidth="1"/>
    <col min="11317" max="11335" width="36.85546875" style="130" customWidth="1"/>
    <col min="11336" max="11336" width="37" style="130" customWidth="1"/>
    <col min="11337" max="11354" width="36.85546875" style="130" customWidth="1"/>
    <col min="11355" max="11355" width="36.5703125" style="130" customWidth="1"/>
    <col min="11356" max="11368" width="36.85546875" style="130" customWidth="1"/>
    <col min="11369" max="11369" width="36.5703125" style="130" customWidth="1"/>
    <col min="11370" max="11372" width="36.85546875" style="130" customWidth="1"/>
    <col min="11373" max="11373" width="36.5703125" style="130" customWidth="1"/>
    <col min="11374" max="11381" width="36.85546875" style="130" customWidth="1"/>
    <col min="11382" max="11382" width="36.5703125" style="130" customWidth="1"/>
    <col min="11383" max="11520" width="36.85546875" style="130"/>
    <col min="11521" max="11521" width="18.5703125" style="130" customWidth="1"/>
    <col min="11522" max="11530" width="31.42578125" style="130" customWidth="1"/>
    <col min="11531" max="11547" width="36.85546875" style="130" customWidth="1"/>
    <col min="11548" max="11548" width="37" style="130" customWidth="1"/>
    <col min="11549" max="11564" width="36.85546875" style="130" customWidth="1"/>
    <col min="11565" max="11565" width="37.140625" style="130" customWidth="1"/>
    <col min="11566" max="11567" width="36.85546875" style="130" customWidth="1"/>
    <col min="11568" max="11568" width="36.5703125" style="130" customWidth="1"/>
    <col min="11569" max="11570" width="36.85546875" style="130" customWidth="1"/>
    <col min="11571" max="11571" width="36.5703125" style="130" customWidth="1"/>
    <col min="11572" max="11572" width="37" style="130" customWidth="1"/>
    <col min="11573" max="11591" width="36.85546875" style="130" customWidth="1"/>
    <col min="11592" max="11592" width="37" style="130" customWidth="1"/>
    <col min="11593" max="11610" width="36.85546875" style="130" customWidth="1"/>
    <col min="11611" max="11611" width="36.5703125" style="130" customWidth="1"/>
    <col min="11612" max="11624" width="36.85546875" style="130" customWidth="1"/>
    <col min="11625" max="11625" width="36.5703125" style="130" customWidth="1"/>
    <col min="11626" max="11628" width="36.85546875" style="130" customWidth="1"/>
    <col min="11629" max="11629" width="36.5703125" style="130" customWidth="1"/>
    <col min="11630" max="11637" width="36.85546875" style="130" customWidth="1"/>
    <col min="11638" max="11638" width="36.5703125" style="130" customWidth="1"/>
    <col min="11639" max="11776" width="36.85546875" style="130"/>
    <col min="11777" max="11777" width="18.5703125" style="130" customWidth="1"/>
    <col min="11778" max="11786" width="31.42578125" style="130" customWidth="1"/>
    <col min="11787" max="11803" width="36.85546875" style="130" customWidth="1"/>
    <col min="11804" max="11804" width="37" style="130" customWidth="1"/>
    <col min="11805" max="11820" width="36.85546875" style="130" customWidth="1"/>
    <col min="11821" max="11821" width="37.140625" style="130" customWidth="1"/>
    <col min="11822" max="11823" width="36.85546875" style="130" customWidth="1"/>
    <col min="11824" max="11824" width="36.5703125" style="130" customWidth="1"/>
    <col min="11825" max="11826" width="36.85546875" style="130" customWidth="1"/>
    <col min="11827" max="11827" width="36.5703125" style="130" customWidth="1"/>
    <col min="11828" max="11828" width="37" style="130" customWidth="1"/>
    <col min="11829" max="11847" width="36.85546875" style="130" customWidth="1"/>
    <col min="11848" max="11848" width="37" style="130" customWidth="1"/>
    <col min="11849" max="11866" width="36.85546875" style="130" customWidth="1"/>
    <col min="11867" max="11867" width="36.5703125" style="130" customWidth="1"/>
    <col min="11868" max="11880" width="36.85546875" style="130" customWidth="1"/>
    <col min="11881" max="11881" width="36.5703125" style="130" customWidth="1"/>
    <col min="11882" max="11884" width="36.85546875" style="130" customWidth="1"/>
    <col min="11885" max="11885" width="36.5703125" style="130" customWidth="1"/>
    <col min="11886" max="11893" width="36.85546875" style="130" customWidth="1"/>
    <col min="11894" max="11894" width="36.5703125" style="130" customWidth="1"/>
    <col min="11895" max="12032" width="36.85546875" style="130"/>
    <col min="12033" max="12033" width="18.5703125" style="130" customWidth="1"/>
    <col min="12034" max="12042" width="31.42578125" style="130" customWidth="1"/>
    <col min="12043" max="12059" width="36.85546875" style="130" customWidth="1"/>
    <col min="12060" max="12060" width="37" style="130" customWidth="1"/>
    <col min="12061" max="12076" width="36.85546875" style="130" customWidth="1"/>
    <col min="12077" max="12077" width="37.140625" style="130" customWidth="1"/>
    <col min="12078" max="12079" width="36.85546875" style="130" customWidth="1"/>
    <col min="12080" max="12080" width="36.5703125" style="130" customWidth="1"/>
    <col min="12081" max="12082" width="36.85546875" style="130" customWidth="1"/>
    <col min="12083" max="12083" width="36.5703125" style="130" customWidth="1"/>
    <col min="12084" max="12084" width="37" style="130" customWidth="1"/>
    <col min="12085" max="12103" width="36.85546875" style="130" customWidth="1"/>
    <col min="12104" max="12104" width="37" style="130" customWidth="1"/>
    <col min="12105" max="12122" width="36.85546875" style="130" customWidth="1"/>
    <col min="12123" max="12123" width="36.5703125" style="130" customWidth="1"/>
    <col min="12124" max="12136" width="36.85546875" style="130" customWidth="1"/>
    <col min="12137" max="12137" width="36.5703125" style="130" customWidth="1"/>
    <col min="12138" max="12140" width="36.85546875" style="130" customWidth="1"/>
    <col min="12141" max="12141" width="36.5703125" style="130" customWidth="1"/>
    <col min="12142" max="12149" width="36.85546875" style="130" customWidth="1"/>
    <col min="12150" max="12150" width="36.5703125" style="130" customWidth="1"/>
    <col min="12151" max="12288" width="36.85546875" style="130"/>
    <col min="12289" max="12289" width="18.5703125" style="130" customWidth="1"/>
    <col min="12290" max="12298" width="31.42578125" style="130" customWidth="1"/>
    <col min="12299" max="12315" width="36.85546875" style="130" customWidth="1"/>
    <col min="12316" max="12316" width="37" style="130" customWidth="1"/>
    <col min="12317" max="12332" width="36.85546875" style="130" customWidth="1"/>
    <col min="12333" max="12333" width="37.140625" style="130" customWidth="1"/>
    <col min="12334" max="12335" width="36.85546875" style="130" customWidth="1"/>
    <col min="12336" max="12336" width="36.5703125" style="130" customWidth="1"/>
    <col min="12337" max="12338" width="36.85546875" style="130" customWidth="1"/>
    <col min="12339" max="12339" width="36.5703125" style="130" customWidth="1"/>
    <col min="12340" max="12340" width="37" style="130" customWidth="1"/>
    <col min="12341" max="12359" width="36.85546875" style="130" customWidth="1"/>
    <col min="12360" max="12360" width="37" style="130" customWidth="1"/>
    <col min="12361" max="12378" width="36.85546875" style="130" customWidth="1"/>
    <col min="12379" max="12379" width="36.5703125" style="130" customWidth="1"/>
    <col min="12380" max="12392" width="36.85546875" style="130" customWidth="1"/>
    <col min="12393" max="12393" width="36.5703125" style="130" customWidth="1"/>
    <col min="12394" max="12396" width="36.85546875" style="130" customWidth="1"/>
    <col min="12397" max="12397" width="36.5703125" style="130" customWidth="1"/>
    <col min="12398" max="12405" width="36.85546875" style="130" customWidth="1"/>
    <col min="12406" max="12406" width="36.5703125" style="130" customWidth="1"/>
    <col min="12407" max="12544" width="36.85546875" style="130"/>
    <col min="12545" max="12545" width="18.5703125" style="130" customWidth="1"/>
    <col min="12546" max="12554" width="31.42578125" style="130" customWidth="1"/>
    <col min="12555" max="12571" width="36.85546875" style="130" customWidth="1"/>
    <col min="12572" max="12572" width="37" style="130" customWidth="1"/>
    <col min="12573" max="12588" width="36.85546875" style="130" customWidth="1"/>
    <col min="12589" max="12589" width="37.140625" style="130" customWidth="1"/>
    <col min="12590" max="12591" width="36.85546875" style="130" customWidth="1"/>
    <col min="12592" max="12592" width="36.5703125" style="130" customWidth="1"/>
    <col min="12593" max="12594" width="36.85546875" style="130" customWidth="1"/>
    <col min="12595" max="12595" width="36.5703125" style="130" customWidth="1"/>
    <col min="12596" max="12596" width="37" style="130" customWidth="1"/>
    <col min="12597" max="12615" width="36.85546875" style="130" customWidth="1"/>
    <col min="12616" max="12616" width="37" style="130" customWidth="1"/>
    <col min="12617" max="12634" width="36.85546875" style="130" customWidth="1"/>
    <col min="12635" max="12635" width="36.5703125" style="130" customWidth="1"/>
    <col min="12636" max="12648" width="36.85546875" style="130" customWidth="1"/>
    <col min="12649" max="12649" width="36.5703125" style="130" customWidth="1"/>
    <col min="12650" max="12652" width="36.85546875" style="130" customWidth="1"/>
    <col min="12653" max="12653" width="36.5703125" style="130" customWidth="1"/>
    <col min="12654" max="12661" width="36.85546875" style="130" customWidth="1"/>
    <col min="12662" max="12662" width="36.5703125" style="130" customWidth="1"/>
    <col min="12663" max="12800" width="36.85546875" style="130"/>
    <col min="12801" max="12801" width="18.5703125" style="130" customWidth="1"/>
    <col min="12802" max="12810" width="31.42578125" style="130" customWidth="1"/>
    <col min="12811" max="12827" width="36.85546875" style="130" customWidth="1"/>
    <col min="12828" max="12828" width="37" style="130" customWidth="1"/>
    <col min="12829" max="12844" width="36.85546875" style="130" customWidth="1"/>
    <col min="12845" max="12845" width="37.140625" style="130" customWidth="1"/>
    <col min="12846" max="12847" width="36.85546875" style="130" customWidth="1"/>
    <col min="12848" max="12848" width="36.5703125" style="130" customWidth="1"/>
    <col min="12849" max="12850" width="36.85546875" style="130" customWidth="1"/>
    <col min="12851" max="12851" width="36.5703125" style="130" customWidth="1"/>
    <col min="12852" max="12852" width="37" style="130" customWidth="1"/>
    <col min="12853" max="12871" width="36.85546875" style="130" customWidth="1"/>
    <col min="12872" max="12872" width="37" style="130" customWidth="1"/>
    <col min="12873" max="12890" width="36.85546875" style="130" customWidth="1"/>
    <col min="12891" max="12891" width="36.5703125" style="130" customWidth="1"/>
    <col min="12892" max="12904" width="36.85546875" style="130" customWidth="1"/>
    <col min="12905" max="12905" width="36.5703125" style="130" customWidth="1"/>
    <col min="12906" max="12908" width="36.85546875" style="130" customWidth="1"/>
    <col min="12909" max="12909" width="36.5703125" style="130" customWidth="1"/>
    <col min="12910" max="12917" width="36.85546875" style="130" customWidth="1"/>
    <col min="12918" max="12918" width="36.5703125" style="130" customWidth="1"/>
    <col min="12919" max="13056" width="36.85546875" style="130"/>
    <col min="13057" max="13057" width="18.5703125" style="130" customWidth="1"/>
    <col min="13058" max="13066" width="31.42578125" style="130" customWidth="1"/>
    <col min="13067" max="13083" width="36.85546875" style="130" customWidth="1"/>
    <col min="13084" max="13084" width="37" style="130" customWidth="1"/>
    <col min="13085" max="13100" width="36.85546875" style="130" customWidth="1"/>
    <col min="13101" max="13101" width="37.140625" style="130" customWidth="1"/>
    <col min="13102" max="13103" width="36.85546875" style="130" customWidth="1"/>
    <col min="13104" max="13104" width="36.5703125" style="130" customWidth="1"/>
    <col min="13105" max="13106" width="36.85546875" style="130" customWidth="1"/>
    <col min="13107" max="13107" width="36.5703125" style="130" customWidth="1"/>
    <col min="13108" max="13108" width="37" style="130" customWidth="1"/>
    <col min="13109" max="13127" width="36.85546875" style="130" customWidth="1"/>
    <col min="13128" max="13128" width="37" style="130" customWidth="1"/>
    <col min="13129" max="13146" width="36.85546875" style="130" customWidth="1"/>
    <col min="13147" max="13147" width="36.5703125" style="130" customWidth="1"/>
    <col min="13148" max="13160" width="36.85546875" style="130" customWidth="1"/>
    <col min="13161" max="13161" width="36.5703125" style="130" customWidth="1"/>
    <col min="13162" max="13164" width="36.85546875" style="130" customWidth="1"/>
    <col min="13165" max="13165" width="36.5703125" style="130" customWidth="1"/>
    <col min="13166" max="13173" width="36.85546875" style="130" customWidth="1"/>
    <col min="13174" max="13174" width="36.5703125" style="130" customWidth="1"/>
    <col min="13175" max="13312" width="36.85546875" style="130"/>
    <col min="13313" max="13313" width="18.5703125" style="130" customWidth="1"/>
    <col min="13314" max="13322" width="31.42578125" style="130" customWidth="1"/>
    <col min="13323" max="13339" width="36.85546875" style="130" customWidth="1"/>
    <col min="13340" max="13340" width="37" style="130" customWidth="1"/>
    <col min="13341" max="13356" width="36.85546875" style="130" customWidth="1"/>
    <col min="13357" max="13357" width="37.140625" style="130" customWidth="1"/>
    <col min="13358" max="13359" width="36.85546875" style="130" customWidth="1"/>
    <col min="13360" max="13360" width="36.5703125" style="130" customWidth="1"/>
    <col min="13361" max="13362" width="36.85546875" style="130" customWidth="1"/>
    <col min="13363" max="13363" width="36.5703125" style="130" customWidth="1"/>
    <col min="13364" max="13364" width="37" style="130" customWidth="1"/>
    <col min="13365" max="13383" width="36.85546875" style="130" customWidth="1"/>
    <col min="13384" max="13384" width="37" style="130" customWidth="1"/>
    <col min="13385" max="13402" width="36.85546875" style="130" customWidth="1"/>
    <col min="13403" max="13403" width="36.5703125" style="130" customWidth="1"/>
    <col min="13404" max="13416" width="36.85546875" style="130" customWidth="1"/>
    <col min="13417" max="13417" width="36.5703125" style="130" customWidth="1"/>
    <col min="13418" max="13420" width="36.85546875" style="130" customWidth="1"/>
    <col min="13421" max="13421" width="36.5703125" style="130" customWidth="1"/>
    <col min="13422" max="13429" width="36.85546875" style="130" customWidth="1"/>
    <col min="13430" max="13430" width="36.5703125" style="130" customWidth="1"/>
    <col min="13431" max="13568" width="36.85546875" style="130"/>
    <col min="13569" max="13569" width="18.5703125" style="130" customWidth="1"/>
    <col min="13570" max="13578" width="31.42578125" style="130" customWidth="1"/>
    <col min="13579" max="13595" width="36.85546875" style="130" customWidth="1"/>
    <col min="13596" max="13596" width="37" style="130" customWidth="1"/>
    <col min="13597" max="13612" width="36.85546875" style="130" customWidth="1"/>
    <col min="13613" max="13613" width="37.140625" style="130" customWidth="1"/>
    <col min="13614" max="13615" width="36.85546875" style="130" customWidth="1"/>
    <col min="13616" max="13616" width="36.5703125" style="130" customWidth="1"/>
    <col min="13617" max="13618" width="36.85546875" style="130" customWidth="1"/>
    <col min="13619" max="13619" width="36.5703125" style="130" customWidth="1"/>
    <col min="13620" max="13620" width="37" style="130" customWidth="1"/>
    <col min="13621" max="13639" width="36.85546875" style="130" customWidth="1"/>
    <col min="13640" max="13640" width="37" style="130" customWidth="1"/>
    <col min="13641" max="13658" width="36.85546875" style="130" customWidth="1"/>
    <col min="13659" max="13659" width="36.5703125" style="130" customWidth="1"/>
    <col min="13660" max="13672" width="36.85546875" style="130" customWidth="1"/>
    <col min="13673" max="13673" width="36.5703125" style="130" customWidth="1"/>
    <col min="13674" max="13676" width="36.85546875" style="130" customWidth="1"/>
    <col min="13677" max="13677" width="36.5703125" style="130" customWidth="1"/>
    <col min="13678" max="13685" width="36.85546875" style="130" customWidth="1"/>
    <col min="13686" max="13686" width="36.5703125" style="130" customWidth="1"/>
    <col min="13687" max="13824" width="36.85546875" style="130"/>
    <col min="13825" max="13825" width="18.5703125" style="130" customWidth="1"/>
    <col min="13826" max="13834" width="31.42578125" style="130" customWidth="1"/>
    <col min="13835" max="13851" width="36.85546875" style="130" customWidth="1"/>
    <col min="13852" max="13852" width="37" style="130" customWidth="1"/>
    <col min="13853" max="13868" width="36.85546875" style="130" customWidth="1"/>
    <col min="13869" max="13869" width="37.140625" style="130" customWidth="1"/>
    <col min="13870" max="13871" width="36.85546875" style="130" customWidth="1"/>
    <col min="13872" max="13872" width="36.5703125" style="130" customWidth="1"/>
    <col min="13873" max="13874" width="36.85546875" style="130" customWidth="1"/>
    <col min="13875" max="13875" width="36.5703125" style="130" customWidth="1"/>
    <col min="13876" max="13876" width="37" style="130" customWidth="1"/>
    <col min="13877" max="13895" width="36.85546875" style="130" customWidth="1"/>
    <col min="13896" max="13896" width="37" style="130" customWidth="1"/>
    <col min="13897" max="13914" width="36.85546875" style="130" customWidth="1"/>
    <col min="13915" max="13915" width="36.5703125" style="130" customWidth="1"/>
    <col min="13916" max="13928" width="36.85546875" style="130" customWidth="1"/>
    <col min="13929" max="13929" width="36.5703125" style="130" customWidth="1"/>
    <col min="13930" max="13932" width="36.85546875" style="130" customWidth="1"/>
    <col min="13933" max="13933" width="36.5703125" style="130" customWidth="1"/>
    <col min="13934" max="13941" width="36.85546875" style="130" customWidth="1"/>
    <col min="13942" max="13942" width="36.5703125" style="130" customWidth="1"/>
    <col min="13943" max="14080" width="36.85546875" style="130"/>
    <col min="14081" max="14081" width="18.5703125" style="130" customWidth="1"/>
    <col min="14082" max="14090" width="31.42578125" style="130" customWidth="1"/>
    <col min="14091" max="14107" width="36.85546875" style="130" customWidth="1"/>
    <col min="14108" max="14108" width="37" style="130" customWidth="1"/>
    <col min="14109" max="14124" width="36.85546875" style="130" customWidth="1"/>
    <col min="14125" max="14125" width="37.140625" style="130" customWidth="1"/>
    <col min="14126" max="14127" width="36.85546875" style="130" customWidth="1"/>
    <col min="14128" max="14128" width="36.5703125" style="130" customWidth="1"/>
    <col min="14129" max="14130" width="36.85546875" style="130" customWidth="1"/>
    <col min="14131" max="14131" width="36.5703125" style="130" customWidth="1"/>
    <col min="14132" max="14132" width="37" style="130" customWidth="1"/>
    <col min="14133" max="14151" width="36.85546875" style="130" customWidth="1"/>
    <col min="14152" max="14152" width="37" style="130" customWidth="1"/>
    <col min="14153" max="14170" width="36.85546875" style="130" customWidth="1"/>
    <col min="14171" max="14171" width="36.5703125" style="130" customWidth="1"/>
    <col min="14172" max="14184" width="36.85546875" style="130" customWidth="1"/>
    <col min="14185" max="14185" width="36.5703125" style="130" customWidth="1"/>
    <col min="14186" max="14188" width="36.85546875" style="130" customWidth="1"/>
    <col min="14189" max="14189" width="36.5703125" style="130" customWidth="1"/>
    <col min="14190" max="14197" width="36.85546875" style="130" customWidth="1"/>
    <col min="14198" max="14198" width="36.5703125" style="130" customWidth="1"/>
    <col min="14199" max="14336" width="36.85546875" style="130"/>
    <col min="14337" max="14337" width="18.5703125" style="130" customWidth="1"/>
    <col min="14338" max="14346" width="31.42578125" style="130" customWidth="1"/>
    <col min="14347" max="14363" width="36.85546875" style="130" customWidth="1"/>
    <col min="14364" max="14364" width="37" style="130" customWidth="1"/>
    <col min="14365" max="14380" width="36.85546875" style="130" customWidth="1"/>
    <col min="14381" max="14381" width="37.140625" style="130" customWidth="1"/>
    <col min="14382" max="14383" width="36.85546875" style="130" customWidth="1"/>
    <col min="14384" max="14384" width="36.5703125" style="130" customWidth="1"/>
    <col min="14385" max="14386" width="36.85546875" style="130" customWidth="1"/>
    <col min="14387" max="14387" width="36.5703125" style="130" customWidth="1"/>
    <col min="14388" max="14388" width="37" style="130" customWidth="1"/>
    <col min="14389" max="14407" width="36.85546875" style="130" customWidth="1"/>
    <col min="14408" max="14408" width="37" style="130" customWidth="1"/>
    <col min="14409" max="14426" width="36.85546875" style="130" customWidth="1"/>
    <col min="14427" max="14427" width="36.5703125" style="130" customWidth="1"/>
    <col min="14428" max="14440" width="36.85546875" style="130" customWidth="1"/>
    <col min="14441" max="14441" width="36.5703125" style="130" customWidth="1"/>
    <col min="14442" max="14444" width="36.85546875" style="130" customWidth="1"/>
    <col min="14445" max="14445" width="36.5703125" style="130" customWidth="1"/>
    <col min="14446" max="14453" width="36.85546875" style="130" customWidth="1"/>
    <col min="14454" max="14454" width="36.5703125" style="130" customWidth="1"/>
    <col min="14455" max="14592" width="36.85546875" style="130"/>
    <col min="14593" max="14593" width="18.5703125" style="130" customWidth="1"/>
    <col min="14594" max="14602" width="31.42578125" style="130" customWidth="1"/>
    <col min="14603" max="14619" width="36.85546875" style="130" customWidth="1"/>
    <col min="14620" max="14620" width="37" style="130" customWidth="1"/>
    <col min="14621" max="14636" width="36.85546875" style="130" customWidth="1"/>
    <col min="14637" max="14637" width="37.140625" style="130" customWidth="1"/>
    <col min="14638" max="14639" width="36.85546875" style="130" customWidth="1"/>
    <col min="14640" max="14640" width="36.5703125" style="130" customWidth="1"/>
    <col min="14641" max="14642" width="36.85546875" style="130" customWidth="1"/>
    <col min="14643" max="14643" width="36.5703125" style="130" customWidth="1"/>
    <col min="14644" max="14644" width="37" style="130" customWidth="1"/>
    <col min="14645" max="14663" width="36.85546875" style="130" customWidth="1"/>
    <col min="14664" max="14664" width="37" style="130" customWidth="1"/>
    <col min="14665" max="14682" width="36.85546875" style="130" customWidth="1"/>
    <col min="14683" max="14683" width="36.5703125" style="130" customWidth="1"/>
    <col min="14684" max="14696" width="36.85546875" style="130" customWidth="1"/>
    <col min="14697" max="14697" width="36.5703125" style="130" customWidth="1"/>
    <col min="14698" max="14700" width="36.85546875" style="130" customWidth="1"/>
    <col min="14701" max="14701" width="36.5703125" style="130" customWidth="1"/>
    <col min="14702" max="14709" width="36.85546875" style="130" customWidth="1"/>
    <col min="14710" max="14710" width="36.5703125" style="130" customWidth="1"/>
    <col min="14711" max="14848" width="36.85546875" style="130"/>
    <col min="14849" max="14849" width="18.5703125" style="130" customWidth="1"/>
    <col min="14850" max="14858" width="31.42578125" style="130" customWidth="1"/>
    <col min="14859" max="14875" width="36.85546875" style="130" customWidth="1"/>
    <col min="14876" max="14876" width="37" style="130" customWidth="1"/>
    <col min="14877" max="14892" width="36.85546875" style="130" customWidth="1"/>
    <col min="14893" max="14893" width="37.140625" style="130" customWidth="1"/>
    <col min="14894" max="14895" width="36.85546875" style="130" customWidth="1"/>
    <col min="14896" max="14896" width="36.5703125" style="130" customWidth="1"/>
    <col min="14897" max="14898" width="36.85546875" style="130" customWidth="1"/>
    <col min="14899" max="14899" width="36.5703125" style="130" customWidth="1"/>
    <col min="14900" max="14900" width="37" style="130" customWidth="1"/>
    <col min="14901" max="14919" width="36.85546875" style="130" customWidth="1"/>
    <col min="14920" max="14920" width="37" style="130" customWidth="1"/>
    <col min="14921" max="14938" width="36.85546875" style="130" customWidth="1"/>
    <col min="14939" max="14939" width="36.5703125" style="130" customWidth="1"/>
    <col min="14940" max="14952" width="36.85546875" style="130" customWidth="1"/>
    <col min="14953" max="14953" width="36.5703125" style="130" customWidth="1"/>
    <col min="14954" max="14956" width="36.85546875" style="130" customWidth="1"/>
    <col min="14957" max="14957" width="36.5703125" style="130" customWidth="1"/>
    <col min="14958" max="14965" width="36.85546875" style="130" customWidth="1"/>
    <col min="14966" max="14966" width="36.5703125" style="130" customWidth="1"/>
    <col min="14967" max="15104" width="36.85546875" style="130"/>
    <col min="15105" max="15105" width="18.5703125" style="130" customWidth="1"/>
    <col min="15106" max="15114" width="31.42578125" style="130" customWidth="1"/>
    <col min="15115" max="15131" width="36.85546875" style="130" customWidth="1"/>
    <col min="15132" max="15132" width="37" style="130" customWidth="1"/>
    <col min="15133" max="15148" width="36.85546875" style="130" customWidth="1"/>
    <col min="15149" max="15149" width="37.140625" style="130" customWidth="1"/>
    <col min="15150" max="15151" width="36.85546875" style="130" customWidth="1"/>
    <col min="15152" max="15152" width="36.5703125" style="130" customWidth="1"/>
    <col min="15153" max="15154" width="36.85546875" style="130" customWidth="1"/>
    <col min="15155" max="15155" width="36.5703125" style="130" customWidth="1"/>
    <col min="15156" max="15156" width="37" style="130" customWidth="1"/>
    <col min="15157" max="15175" width="36.85546875" style="130" customWidth="1"/>
    <col min="15176" max="15176" width="37" style="130" customWidth="1"/>
    <col min="15177" max="15194" width="36.85546875" style="130" customWidth="1"/>
    <col min="15195" max="15195" width="36.5703125" style="130" customWidth="1"/>
    <col min="15196" max="15208" width="36.85546875" style="130" customWidth="1"/>
    <col min="15209" max="15209" width="36.5703125" style="130" customWidth="1"/>
    <col min="15210" max="15212" width="36.85546875" style="130" customWidth="1"/>
    <col min="15213" max="15213" width="36.5703125" style="130" customWidth="1"/>
    <col min="15214" max="15221" width="36.85546875" style="130" customWidth="1"/>
    <col min="15222" max="15222" width="36.5703125" style="130" customWidth="1"/>
    <col min="15223" max="15360" width="36.85546875" style="130"/>
    <col min="15361" max="15361" width="18.5703125" style="130" customWidth="1"/>
    <col min="15362" max="15370" width="31.42578125" style="130" customWidth="1"/>
    <col min="15371" max="15387" width="36.85546875" style="130" customWidth="1"/>
    <col min="15388" max="15388" width="37" style="130" customWidth="1"/>
    <col min="15389" max="15404" width="36.85546875" style="130" customWidth="1"/>
    <col min="15405" max="15405" width="37.140625" style="130" customWidth="1"/>
    <col min="15406" max="15407" width="36.85546875" style="130" customWidth="1"/>
    <col min="15408" max="15408" width="36.5703125" style="130" customWidth="1"/>
    <col min="15409" max="15410" width="36.85546875" style="130" customWidth="1"/>
    <col min="15411" max="15411" width="36.5703125" style="130" customWidth="1"/>
    <col min="15412" max="15412" width="37" style="130" customWidth="1"/>
    <col min="15413" max="15431" width="36.85546875" style="130" customWidth="1"/>
    <col min="15432" max="15432" width="37" style="130" customWidth="1"/>
    <col min="15433" max="15450" width="36.85546875" style="130" customWidth="1"/>
    <col min="15451" max="15451" width="36.5703125" style="130" customWidth="1"/>
    <col min="15452" max="15464" width="36.85546875" style="130" customWidth="1"/>
    <col min="15465" max="15465" width="36.5703125" style="130" customWidth="1"/>
    <col min="15466" max="15468" width="36.85546875" style="130" customWidth="1"/>
    <col min="15469" max="15469" width="36.5703125" style="130" customWidth="1"/>
    <col min="15470" max="15477" width="36.85546875" style="130" customWidth="1"/>
    <col min="15478" max="15478" width="36.5703125" style="130" customWidth="1"/>
    <col min="15479" max="15616" width="36.85546875" style="130"/>
    <col min="15617" max="15617" width="18.5703125" style="130" customWidth="1"/>
    <col min="15618" max="15626" width="31.42578125" style="130" customWidth="1"/>
    <col min="15627" max="15643" width="36.85546875" style="130" customWidth="1"/>
    <col min="15644" max="15644" width="37" style="130" customWidth="1"/>
    <col min="15645" max="15660" width="36.85546875" style="130" customWidth="1"/>
    <col min="15661" max="15661" width="37.140625" style="130" customWidth="1"/>
    <col min="15662" max="15663" width="36.85546875" style="130" customWidth="1"/>
    <col min="15664" max="15664" width="36.5703125" style="130" customWidth="1"/>
    <col min="15665" max="15666" width="36.85546875" style="130" customWidth="1"/>
    <col min="15667" max="15667" width="36.5703125" style="130" customWidth="1"/>
    <col min="15668" max="15668" width="37" style="130" customWidth="1"/>
    <col min="15669" max="15687" width="36.85546875" style="130" customWidth="1"/>
    <col min="15688" max="15688" width="37" style="130" customWidth="1"/>
    <col min="15689" max="15706" width="36.85546875" style="130" customWidth="1"/>
    <col min="15707" max="15707" width="36.5703125" style="130" customWidth="1"/>
    <col min="15708" max="15720" width="36.85546875" style="130" customWidth="1"/>
    <col min="15721" max="15721" width="36.5703125" style="130" customWidth="1"/>
    <col min="15722" max="15724" width="36.85546875" style="130" customWidth="1"/>
    <col min="15725" max="15725" width="36.5703125" style="130" customWidth="1"/>
    <col min="15726" max="15733" width="36.85546875" style="130" customWidth="1"/>
    <col min="15734" max="15734" width="36.5703125" style="130" customWidth="1"/>
    <col min="15735" max="15872" width="36.85546875" style="130"/>
    <col min="15873" max="15873" width="18.5703125" style="130" customWidth="1"/>
    <col min="15874" max="15882" width="31.42578125" style="130" customWidth="1"/>
    <col min="15883" max="15899" width="36.85546875" style="130" customWidth="1"/>
    <col min="15900" max="15900" width="37" style="130" customWidth="1"/>
    <col min="15901" max="15916" width="36.85546875" style="130" customWidth="1"/>
    <col min="15917" max="15917" width="37.140625" style="130" customWidth="1"/>
    <col min="15918" max="15919" width="36.85546875" style="130" customWidth="1"/>
    <col min="15920" max="15920" width="36.5703125" style="130" customWidth="1"/>
    <col min="15921" max="15922" width="36.85546875" style="130" customWidth="1"/>
    <col min="15923" max="15923" width="36.5703125" style="130" customWidth="1"/>
    <col min="15924" max="15924" width="37" style="130" customWidth="1"/>
    <col min="15925" max="15943" width="36.85546875" style="130" customWidth="1"/>
    <col min="15944" max="15944" width="37" style="130" customWidth="1"/>
    <col min="15945" max="15962" width="36.85546875" style="130" customWidth="1"/>
    <col min="15963" max="15963" width="36.5703125" style="130" customWidth="1"/>
    <col min="15964" max="15976" width="36.85546875" style="130" customWidth="1"/>
    <col min="15977" max="15977" width="36.5703125" style="130" customWidth="1"/>
    <col min="15978" max="15980" width="36.85546875" style="130" customWidth="1"/>
    <col min="15981" max="15981" width="36.5703125" style="130" customWidth="1"/>
    <col min="15982" max="15989" width="36.85546875" style="130" customWidth="1"/>
    <col min="15990" max="15990" width="36.5703125" style="130" customWidth="1"/>
    <col min="15991" max="16128" width="36.85546875" style="130"/>
    <col min="16129" max="16129" width="18.5703125" style="130" customWidth="1"/>
    <col min="16130" max="16138" width="31.42578125" style="130" customWidth="1"/>
    <col min="16139" max="16155" width="36.85546875" style="130" customWidth="1"/>
    <col min="16156" max="16156" width="37" style="130" customWidth="1"/>
    <col min="16157" max="16172" width="36.85546875" style="130" customWidth="1"/>
    <col min="16173" max="16173" width="37.140625" style="130" customWidth="1"/>
    <col min="16174" max="16175" width="36.85546875" style="130" customWidth="1"/>
    <col min="16176" max="16176" width="36.5703125" style="130" customWidth="1"/>
    <col min="16177" max="16178" width="36.85546875" style="130" customWidth="1"/>
    <col min="16179" max="16179" width="36.5703125" style="130" customWidth="1"/>
    <col min="16180" max="16180" width="37" style="130" customWidth="1"/>
    <col min="16181" max="16199" width="36.85546875" style="130" customWidth="1"/>
    <col min="16200" max="16200" width="37" style="130" customWidth="1"/>
    <col min="16201" max="16218" width="36.85546875" style="130" customWidth="1"/>
    <col min="16219" max="16219" width="36.5703125" style="130" customWidth="1"/>
    <col min="16220" max="16232" width="36.85546875" style="130" customWidth="1"/>
    <col min="16233" max="16233" width="36.5703125" style="130" customWidth="1"/>
    <col min="16234" max="16236" width="36.85546875" style="130" customWidth="1"/>
    <col min="16237" max="16237" width="36.5703125" style="130" customWidth="1"/>
    <col min="16238" max="16245" width="36.85546875" style="130" customWidth="1"/>
    <col min="16246" max="16246" width="36.5703125" style="130" customWidth="1"/>
    <col min="16247" max="16384" width="36.85546875" style="130"/>
  </cols>
  <sheetData>
    <row r="1" spans="1:245" s="74" customFormat="1" ht="12.75" customHeight="1" x14ac:dyDescent="0.25">
      <c r="A1" s="70" t="s">
        <v>117</v>
      </c>
      <c r="B1" s="71"/>
      <c r="C1" s="72"/>
      <c r="D1" s="72"/>
      <c r="E1" s="72"/>
      <c r="F1" s="72"/>
      <c r="G1" s="72"/>
      <c r="H1" s="72"/>
      <c r="I1" s="72"/>
      <c r="J1" s="72"/>
      <c r="K1" s="73"/>
      <c r="L1" s="73"/>
      <c r="M1" s="73"/>
      <c r="N1" s="73"/>
      <c r="O1" s="73"/>
      <c r="P1" s="73"/>
      <c r="Q1" s="73"/>
      <c r="R1" s="73"/>
      <c r="S1" s="73"/>
      <c r="T1" s="73"/>
      <c r="U1" s="73"/>
      <c r="V1" s="73"/>
      <c r="W1" s="73"/>
      <c r="X1" s="73"/>
      <c r="Y1" s="73"/>
      <c r="Z1" s="73"/>
      <c r="AA1" s="73"/>
      <c r="AB1" s="73"/>
      <c r="AC1" s="73"/>
      <c r="AD1" s="73"/>
      <c r="AE1" s="73"/>
      <c r="AF1" s="73"/>
      <c r="AG1" s="73"/>
      <c r="AH1" s="73"/>
      <c r="AI1" s="73"/>
    </row>
    <row r="2" spans="1:245" s="78" customFormat="1" ht="12.75" customHeight="1" x14ac:dyDescent="0.25">
      <c r="A2" s="75" t="s">
        <v>118</v>
      </c>
      <c r="B2" s="76">
        <v>1</v>
      </c>
      <c r="C2" s="76">
        <v>2</v>
      </c>
      <c r="D2" s="76">
        <v>3</v>
      </c>
      <c r="E2" s="76">
        <v>4</v>
      </c>
      <c r="F2" s="76">
        <v>5</v>
      </c>
      <c r="G2" s="76">
        <v>6</v>
      </c>
      <c r="H2" s="76">
        <v>7</v>
      </c>
      <c r="I2" s="76">
        <v>8</v>
      </c>
      <c r="J2" s="76">
        <v>9</v>
      </c>
      <c r="K2" s="76"/>
      <c r="L2" s="76"/>
      <c r="M2" s="76"/>
      <c r="N2" s="76"/>
      <c r="O2" s="76"/>
      <c r="P2" s="76"/>
      <c r="Q2" s="76"/>
      <c r="R2" s="76"/>
      <c r="S2" s="76"/>
      <c r="T2" s="76"/>
      <c r="U2" s="76"/>
      <c r="V2" s="76"/>
      <c r="W2" s="76"/>
      <c r="X2" s="76"/>
      <c r="Y2" s="76"/>
      <c r="Z2" s="76"/>
      <c r="AA2" s="76"/>
      <c r="AB2" s="76"/>
      <c r="AC2" s="76"/>
      <c r="AD2" s="76"/>
      <c r="AE2" s="76"/>
      <c r="AF2" s="76"/>
      <c r="AG2" s="76"/>
      <c r="AH2" s="76"/>
      <c r="AI2" s="76"/>
      <c r="AJ2" s="77"/>
      <c r="AK2" s="77" t="str">
        <f t="shared" ref="AK2:CV2" si="0">IF(AK3="","",AJ2+1)</f>
        <v/>
      </c>
      <c r="AL2" s="77" t="str">
        <f t="shared" si="0"/>
        <v/>
      </c>
      <c r="AM2" s="77" t="str">
        <f t="shared" si="0"/>
        <v/>
      </c>
      <c r="AN2" s="77" t="str">
        <f t="shared" si="0"/>
        <v/>
      </c>
      <c r="AO2" s="77" t="str">
        <f t="shared" si="0"/>
        <v/>
      </c>
      <c r="AP2" s="77" t="str">
        <f t="shared" si="0"/>
        <v/>
      </c>
      <c r="AQ2" s="77" t="str">
        <f t="shared" si="0"/>
        <v/>
      </c>
      <c r="AR2" s="77" t="str">
        <f t="shared" si="0"/>
        <v/>
      </c>
      <c r="AS2" s="77" t="str">
        <f t="shared" si="0"/>
        <v/>
      </c>
      <c r="AT2" s="77" t="str">
        <f t="shared" si="0"/>
        <v/>
      </c>
      <c r="AU2" s="77" t="str">
        <f t="shared" si="0"/>
        <v/>
      </c>
      <c r="AV2" s="77" t="str">
        <f t="shared" si="0"/>
        <v/>
      </c>
      <c r="AW2" s="77" t="str">
        <f t="shared" si="0"/>
        <v/>
      </c>
      <c r="AX2" s="77" t="str">
        <f t="shared" si="0"/>
        <v/>
      </c>
      <c r="AY2" s="77" t="str">
        <f t="shared" si="0"/>
        <v/>
      </c>
      <c r="AZ2" s="77" t="str">
        <f t="shared" si="0"/>
        <v/>
      </c>
      <c r="BA2" s="77" t="str">
        <f t="shared" si="0"/>
        <v/>
      </c>
      <c r="BB2" s="77" t="str">
        <f t="shared" si="0"/>
        <v/>
      </c>
      <c r="BC2" s="77" t="str">
        <f t="shared" si="0"/>
        <v/>
      </c>
      <c r="BD2" s="77" t="str">
        <f t="shared" si="0"/>
        <v/>
      </c>
      <c r="BE2" s="77" t="str">
        <f t="shared" si="0"/>
        <v/>
      </c>
      <c r="BF2" s="77" t="str">
        <f t="shared" si="0"/>
        <v/>
      </c>
      <c r="BG2" s="77" t="str">
        <f t="shared" si="0"/>
        <v/>
      </c>
      <c r="BH2" s="77" t="str">
        <f t="shared" si="0"/>
        <v/>
      </c>
      <c r="BI2" s="77" t="str">
        <f t="shared" si="0"/>
        <v/>
      </c>
      <c r="BJ2" s="77" t="str">
        <f t="shared" si="0"/>
        <v/>
      </c>
      <c r="BK2" s="77" t="str">
        <f t="shared" si="0"/>
        <v/>
      </c>
      <c r="BL2" s="77" t="str">
        <f t="shared" si="0"/>
        <v/>
      </c>
      <c r="BM2" s="77" t="str">
        <f t="shared" si="0"/>
        <v/>
      </c>
      <c r="BN2" s="77" t="str">
        <f t="shared" si="0"/>
        <v/>
      </c>
      <c r="BO2" s="77" t="str">
        <f t="shared" si="0"/>
        <v/>
      </c>
      <c r="BP2" s="77" t="str">
        <f t="shared" si="0"/>
        <v/>
      </c>
      <c r="BQ2" s="77" t="str">
        <f t="shared" si="0"/>
        <v/>
      </c>
      <c r="BR2" s="77" t="str">
        <f t="shared" si="0"/>
        <v/>
      </c>
      <c r="BS2" s="77" t="str">
        <f t="shared" si="0"/>
        <v/>
      </c>
      <c r="BT2" s="77" t="str">
        <f t="shared" si="0"/>
        <v/>
      </c>
      <c r="BU2" s="77" t="str">
        <f t="shared" si="0"/>
        <v/>
      </c>
      <c r="BV2" s="77" t="str">
        <f t="shared" si="0"/>
        <v/>
      </c>
      <c r="BW2" s="77" t="str">
        <f t="shared" si="0"/>
        <v/>
      </c>
      <c r="BX2" s="77" t="str">
        <f t="shared" si="0"/>
        <v/>
      </c>
      <c r="BY2" s="77" t="str">
        <f t="shared" si="0"/>
        <v/>
      </c>
      <c r="BZ2" s="77" t="str">
        <f t="shared" si="0"/>
        <v/>
      </c>
      <c r="CA2" s="77" t="str">
        <f t="shared" si="0"/>
        <v/>
      </c>
      <c r="CB2" s="77" t="str">
        <f t="shared" si="0"/>
        <v/>
      </c>
      <c r="CC2" s="77" t="str">
        <f t="shared" si="0"/>
        <v/>
      </c>
      <c r="CD2" s="77" t="str">
        <f t="shared" si="0"/>
        <v/>
      </c>
      <c r="CE2" s="77" t="str">
        <f t="shared" si="0"/>
        <v/>
      </c>
      <c r="CF2" s="77" t="str">
        <f t="shared" si="0"/>
        <v/>
      </c>
      <c r="CG2" s="77" t="str">
        <f t="shared" si="0"/>
        <v/>
      </c>
      <c r="CH2" s="77" t="str">
        <f t="shared" si="0"/>
        <v/>
      </c>
      <c r="CI2" s="77" t="str">
        <f t="shared" si="0"/>
        <v/>
      </c>
      <c r="CJ2" s="77" t="str">
        <f t="shared" si="0"/>
        <v/>
      </c>
      <c r="CK2" s="77" t="str">
        <f t="shared" si="0"/>
        <v/>
      </c>
      <c r="CL2" s="77" t="str">
        <f t="shared" si="0"/>
        <v/>
      </c>
      <c r="CM2" s="77" t="str">
        <f t="shared" si="0"/>
        <v/>
      </c>
      <c r="CN2" s="77" t="str">
        <f t="shared" si="0"/>
        <v/>
      </c>
      <c r="CO2" s="77" t="str">
        <f t="shared" si="0"/>
        <v/>
      </c>
      <c r="CP2" s="77" t="str">
        <f t="shared" si="0"/>
        <v/>
      </c>
      <c r="CQ2" s="77" t="str">
        <f t="shared" si="0"/>
        <v/>
      </c>
      <c r="CR2" s="77" t="str">
        <f t="shared" si="0"/>
        <v/>
      </c>
      <c r="CS2" s="77" t="str">
        <f t="shared" si="0"/>
        <v/>
      </c>
      <c r="CT2" s="77" t="str">
        <f t="shared" si="0"/>
        <v/>
      </c>
      <c r="CU2" s="77" t="str">
        <f t="shared" si="0"/>
        <v/>
      </c>
      <c r="CV2" s="77" t="str">
        <f t="shared" si="0"/>
        <v/>
      </c>
      <c r="CW2" s="77" t="str">
        <f t="shared" ref="CW2:FH2" si="1">IF(CW3="","",CV2+1)</f>
        <v/>
      </c>
      <c r="CX2" s="77" t="str">
        <f t="shared" si="1"/>
        <v/>
      </c>
      <c r="CY2" s="77" t="str">
        <f t="shared" si="1"/>
        <v/>
      </c>
      <c r="CZ2" s="77" t="str">
        <f t="shared" si="1"/>
        <v/>
      </c>
      <c r="DA2" s="77" t="str">
        <f t="shared" si="1"/>
        <v/>
      </c>
      <c r="DB2" s="77" t="str">
        <f t="shared" si="1"/>
        <v/>
      </c>
      <c r="DC2" s="77" t="str">
        <f t="shared" si="1"/>
        <v/>
      </c>
      <c r="DD2" s="77" t="str">
        <f t="shared" si="1"/>
        <v/>
      </c>
      <c r="DE2" s="77" t="str">
        <f t="shared" si="1"/>
        <v/>
      </c>
      <c r="DF2" s="77" t="str">
        <f t="shared" si="1"/>
        <v/>
      </c>
      <c r="DG2" s="77" t="str">
        <f t="shared" si="1"/>
        <v/>
      </c>
      <c r="DH2" s="77" t="str">
        <f t="shared" si="1"/>
        <v/>
      </c>
      <c r="DI2" s="77" t="str">
        <f t="shared" si="1"/>
        <v/>
      </c>
      <c r="DJ2" s="77" t="str">
        <f t="shared" si="1"/>
        <v/>
      </c>
      <c r="DK2" s="77" t="str">
        <f t="shared" si="1"/>
        <v/>
      </c>
      <c r="DL2" s="77" t="str">
        <f t="shared" si="1"/>
        <v/>
      </c>
      <c r="DM2" s="77" t="str">
        <f t="shared" si="1"/>
        <v/>
      </c>
      <c r="DN2" s="77" t="str">
        <f t="shared" si="1"/>
        <v/>
      </c>
      <c r="DO2" s="77" t="str">
        <f t="shared" si="1"/>
        <v/>
      </c>
      <c r="DP2" s="77" t="str">
        <f t="shared" si="1"/>
        <v/>
      </c>
      <c r="DQ2" s="77" t="str">
        <f t="shared" si="1"/>
        <v/>
      </c>
      <c r="DR2" s="77" t="str">
        <f t="shared" si="1"/>
        <v/>
      </c>
      <c r="DS2" s="77" t="str">
        <f t="shared" si="1"/>
        <v/>
      </c>
      <c r="DT2" s="77" t="str">
        <f t="shared" si="1"/>
        <v/>
      </c>
      <c r="DU2" s="77" t="str">
        <f t="shared" si="1"/>
        <v/>
      </c>
      <c r="DV2" s="77" t="str">
        <f t="shared" si="1"/>
        <v/>
      </c>
      <c r="DW2" s="77" t="str">
        <f t="shared" si="1"/>
        <v/>
      </c>
      <c r="DX2" s="77" t="str">
        <f t="shared" si="1"/>
        <v/>
      </c>
      <c r="DY2" s="77" t="str">
        <f t="shared" si="1"/>
        <v/>
      </c>
      <c r="DZ2" s="77" t="str">
        <f t="shared" si="1"/>
        <v/>
      </c>
      <c r="EA2" s="77" t="str">
        <f t="shared" si="1"/>
        <v/>
      </c>
      <c r="EB2" s="77" t="str">
        <f t="shared" si="1"/>
        <v/>
      </c>
      <c r="EC2" s="77" t="str">
        <f t="shared" si="1"/>
        <v/>
      </c>
      <c r="ED2" s="77" t="str">
        <f t="shared" si="1"/>
        <v/>
      </c>
      <c r="EE2" s="77" t="str">
        <f t="shared" si="1"/>
        <v/>
      </c>
      <c r="EF2" s="77" t="str">
        <f t="shared" si="1"/>
        <v/>
      </c>
      <c r="EG2" s="77" t="str">
        <f t="shared" si="1"/>
        <v/>
      </c>
      <c r="EH2" s="77" t="str">
        <f t="shared" si="1"/>
        <v/>
      </c>
      <c r="EI2" s="77" t="str">
        <f t="shared" si="1"/>
        <v/>
      </c>
      <c r="EJ2" s="77" t="str">
        <f t="shared" si="1"/>
        <v/>
      </c>
      <c r="EK2" s="77" t="str">
        <f t="shared" si="1"/>
        <v/>
      </c>
      <c r="EL2" s="77" t="str">
        <f t="shared" si="1"/>
        <v/>
      </c>
      <c r="EM2" s="77" t="str">
        <f t="shared" si="1"/>
        <v/>
      </c>
      <c r="EN2" s="77" t="str">
        <f t="shared" si="1"/>
        <v/>
      </c>
      <c r="EO2" s="77" t="str">
        <f t="shared" si="1"/>
        <v/>
      </c>
      <c r="EP2" s="77" t="str">
        <f t="shared" si="1"/>
        <v/>
      </c>
      <c r="EQ2" s="77" t="str">
        <f t="shared" si="1"/>
        <v/>
      </c>
      <c r="ER2" s="77" t="str">
        <f t="shared" si="1"/>
        <v/>
      </c>
      <c r="ES2" s="77" t="str">
        <f t="shared" si="1"/>
        <v/>
      </c>
      <c r="ET2" s="77" t="str">
        <f t="shared" si="1"/>
        <v/>
      </c>
      <c r="EU2" s="77" t="str">
        <f t="shared" si="1"/>
        <v/>
      </c>
      <c r="EV2" s="77" t="str">
        <f t="shared" si="1"/>
        <v/>
      </c>
      <c r="EW2" s="77" t="str">
        <f t="shared" si="1"/>
        <v/>
      </c>
      <c r="EX2" s="77" t="str">
        <f t="shared" si="1"/>
        <v/>
      </c>
      <c r="EY2" s="77" t="str">
        <f t="shared" si="1"/>
        <v/>
      </c>
      <c r="EZ2" s="77" t="str">
        <f t="shared" si="1"/>
        <v/>
      </c>
      <c r="FA2" s="77" t="str">
        <f t="shared" si="1"/>
        <v/>
      </c>
      <c r="FB2" s="77" t="str">
        <f t="shared" si="1"/>
        <v/>
      </c>
      <c r="FC2" s="77" t="str">
        <f t="shared" si="1"/>
        <v/>
      </c>
      <c r="FD2" s="77" t="str">
        <f t="shared" si="1"/>
        <v/>
      </c>
      <c r="FE2" s="77" t="str">
        <f t="shared" si="1"/>
        <v/>
      </c>
      <c r="FF2" s="77" t="str">
        <f t="shared" si="1"/>
        <v/>
      </c>
      <c r="FG2" s="77" t="str">
        <f t="shared" si="1"/>
        <v/>
      </c>
      <c r="FH2" s="77" t="str">
        <f t="shared" si="1"/>
        <v/>
      </c>
      <c r="FI2" s="77" t="str">
        <f t="shared" ref="FI2:HT2" si="2">IF(FI3="","",FH2+1)</f>
        <v/>
      </c>
      <c r="FJ2" s="77" t="str">
        <f t="shared" si="2"/>
        <v/>
      </c>
      <c r="FK2" s="77" t="str">
        <f t="shared" si="2"/>
        <v/>
      </c>
      <c r="FL2" s="77" t="str">
        <f t="shared" si="2"/>
        <v/>
      </c>
      <c r="FM2" s="77" t="str">
        <f t="shared" si="2"/>
        <v/>
      </c>
      <c r="FN2" s="77" t="str">
        <f t="shared" si="2"/>
        <v/>
      </c>
      <c r="FO2" s="77" t="str">
        <f t="shared" si="2"/>
        <v/>
      </c>
      <c r="FP2" s="77" t="str">
        <f t="shared" si="2"/>
        <v/>
      </c>
      <c r="FQ2" s="77" t="str">
        <f t="shared" si="2"/>
        <v/>
      </c>
      <c r="FR2" s="77" t="str">
        <f t="shared" si="2"/>
        <v/>
      </c>
      <c r="FS2" s="77" t="str">
        <f t="shared" si="2"/>
        <v/>
      </c>
      <c r="FT2" s="77" t="str">
        <f t="shared" si="2"/>
        <v/>
      </c>
      <c r="FU2" s="77" t="str">
        <f t="shared" si="2"/>
        <v/>
      </c>
      <c r="FV2" s="77" t="str">
        <f t="shared" si="2"/>
        <v/>
      </c>
      <c r="FW2" s="77" t="str">
        <f t="shared" si="2"/>
        <v/>
      </c>
      <c r="FX2" s="77" t="str">
        <f t="shared" si="2"/>
        <v/>
      </c>
      <c r="FY2" s="77" t="str">
        <f t="shared" si="2"/>
        <v/>
      </c>
      <c r="FZ2" s="77" t="str">
        <f t="shared" si="2"/>
        <v/>
      </c>
      <c r="GA2" s="77" t="str">
        <f t="shared" si="2"/>
        <v/>
      </c>
      <c r="GB2" s="77" t="str">
        <f t="shared" si="2"/>
        <v/>
      </c>
      <c r="GC2" s="77" t="str">
        <f t="shared" si="2"/>
        <v/>
      </c>
      <c r="GD2" s="77" t="str">
        <f t="shared" si="2"/>
        <v/>
      </c>
      <c r="GE2" s="77" t="str">
        <f t="shared" si="2"/>
        <v/>
      </c>
      <c r="GF2" s="77" t="str">
        <f t="shared" si="2"/>
        <v/>
      </c>
      <c r="GG2" s="77" t="str">
        <f t="shared" si="2"/>
        <v/>
      </c>
      <c r="GH2" s="77" t="str">
        <f t="shared" si="2"/>
        <v/>
      </c>
      <c r="GI2" s="77" t="str">
        <f t="shared" si="2"/>
        <v/>
      </c>
      <c r="GJ2" s="77" t="str">
        <f t="shared" si="2"/>
        <v/>
      </c>
      <c r="GK2" s="77" t="str">
        <f t="shared" si="2"/>
        <v/>
      </c>
      <c r="GL2" s="77" t="str">
        <f t="shared" si="2"/>
        <v/>
      </c>
      <c r="GM2" s="77" t="str">
        <f t="shared" si="2"/>
        <v/>
      </c>
      <c r="GN2" s="77" t="str">
        <f t="shared" si="2"/>
        <v/>
      </c>
      <c r="GO2" s="77" t="str">
        <f t="shared" si="2"/>
        <v/>
      </c>
      <c r="GP2" s="77" t="str">
        <f t="shared" si="2"/>
        <v/>
      </c>
      <c r="GQ2" s="77" t="str">
        <f t="shared" si="2"/>
        <v/>
      </c>
      <c r="GR2" s="77" t="str">
        <f t="shared" si="2"/>
        <v/>
      </c>
      <c r="GS2" s="77" t="str">
        <f t="shared" si="2"/>
        <v/>
      </c>
      <c r="GT2" s="77" t="str">
        <f t="shared" si="2"/>
        <v/>
      </c>
      <c r="GU2" s="77" t="str">
        <f t="shared" si="2"/>
        <v/>
      </c>
      <c r="GV2" s="77" t="str">
        <f t="shared" si="2"/>
        <v/>
      </c>
      <c r="GW2" s="77" t="str">
        <f t="shared" si="2"/>
        <v/>
      </c>
      <c r="GX2" s="77" t="str">
        <f t="shared" si="2"/>
        <v/>
      </c>
      <c r="GY2" s="77" t="str">
        <f t="shared" si="2"/>
        <v/>
      </c>
      <c r="GZ2" s="77" t="str">
        <f t="shared" si="2"/>
        <v/>
      </c>
      <c r="HA2" s="77" t="str">
        <f t="shared" si="2"/>
        <v/>
      </c>
      <c r="HB2" s="77" t="str">
        <f t="shared" si="2"/>
        <v/>
      </c>
      <c r="HC2" s="77" t="str">
        <f t="shared" si="2"/>
        <v/>
      </c>
      <c r="HD2" s="77" t="str">
        <f t="shared" si="2"/>
        <v/>
      </c>
      <c r="HE2" s="77" t="str">
        <f t="shared" si="2"/>
        <v/>
      </c>
      <c r="HF2" s="77" t="str">
        <f t="shared" si="2"/>
        <v/>
      </c>
      <c r="HG2" s="77" t="str">
        <f t="shared" si="2"/>
        <v/>
      </c>
      <c r="HH2" s="77" t="str">
        <f t="shared" si="2"/>
        <v/>
      </c>
      <c r="HI2" s="77" t="str">
        <f t="shared" si="2"/>
        <v/>
      </c>
      <c r="HJ2" s="77" t="str">
        <f t="shared" si="2"/>
        <v/>
      </c>
      <c r="HK2" s="77" t="str">
        <f t="shared" si="2"/>
        <v/>
      </c>
      <c r="HL2" s="77" t="str">
        <f t="shared" si="2"/>
        <v/>
      </c>
      <c r="HM2" s="77" t="str">
        <f t="shared" si="2"/>
        <v/>
      </c>
      <c r="HN2" s="77" t="str">
        <f t="shared" si="2"/>
        <v/>
      </c>
      <c r="HO2" s="77" t="str">
        <f t="shared" si="2"/>
        <v/>
      </c>
      <c r="HP2" s="77" t="str">
        <f t="shared" si="2"/>
        <v/>
      </c>
      <c r="HQ2" s="77" t="str">
        <f t="shared" si="2"/>
        <v/>
      </c>
      <c r="HR2" s="77" t="str">
        <f t="shared" si="2"/>
        <v/>
      </c>
      <c r="HS2" s="77" t="str">
        <f t="shared" si="2"/>
        <v/>
      </c>
      <c r="HT2" s="77" t="str">
        <f t="shared" si="2"/>
        <v/>
      </c>
      <c r="HU2" s="77" t="str">
        <f t="shared" ref="HU2:IK2" si="3">IF(HU3="","",HT2+1)</f>
        <v/>
      </c>
      <c r="HV2" s="77" t="str">
        <f t="shared" si="3"/>
        <v/>
      </c>
      <c r="HW2" s="77" t="str">
        <f t="shared" si="3"/>
        <v/>
      </c>
      <c r="HX2" s="77" t="str">
        <f t="shared" si="3"/>
        <v/>
      </c>
      <c r="HY2" s="77" t="str">
        <f t="shared" si="3"/>
        <v/>
      </c>
      <c r="HZ2" s="77" t="str">
        <f t="shared" si="3"/>
        <v/>
      </c>
      <c r="IA2" s="77" t="str">
        <f t="shared" si="3"/>
        <v/>
      </c>
      <c r="IB2" s="77" t="str">
        <f t="shared" si="3"/>
        <v/>
      </c>
      <c r="IC2" s="77" t="str">
        <f t="shared" si="3"/>
        <v/>
      </c>
      <c r="ID2" s="77" t="str">
        <f t="shared" si="3"/>
        <v/>
      </c>
      <c r="IE2" s="77" t="str">
        <f t="shared" si="3"/>
        <v/>
      </c>
      <c r="IF2" s="77" t="str">
        <f t="shared" si="3"/>
        <v/>
      </c>
      <c r="IG2" s="77" t="str">
        <f t="shared" si="3"/>
        <v/>
      </c>
      <c r="IH2" s="77" t="str">
        <f t="shared" si="3"/>
        <v/>
      </c>
      <c r="II2" s="77" t="str">
        <f t="shared" si="3"/>
        <v/>
      </c>
      <c r="IJ2" s="77" t="str">
        <f t="shared" si="3"/>
        <v/>
      </c>
      <c r="IK2" s="77" t="str">
        <f t="shared" si="3"/>
        <v/>
      </c>
    </row>
    <row r="3" spans="1:245" s="83" customFormat="1" x14ac:dyDescent="0.2">
      <c r="A3" s="79" t="s">
        <v>119</v>
      </c>
      <c r="B3" s="80" t="s">
        <v>440</v>
      </c>
      <c r="C3" s="80"/>
      <c r="D3" s="81"/>
      <c r="E3" s="81"/>
      <c r="F3" s="82"/>
      <c r="G3" s="80"/>
      <c r="H3" s="80"/>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row>
    <row r="4" spans="1:245" s="83" customFormat="1" ht="38.25" x14ac:dyDescent="0.2">
      <c r="A4" s="79" t="s">
        <v>120</v>
      </c>
      <c r="B4" s="80" t="s">
        <v>441</v>
      </c>
      <c r="C4" s="85"/>
      <c r="D4" s="80"/>
      <c r="E4" s="80"/>
      <c r="F4" s="82"/>
      <c r="G4" s="80"/>
      <c r="H4" s="80"/>
      <c r="I4" s="80"/>
      <c r="J4" s="80"/>
      <c r="K4" s="81"/>
      <c r="L4" s="80"/>
      <c r="M4" s="80"/>
      <c r="N4" s="80"/>
      <c r="O4" s="81"/>
      <c r="P4" s="81"/>
      <c r="Q4" s="80"/>
      <c r="R4" s="80"/>
      <c r="S4" s="80"/>
      <c r="T4" s="80"/>
      <c r="U4" s="80"/>
      <c r="V4" s="80"/>
      <c r="W4" s="80"/>
      <c r="X4" s="86"/>
      <c r="Y4" s="80"/>
      <c r="Z4" s="81"/>
      <c r="AA4" s="80"/>
      <c r="AB4" s="80"/>
      <c r="AC4" s="81"/>
      <c r="AD4" s="81"/>
      <c r="AE4" s="81"/>
      <c r="AF4" s="81"/>
      <c r="AG4" s="81"/>
      <c r="AH4" s="81"/>
      <c r="AI4" s="81"/>
      <c r="AQ4" s="87"/>
      <c r="AR4" s="87"/>
      <c r="AS4" s="87"/>
      <c r="AT4" s="87"/>
      <c r="AU4" s="87"/>
      <c r="AV4" s="87"/>
      <c r="AW4" s="87"/>
      <c r="GA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row>
    <row r="5" spans="1:245" s="92" customFormat="1" x14ac:dyDescent="0.2">
      <c r="A5" s="88" t="s">
        <v>121</v>
      </c>
      <c r="B5" s="89" t="s">
        <v>442</v>
      </c>
      <c r="C5" s="89"/>
      <c r="D5" s="89"/>
      <c r="E5" s="90"/>
      <c r="F5" s="91"/>
      <c r="G5" s="89"/>
      <c r="H5" s="89"/>
      <c r="I5" s="89"/>
      <c r="J5" s="89"/>
      <c r="K5" s="89"/>
      <c r="L5" s="90"/>
      <c r="M5" s="89"/>
      <c r="N5" s="90"/>
      <c r="O5" s="90"/>
      <c r="P5" s="90"/>
      <c r="Q5" s="89"/>
      <c r="R5" s="90"/>
      <c r="S5" s="89"/>
      <c r="T5" s="90"/>
      <c r="U5" s="89"/>
      <c r="V5" s="90"/>
      <c r="W5" s="89"/>
      <c r="X5" s="90"/>
      <c r="Y5" s="89"/>
      <c r="Z5" s="89"/>
      <c r="AA5" s="90"/>
      <c r="AB5" s="90"/>
      <c r="AC5" s="90"/>
      <c r="AD5" s="90"/>
      <c r="AE5" s="90"/>
      <c r="AF5" s="90"/>
      <c r="AG5" s="90"/>
      <c r="AH5" s="90"/>
      <c r="AI5" s="90"/>
      <c r="DO5" s="93"/>
      <c r="GC5" s="94"/>
      <c r="GD5" s="94"/>
      <c r="GE5" s="94"/>
      <c r="GF5" s="94"/>
      <c r="GG5" s="94"/>
      <c r="GH5" s="94"/>
      <c r="GI5" s="94"/>
      <c r="GJ5" s="94"/>
      <c r="GK5" s="94"/>
      <c r="GL5" s="94"/>
      <c r="GM5" s="94"/>
      <c r="GN5" s="94"/>
      <c r="GO5" s="94"/>
      <c r="GP5" s="94"/>
      <c r="GQ5" s="94"/>
      <c r="GR5" s="94"/>
      <c r="GS5" s="94"/>
      <c r="GT5" s="94"/>
      <c r="GU5" s="94"/>
      <c r="GV5" s="94"/>
      <c r="GW5" s="95"/>
      <c r="GX5" s="94"/>
      <c r="GY5" s="94"/>
      <c r="GZ5" s="94"/>
      <c r="HA5" s="94"/>
      <c r="HB5" s="94"/>
    </row>
    <row r="6" spans="1:245" s="92" customFormat="1" x14ac:dyDescent="0.2">
      <c r="A6" s="88" t="s">
        <v>122</v>
      </c>
      <c r="B6" s="89"/>
      <c r="C6" s="89"/>
      <c r="D6" s="90"/>
      <c r="E6" s="90"/>
      <c r="F6" s="91"/>
      <c r="G6" s="89"/>
      <c r="H6" s="89"/>
      <c r="I6" s="89"/>
      <c r="J6" s="89"/>
      <c r="K6" s="90"/>
      <c r="L6" s="90"/>
      <c r="M6" s="90"/>
      <c r="N6" s="90"/>
      <c r="O6" s="90"/>
      <c r="P6" s="90"/>
      <c r="Q6" s="90"/>
      <c r="R6" s="90"/>
      <c r="S6" s="90"/>
      <c r="T6" s="90"/>
      <c r="U6" s="90"/>
      <c r="V6" s="90"/>
      <c r="W6" s="90"/>
      <c r="X6" s="90"/>
      <c r="Y6" s="90"/>
      <c r="Z6" s="90"/>
      <c r="AA6" s="90"/>
      <c r="AB6" s="90"/>
      <c r="AC6" s="90"/>
      <c r="AD6" s="90"/>
      <c r="AE6" s="90"/>
      <c r="AF6" s="90"/>
      <c r="AG6" s="90"/>
      <c r="AH6" s="90"/>
      <c r="AI6" s="90"/>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row>
    <row r="7" spans="1:245" s="99" customFormat="1" x14ac:dyDescent="0.2">
      <c r="A7" s="79" t="s">
        <v>123</v>
      </c>
      <c r="B7" s="96" t="s">
        <v>494</v>
      </c>
      <c r="C7" s="96"/>
      <c r="D7" s="96"/>
      <c r="E7" s="97"/>
      <c r="F7" s="98"/>
      <c r="G7" s="96"/>
      <c r="H7" s="96"/>
      <c r="I7" s="96"/>
      <c r="J7" s="96"/>
      <c r="K7" s="97"/>
      <c r="L7" s="97"/>
      <c r="M7" s="96"/>
      <c r="N7" s="97"/>
      <c r="O7" s="97"/>
      <c r="P7" s="97"/>
      <c r="Q7" s="96"/>
      <c r="R7" s="97"/>
      <c r="S7" s="96"/>
      <c r="T7" s="97"/>
      <c r="U7" s="97"/>
      <c r="V7" s="97"/>
      <c r="W7" s="97"/>
      <c r="X7" s="97"/>
      <c r="Y7" s="97"/>
      <c r="Z7" s="97"/>
      <c r="AA7" s="97"/>
      <c r="AB7" s="97"/>
      <c r="AC7" s="97"/>
      <c r="AD7" s="97"/>
      <c r="AE7" s="97"/>
      <c r="AF7" s="97"/>
      <c r="AG7" s="97"/>
      <c r="AH7" s="97"/>
      <c r="AI7" s="97"/>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row>
    <row r="8" spans="1:245" s="99" customFormat="1" x14ac:dyDescent="0.2">
      <c r="A8" s="79" t="s">
        <v>124</v>
      </c>
      <c r="B8" s="96"/>
      <c r="C8" s="96"/>
      <c r="D8" s="97"/>
      <c r="E8" s="97"/>
      <c r="F8" s="98"/>
      <c r="G8" s="96"/>
      <c r="H8" s="96"/>
      <c r="I8" s="96"/>
      <c r="J8" s="96"/>
      <c r="K8" s="97"/>
      <c r="L8" s="97"/>
      <c r="M8" s="97"/>
      <c r="N8" s="96"/>
      <c r="O8" s="97"/>
      <c r="P8" s="97"/>
      <c r="Q8" s="97"/>
      <c r="R8" s="97"/>
      <c r="S8" s="96"/>
      <c r="T8" s="97"/>
      <c r="U8" s="97"/>
      <c r="V8" s="97"/>
      <c r="W8" s="97"/>
      <c r="X8" s="97"/>
      <c r="Y8" s="97"/>
      <c r="Z8" s="97"/>
      <c r="AA8" s="97"/>
      <c r="AB8" s="97"/>
      <c r="AC8" s="97"/>
      <c r="AD8" s="97"/>
      <c r="AE8" s="97"/>
      <c r="AF8" s="97"/>
      <c r="AG8" s="97"/>
      <c r="AH8" s="97"/>
      <c r="AI8" s="97"/>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row>
    <row r="9" spans="1:245" s="92" customFormat="1" x14ac:dyDescent="0.2">
      <c r="A9" s="88" t="s">
        <v>125</v>
      </c>
      <c r="B9" s="89" t="s">
        <v>443</v>
      </c>
      <c r="C9" s="101"/>
      <c r="D9" s="101"/>
      <c r="E9" s="90"/>
      <c r="F9" s="91"/>
      <c r="G9" s="89"/>
      <c r="H9" s="89"/>
      <c r="I9" s="89"/>
      <c r="J9" s="89"/>
      <c r="K9" s="90"/>
      <c r="L9" s="89"/>
      <c r="M9" s="89"/>
      <c r="N9" s="90"/>
      <c r="O9" s="90"/>
      <c r="P9" s="90"/>
      <c r="Q9" s="101"/>
      <c r="R9" s="90"/>
      <c r="S9" s="89"/>
      <c r="T9" s="89"/>
      <c r="U9" s="89"/>
      <c r="V9" s="90"/>
      <c r="W9" s="90"/>
      <c r="X9" s="90"/>
      <c r="Y9" s="90"/>
      <c r="Z9" s="90"/>
      <c r="AA9" s="90"/>
      <c r="AB9" s="90"/>
      <c r="AC9" s="90"/>
      <c r="AD9" s="90"/>
      <c r="AE9" s="90"/>
      <c r="AF9" s="90"/>
      <c r="AG9" s="90"/>
      <c r="AH9" s="90"/>
      <c r="AI9" s="90"/>
      <c r="AY9" s="93"/>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row>
    <row r="10" spans="1:245" s="92" customFormat="1" ht="25.5" x14ac:dyDescent="0.2">
      <c r="A10" s="88" t="s">
        <v>126</v>
      </c>
      <c r="B10" s="89" t="s">
        <v>447</v>
      </c>
      <c r="C10" s="89"/>
      <c r="D10" s="89"/>
      <c r="E10" s="90"/>
      <c r="F10" s="91"/>
      <c r="G10" s="89"/>
      <c r="H10" s="89"/>
      <c r="I10" s="89"/>
      <c r="J10" s="89"/>
      <c r="K10" s="90"/>
      <c r="L10" s="90"/>
      <c r="M10" s="90"/>
      <c r="N10" s="90"/>
      <c r="O10" s="90"/>
      <c r="P10" s="90"/>
      <c r="Q10" s="89"/>
      <c r="R10" s="90"/>
      <c r="S10" s="90"/>
      <c r="T10" s="90"/>
      <c r="U10" s="90"/>
      <c r="V10" s="90"/>
      <c r="W10" s="90"/>
      <c r="X10" s="90"/>
      <c r="Y10" s="90"/>
      <c r="Z10" s="90"/>
      <c r="AA10" s="90"/>
      <c r="AB10" s="90"/>
      <c r="AC10" s="90"/>
      <c r="AD10" s="90"/>
      <c r="AE10" s="90"/>
      <c r="AF10" s="90"/>
      <c r="AG10" s="90"/>
      <c r="AH10" s="90"/>
      <c r="AI10" s="90"/>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row>
    <row r="11" spans="1:245" s="99" customFormat="1" x14ac:dyDescent="0.2">
      <c r="A11" s="79" t="s">
        <v>127</v>
      </c>
      <c r="B11" s="96"/>
      <c r="C11" s="96"/>
      <c r="D11" s="97"/>
      <c r="E11" s="97"/>
      <c r="F11" s="98"/>
      <c r="G11" s="96"/>
      <c r="H11" s="96"/>
      <c r="I11" s="96"/>
      <c r="J11" s="96"/>
      <c r="K11" s="97"/>
      <c r="L11" s="97"/>
      <c r="M11" s="97"/>
      <c r="N11" s="97"/>
      <c r="O11" s="97"/>
      <c r="P11" s="97"/>
      <c r="Q11" s="97"/>
      <c r="R11" s="97"/>
      <c r="S11" s="96"/>
      <c r="T11" s="97"/>
      <c r="U11" s="97"/>
      <c r="V11" s="97"/>
      <c r="W11" s="97"/>
      <c r="X11" s="96"/>
      <c r="Y11" s="97"/>
      <c r="Z11" s="97"/>
      <c r="AA11" s="97"/>
      <c r="AB11" s="97"/>
      <c r="AC11" s="97"/>
      <c r="AD11" s="97"/>
      <c r="AE11" s="97"/>
      <c r="AF11" s="97"/>
      <c r="AG11" s="97"/>
      <c r="AH11" s="97"/>
      <c r="AI11" s="97"/>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row>
    <row r="12" spans="1:245" s="99" customFormat="1" ht="25.5" x14ac:dyDescent="0.2">
      <c r="A12" s="79" t="s">
        <v>128</v>
      </c>
      <c r="B12" s="96"/>
      <c r="C12" s="96"/>
      <c r="D12" s="97"/>
      <c r="E12" s="97"/>
      <c r="F12" s="98"/>
      <c r="G12" s="96"/>
      <c r="H12" s="96"/>
      <c r="I12" s="96"/>
      <c r="J12" s="96"/>
      <c r="K12" s="97"/>
      <c r="L12" s="97"/>
      <c r="M12" s="97"/>
      <c r="N12" s="97"/>
      <c r="O12" s="97"/>
      <c r="P12" s="97"/>
      <c r="Q12" s="97"/>
      <c r="R12" s="97"/>
      <c r="S12" s="96"/>
      <c r="T12" s="97"/>
      <c r="U12" s="97"/>
      <c r="V12" s="97"/>
      <c r="W12" s="97"/>
      <c r="X12" s="96"/>
      <c r="Y12" s="97"/>
      <c r="Z12" s="97"/>
      <c r="AA12" s="97"/>
      <c r="AB12" s="97"/>
      <c r="AC12" s="97"/>
      <c r="AD12" s="97"/>
      <c r="AE12" s="97"/>
      <c r="AF12" s="97"/>
      <c r="AG12" s="97"/>
      <c r="AH12" s="97"/>
      <c r="AI12" s="97"/>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row>
    <row r="13" spans="1:245" s="92" customFormat="1" x14ac:dyDescent="0.2">
      <c r="A13" s="88" t="s">
        <v>129</v>
      </c>
      <c r="B13" s="89"/>
      <c r="C13" s="89"/>
      <c r="D13" s="90"/>
      <c r="E13" s="90"/>
      <c r="F13" s="91"/>
      <c r="G13" s="89"/>
      <c r="H13" s="89"/>
      <c r="I13" s="89"/>
      <c r="J13" s="89"/>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row>
    <row r="14" spans="1:245" s="92" customFormat="1" x14ac:dyDescent="0.2">
      <c r="A14" s="88" t="s">
        <v>130</v>
      </c>
      <c r="B14" s="89"/>
      <c r="C14" s="89"/>
      <c r="D14" s="90"/>
      <c r="E14" s="90"/>
      <c r="F14" s="91"/>
      <c r="G14" s="89"/>
      <c r="H14" s="89"/>
      <c r="I14" s="89"/>
      <c r="J14" s="89"/>
      <c r="K14" s="90"/>
      <c r="L14" s="90"/>
      <c r="M14" s="90"/>
      <c r="N14" s="89"/>
      <c r="O14" s="90"/>
      <c r="P14" s="90"/>
      <c r="Q14" s="90"/>
      <c r="R14" s="90"/>
      <c r="S14" s="90"/>
      <c r="T14" s="90"/>
      <c r="U14" s="90"/>
      <c r="V14" s="90"/>
      <c r="W14" s="90"/>
      <c r="X14" s="90"/>
      <c r="Y14" s="90"/>
      <c r="Z14" s="90"/>
      <c r="AA14" s="90"/>
      <c r="AB14" s="90"/>
      <c r="AC14" s="90"/>
      <c r="AD14" s="90"/>
      <c r="AE14" s="90"/>
      <c r="AF14" s="90"/>
      <c r="AG14" s="90"/>
      <c r="AH14" s="90"/>
      <c r="AI14" s="90"/>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row>
    <row r="15" spans="1:245" s="83" customFormat="1" x14ac:dyDescent="0.2">
      <c r="A15" s="79" t="s">
        <v>131</v>
      </c>
      <c r="B15" s="80"/>
      <c r="C15" s="80"/>
      <c r="D15" s="81"/>
      <c r="E15" s="81"/>
      <c r="F15" s="82"/>
      <c r="G15" s="80"/>
      <c r="H15" s="80"/>
      <c r="I15" s="80"/>
      <c r="J15" s="80"/>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row>
    <row r="16" spans="1:245" s="99" customFormat="1" x14ac:dyDescent="0.2">
      <c r="A16" s="79" t="s">
        <v>132</v>
      </c>
      <c r="B16" s="96"/>
      <c r="C16" s="96"/>
      <c r="D16" s="97"/>
      <c r="E16" s="97"/>
      <c r="F16" s="98"/>
      <c r="G16" s="96"/>
      <c r="H16" s="96"/>
      <c r="I16" s="96"/>
      <c r="J16" s="96"/>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CC16" s="83"/>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row>
    <row r="17" spans="1:210" s="105" customFormat="1" x14ac:dyDescent="0.2">
      <c r="A17" s="88" t="s">
        <v>133</v>
      </c>
      <c r="B17" s="102"/>
      <c r="C17" s="102"/>
      <c r="D17" s="103"/>
      <c r="E17" s="103"/>
      <c r="F17" s="104"/>
      <c r="G17" s="102"/>
      <c r="H17" s="102"/>
      <c r="I17" s="102"/>
      <c r="J17" s="102"/>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row>
    <row r="18" spans="1:210" s="105" customFormat="1" x14ac:dyDescent="0.2">
      <c r="A18" s="88" t="s">
        <v>134</v>
      </c>
      <c r="B18" s="102"/>
      <c r="C18" s="102"/>
      <c r="D18" s="103"/>
      <c r="E18" s="103"/>
      <c r="F18" s="104"/>
      <c r="G18" s="102"/>
      <c r="H18" s="102"/>
      <c r="I18" s="102"/>
      <c r="J18" s="102"/>
      <c r="K18" s="103"/>
      <c r="L18" s="103"/>
      <c r="M18" s="103"/>
      <c r="N18" s="103"/>
      <c r="O18" s="103"/>
      <c r="P18" s="103"/>
      <c r="Q18" s="103"/>
      <c r="R18" s="103"/>
      <c r="S18" s="103"/>
      <c r="T18" s="103"/>
      <c r="U18" s="103"/>
      <c r="V18" s="103"/>
      <c r="W18" s="103"/>
      <c r="X18" s="107"/>
      <c r="Y18" s="103"/>
      <c r="Z18" s="103"/>
      <c r="AA18" s="103"/>
      <c r="AB18" s="103"/>
      <c r="AC18" s="103"/>
      <c r="AD18" s="103"/>
      <c r="AE18" s="103"/>
      <c r="AF18" s="103"/>
      <c r="AG18" s="103"/>
      <c r="AH18" s="103"/>
      <c r="AI18" s="103"/>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row>
    <row r="19" spans="1:210" s="83" customFormat="1" x14ac:dyDescent="0.2">
      <c r="A19" s="79" t="s">
        <v>135</v>
      </c>
      <c r="B19" s="80"/>
      <c r="C19" s="80"/>
      <c r="D19" s="81"/>
      <c r="E19" s="81"/>
      <c r="F19" s="82"/>
      <c r="G19" s="80"/>
      <c r="H19" s="80"/>
      <c r="I19" s="80"/>
      <c r="J19" s="80"/>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row>
    <row r="20" spans="1:210" s="113" customFormat="1" x14ac:dyDescent="0.25">
      <c r="A20" s="108" t="s">
        <v>136</v>
      </c>
      <c r="B20" s="109"/>
      <c r="C20" s="109" t="s">
        <v>137</v>
      </c>
      <c r="D20" s="110"/>
      <c r="E20" s="109"/>
      <c r="F20" s="111"/>
      <c r="G20" s="109"/>
      <c r="H20" s="109"/>
      <c r="I20" s="109"/>
      <c r="J20" s="109"/>
      <c r="K20" s="110"/>
      <c r="L20" s="110"/>
      <c r="M20" s="112"/>
      <c r="N20" s="110"/>
      <c r="P20" s="114"/>
      <c r="Q20" s="110"/>
      <c r="R20" s="110"/>
      <c r="T20" s="110"/>
      <c r="U20" s="110"/>
      <c r="V20" s="110"/>
      <c r="W20" s="110"/>
      <c r="X20" s="110"/>
      <c r="Y20" s="110"/>
      <c r="Z20" s="110"/>
      <c r="AA20" s="114"/>
      <c r="AB20" s="114"/>
      <c r="AC20" s="114"/>
      <c r="AD20" s="114"/>
      <c r="AE20" s="114"/>
      <c r="AF20" s="114"/>
      <c r="AG20" s="114"/>
      <c r="AH20" s="114"/>
      <c r="AI20" s="114"/>
      <c r="AJ20" s="114"/>
      <c r="AK20" s="114"/>
      <c r="AL20" s="114"/>
      <c r="AM20" s="114"/>
      <c r="AN20" s="114"/>
      <c r="AO20" s="114"/>
      <c r="AP20" s="114"/>
      <c r="AQ20" s="114"/>
      <c r="AR20" s="114"/>
      <c r="AS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X20" s="114"/>
      <c r="BY20" s="114"/>
      <c r="BZ20" s="114"/>
      <c r="CA20" s="114"/>
      <c r="CB20" s="114"/>
      <c r="CC20" s="114"/>
      <c r="CD20" s="114"/>
      <c r="CE20" s="114"/>
      <c r="CF20" s="114"/>
      <c r="CG20" s="114"/>
      <c r="CH20" s="114"/>
      <c r="CI20" s="114"/>
      <c r="CK20" s="114"/>
      <c r="CL20" s="114"/>
      <c r="CN20" s="114"/>
      <c r="CO20" s="114"/>
      <c r="CP20" s="114"/>
      <c r="CQ20" s="114"/>
      <c r="CR20" s="114"/>
      <c r="CS20" s="114"/>
      <c r="CT20" s="114"/>
      <c r="CU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GC20" s="112"/>
      <c r="GE20" s="112"/>
      <c r="GI20" s="112"/>
      <c r="GJ20" s="112"/>
      <c r="GK20" s="112"/>
      <c r="GM20" s="112"/>
      <c r="GN20" s="112"/>
      <c r="GO20" s="112"/>
      <c r="GP20" s="112"/>
      <c r="GQ20" s="112"/>
      <c r="GR20" s="112"/>
      <c r="GS20" s="112"/>
      <c r="GT20" s="112"/>
      <c r="GU20" s="112"/>
      <c r="GV20" s="112"/>
      <c r="GW20" s="112"/>
      <c r="GX20" s="112"/>
      <c r="GY20" s="112"/>
      <c r="GZ20" s="112"/>
      <c r="HA20" s="112"/>
      <c r="HB20" s="112"/>
    </row>
    <row r="21" spans="1:210" s="96" customFormat="1" ht="25.5" x14ac:dyDescent="0.25">
      <c r="A21" s="115" t="s">
        <v>138</v>
      </c>
      <c r="B21" s="116"/>
      <c r="C21" s="116"/>
      <c r="D21" s="117"/>
      <c r="E21" s="116"/>
      <c r="F21" s="118"/>
      <c r="G21" s="116"/>
      <c r="H21" s="116"/>
      <c r="I21" s="116"/>
      <c r="J21" s="116"/>
      <c r="K21" s="117"/>
      <c r="L21" s="117"/>
      <c r="M21" s="119"/>
      <c r="N21" s="117"/>
      <c r="P21" s="120"/>
      <c r="Q21" s="117"/>
      <c r="R21" s="117"/>
      <c r="T21" s="117"/>
      <c r="U21" s="117"/>
      <c r="V21" s="117"/>
      <c r="W21" s="117"/>
      <c r="X21" s="117"/>
      <c r="Y21" s="117"/>
      <c r="Z21" s="117"/>
      <c r="AA21" s="120"/>
      <c r="AB21" s="120"/>
      <c r="AC21" s="120"/>
      <c r="AD21" s="120"/>
      <c r="AE21" s="120"/>
      <c r="AF21" s="120"/>
      <c r="AG21" s="120"/>
      <c r="AH21" s="120"/>
      <c r="AI21" s="120"/>
      <c r="AJ21" s="120"/>
      <c r="AK21" s="120"/>
      <c r="AL21" s="120"/>
      <c r="AM21" s="120"/>
      <c r="AN21" s="120"/>
      <c r="AO21" s="120"/>
      <c r="AP21" s="120"/>
      <c r="AQ21" s="120"/>
      <c r="AR21" s="120"/>
      <c r="AS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X21" s="120"/>
      <c r="BY21" s="120"/>
      <c r="BZ21" s="120"/>
      <c r="CA21" s="120"/>
      <c r="CB21" s="120"/>
      <c r="CC21" s="120"/>
      <c r="CD21" s="120"/>
      <c r="CE21" s="120"/>
      <c r="CF21" s="120"/>
      <c r="CG21" s="120"/>
      <c r="CH21" s="120"/>
      <c r="CI21" s="120"/>
      <c r="CK21" s="120"/>
      <c r="CL21" s="120"/>
      <c r="CN21" s="120"/>
      <c r="CO21" s="120"/>
      <c r="CP21" s="120"/>
      <c r="CQ21" s="120"/>
      <c r="CR21" s="120"/>
      <c r="CS21" s="120"/>
      <c r="CT21" s="120"/>
      <c r="CU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GC21" s="119"/>
      <c r="GE21" s="119"/>
      <c r="GI21" s="119"/>
      <c r="GJ21" s="119"/>
      <c r="GK21" s="119"/>
      <c r="GM21" s="119"/>
      <c r="GN21" s="119"/>
      <c r="GO21" s="119"/>
      <c r="GP21" s="119"/>
      <c r="GQ21" s="119"/>
      <c r="GR21" s="119"/>
      <c r="GS21" s="119"/>
      <c r="GT21" s="119"/>
      <c r="GU21" s="119"/>
      <c r="GV21" s="119"/>
      <c r="GW21" s="119"/>
      <c r="GX21" s="119"/>
      <c r="GY21" s="119"/>
      <c r="GZ21" s="119"/>
      <c r="HA21" s="119"/>
      <c r="HB21" s="119"/>
    </row>
    <row r="22" spans="1:210" s="92" customFormat="1" x14ac:dyDescent="0.2">
      <c r="A22" s="88" t="s">
        <v>139</v>
      </c>
      <c r="B22" s="89" t="s">
        <v>446</v>
      </c>
      <c r="C22" s="89"/>
      <c r="D22" s="90"/>
      <c r="E22" s="90"/>
      <c r="F22" s="91"/>
      <c r="G22" s="89"/>
      <c r="H22" s="89"/>
      <c r="I22" s="89"/>
      <c r="J22" s="89"/>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row>
    <row r="23" spans="1:210" s="105" customFormat="1" ht="25.5" x14ac:dyDescent="0.2">
      <c r="A23" s="88" t="s">
        <v>140</v>
      </c>
      <c r="B23" s="102" t="s">
        <v>494</v>
      </c>
      <c r="C23" s="102"/>
      <c r="D23" s="102"/>
      <c r="E23" s="103"/>
      <c r="F23" s="104"/>
      <c r="G23" s="89"/>
      <c r="H23" s="102"/>
      <c r="I23" s="102"/>
      <c r="J23" s="102"/>
      <c r="K23" s="90"/>
      <c r="L23" s="103"/>
      <c r="M23" s="89"/>
      <c r="N23" s="103"/>
      <c r="O23" s="103"/>
      <c r="P23" s="103"/>
      <c r="Q23" s="102"/>
      <c r="R23" s="103"/>
      <c r="S23" s="102"/>
      <c r="T23" s="103"/>
      <c r="U23" s="103"/>
      <c r="V23" s="103"/>
      <c r="W23" s="103"/>
      <c r="X23" s="102"/>
      <c r="Y23" s="103"/>
      <c r="Z23" s="103"/>
      <c r="AA23" s="103"/>
      <c r="AB23" s="103"/>
      <c r="AC23" s="103"/>
      <c r="AD23" s="103"/>
      <c r="AE23" s="103"/>
      <c r="AF23" s="103"/>
      <c r="AG23" s="103"/>
      <c r="AH23" s="103"/>
      <c r="AI23" s="103"/>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row>
    <row r="24" spans="1:210" s="99" customFormat="1" ht="25.5" x14ac:dyDescent="0.2">
      <c r="A24" s="79" t="s">
        <v>141</v>
      </c>
      <c r="B24" s="80" t="s">
        <v>445</v>
      </c>
      <c r="C24" s="80"/>
      <c r="D24" s="81"/>
      <c r="E24" s="97"/>
      <c r="F24" s="98"/>
      <c r="G24" s="80"/>
      <c r="H24" s="96"/>
      <c r="I24" s="96"/>
      <c r="J24" s="96"/>
      <c r="K24" s="81"/>
      <c r="L24" s="97"/>
      <c r="M24" s="80"/>
      <c r="N24" s="97"/>
      <c r="O24" s="97"/>
      <c r="P24" s="97"/>
      <c r="Q24" s="81"/>
      <c r="R24" s="97"/>
      <c r="S24" s="80"/>
      <c r="T24" s="97"/>
      <c r="U24" s="97"/>
      <c r="V24" s="97"/>
      <c r="W24" s="97"/>
      <c r="X24" s="97"/>
      <c r="Y24" s="97"/>
      <c r="Z24" s="97"/>
      <c r="AA24" s="97"/>
      <c r="AB24" s="97"/>
      <c r="AC24" s="97"/>
      <c r="AD24" s="97"/>
      <c r="AE24" s="97"/>
      <c r="AF24" s="97"/>
      <c r="AG24" s="97"/>
      <c r="AH24" s="97"/>
      <c r="AI24" s="97"/>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row>
    <row r="25" spans="1:210" s="83" customFormat="1" x14ac:dyDescent="0.2">
      <c r="A25" s="79" t="s">
        <v>142</v>
      </c>
      <c r="C25" s="80"/>
      <c r="D25" s="80"/>
      <c r="E25" s="81"/>
      <c r="F25" s="82"/>
      <c r="G25" s="80"/>
      <c r="H25" s="80"/>
      <c r="I25" s="80"/>
      <c r="J25" s="80"/>
      <c r="K25" s="81"/>
      <c r="L25" s="81"/>
      <c r="M25" s="80"/>
      <c r="N25" s="81"/>
      <c r="O25" s="81"/>
      <c r="P25" s="81"/>
      <c r="Q25" s="80"/>
      <c r="R25" s="81"/>
      <c r="S25" s="80"/>
      <c r="T25" s="81"/>
      <c r="U25" s="81"/>
      <c r="V25" s="81"/>
      <c r="W25" s="81"/>
      <c r="X25" s="81"/>
      <c r="Y25" s="81"/>
      <c r="Z25" s="81"/>
      <c r="AA25" s="81"/>
      <c r="AB25" s="81"/>
      <c r="AC25" s="81"/>
      <c r="AD25" s="81"/>
      <c r="AE25" s="81"/>
      <c r="AF25" s="81"/>
      <c r="AG25" s="81"/>
      <c r="AH25" s="81"/>
      <c r="AI25" s="81"/>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row>
    <row r="26" spans="1:210" s="92" customFormat="1" ht="103.5" customHeight="1" x14ac:dyDescent="0.2">
      <c r="A26" s="93" t="s">
        <v>143</v>
      </c>
      <c r="B26" s="89" t="str">
        <f>"(NETL, 2013). " &amp;B4&amp;". "&amp;B10&amp;" "&amp;B9</f>
        <v>(NETL, 2013). Analysis of Natural Gas-to-Liquid Transportation Fuels via Fischer-Tropsch. National Energy Technology Laboratory Pittsburgh, PA</v>
      </c>
      <c r="C26" s="89"/>
      <c r="D26" s="89"/>
      <c r="E26" s="89"/>
      <c r="F26" s="121"/>
      <c r="G26" s="89"/>
      <c r="H26" s="89"/>
      <c r="I26" s="89"/>
      <c r="J26" s="89"/>
      <c r="K26" s="122"/>
      <c r="L26" s="89"/>
      <c r="M26" s="89"/>
      <c r="N26" s="89"/>
      <c r="O26" s="89"/>
      <c r="P26" s="89"/>
      <c r="Q26" s="89"/>
      <c r="R26" s="89"/>
      <c r="S26" s="89"/>
      <c r="T26" s="89"/>
      <c r="U26" s="89"/>
      <c r="V26" s="89"/>
      <c r="W26" s="89"/>
      <c r="X26" s="89"/>
      <c r="Y26" s="89"/>
      <c r="Z26" s="89"/>
      <c r="AA26" s="123"/>
      <c r="AB26" s="123"/>
      <c r="AC26" s="123"/>
      <c r="AD26" s="89"/>
      <c r="AE26" s="123"/>
      <c r="AF26" s="123"/>
      <c r="AG26" s="123"/>
      <c r="AH26" s="123"/>
      <c r="AI26" s="123"/>
      <c r="AJ26" s="93"/>
      <c r="AK26" s="124"/>
      <c r="AL26" s="124"/>
      <c r="AM26" s="124"/>
      <c r="AN26" s="124"/>
      <c r="AO26" s="124"/>
      <c r="AP26" s="124"/>
      <c r="AQ26" s="124"/>
      <c r="AR26" s="124"/>
      <c r="AS26" s="124"/>
      <c r="AU26" s="93"/>
      <c r="AV26" s="93"/>
      <c r="AW26" s="93"/>
      <c r="AX26" s="93"/>
      <c r="BL26" s="124"/>
      <c r="DS26" s="93"/>
      <c r="DT26" s="93"/>
      <c r="GC26" s="94"/>
      <c r="GD26" s="94"/>
      <c r="GE26" s="94"/>
      <c r="GF26" s="94"/>
      <c r="GG26" s="94"/>
      <c r="GH26" s="94"/>
      <c r="GI26" s="94"/>
      <c r="GJ26" s="94"/>
      <c r="GK26" s="95"/>
      <c r="GL26" s="94"/>
      <c r="GM26" s="94"/>
      <c r="GN26" s="94"/>
      <c r="GO26" s="94"/>
      <c r="GP26" s="94"/>
      <c r="GQ26" s="94"/>
      <c r="GR26" s="94"/>
      <c r="GS26" s="94"/>
      <c r="GT26" s="94"/>
      <c r="GU26" s="94"/>
      <c r="GV26" s="94"/>
      <c r="GW26" s="94"/>
      <c r="GX26" s="94"/>
      <c r="GY26" s="94"/>
      <c r="GZ26" s="94"/>
      <c r="HA26" s="125"/>
      <c r="HB26" s="125"/>
    </row>
    <row r="27" spans="1:210" s="92" customFormat="1" ht="38.25" x14ac:dyDescent="0.25">
      <c r="A27" s="88" t="s">
        <v>144</v>
      </c>
      <c r="B27" s="89" t="s">
        <v>448</v>
      </c>
      <c r="C27" s="89"/>
      <c r="D27" s="90"/>
      <c r="E27" s="90"/>
      <c r="F27" s="91"/>
      <c r="G27" s="89"/>
      <c r="H27" s="89"/>
      <c r="I27" s="89"/>
      <c r="J27" s="89"/>
      <c r="K27" s="90"/>
      <c r="L27" s="90"/>
      <c r="M27" s="90"/>
      <c r="N27" s="90"/>
      <c r="O27" s="90"/>
      <c r="P27" s="90"/>
      <c r="Q27" s="90"/>
      <c r="R27" s="90"/>
      <c r="S27" s="89"/>
      <c r="T27" s="90"/>
      <c r="U27" s="90"/>
      <c r="V27" s="90"/>
      <c r="W27" s="90"/>
      <c r="X27" s="89"/>
      <c r="Y27" s="90"/>
      <c r="Z27" s="90"/>
      <c r="AA27" s="90"/>
      <c r="AB27" s="90"/>
      <c r="AC27" s="90"/>
      <c r="AD27" s="90"/>
      <c r="AE27" s="90"/>
      <c r="AF27" s="90"/>
      <c r="AG27" s="90"/>
      <c r="AH27" s="90"/>
      <c r="AI27" s="90"/>
    </row>
    <row r="28" spans="1:210" s="126" customFormat="1" ht="12.75" customHeight="1" x14ac:dyDescent="0.25">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row>
    <row r="29" spans="1:210" s="126" customFormat="1" ht="12.75" customHeight="1" x14ac:dyDescent="0.25">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row>
    <row r="30" spans="1:210" s="126" customFormat="1" ht="12.75" customHeight="1" x14ac:dyDescent="0.25">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row>
    <row r="31" spans="1:210" s="126" customFormat="1" ht="12.75" customHeight="1" x14ac:dyDescent="0.25">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row>
    <row r="32" spans="1:210" s="126" customFormat="1" ht="12.75" customHeight="1" x14ac:dyDescent="0.2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row>
    <row r="33" spans="2:35" s="126" customFormat="1" ht="12.75" customHeight="1" x14ac:dyDescent="0.2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row>
    <row r="34" spans="2:35" s="126" customFormat="1" ht="12.75" customHeight="1" x14ac:dyDescent="0.2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row>
    <row r="35" spans="2:35" s="126" customFormat="1" ht="12.75" customHeight="1" x14ac:dyDescent="0.2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2:35" s="126" customFormat="1" ht="12.75" customHeight="1" x14ac:dyDescent="0.2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row>
    <row r="37" spans="2:35" s="126" customFormat="1" ht="12.75" customHeight="1" x14ac:dyDescent="0.2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row>
    <row r="38" spans="2:35" s="126" customFormat="1" ht="12.75" customHeight="1" x14ac:dyDescent="0.2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row>
    <row r="39" spans="2:35" s="126" customFormat="1" ht="12.75" customHeight="1" x14ac:dyDescent="0.2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row>
    <row r="40" spans="2:35" s="126" customFormat="1" ht="12.75" customHeight="1" x14ac:dyDescent="0.2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row>
    <row r="50" spans="1:35" ht="12.75" customHeight="1" x14ac:dyDescent="0.2">
      <c r="A50" s="128" t="s">
        <v>145</v>
      </c>
    </row>
    <row r="51" spans="1:35" s="131" customFormat="1" ht="12.75" customHeight="1" x14ac:dyDescent="0.25">
      <c r="B51" s="132" t="s">
        <v>146</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row>
    <row r="52" spans="1:35" ht="12.75" customHeight="1" x14ac:dyDescent="0.2">
      <c r="B52" s="133" t="s">
        <v>81</v>
      </c>
    </row>
    <row r="53" spans="1:35" ht="12.75" customHeight="1" x14ac:dyDescent="0.2">
      <c r="B53" s="134" t="s">
        <v>147</v>
      </c>
    </row>
    <row r="54" spans="1:35" ht="12.75" customHeight="1" x14ac:dyDescent="0.2">
      <c r="B54" s="134" t="s">
        <v>148</v>
      </c>
    </row>
    <row r="55" spans="1:35" ht="12.75" customHeight="1" x14ac:dyDescent="0.2">
      <c r="B55" s="134" t="s">
        <v>149</v>
      </c>
    </row>
    <row r="56" spans="1:35" ht="12.75" customHeight="1" x14ac:dyDescent="0.2">
      <c r="B56" s="134" t="s">
        <v>150</v>
      </c>
    </row>
    <row r="57" spans="1:35" ht="12.75" customHeight="1" x14ac:dyDescent="0.2">
      <c r="B57" s="134" t="s">
        <v>151</v>
      </c>
    </row>
    <row r="58" spans="1:35" ht="12.75" customHeight="1" x14ac:dyDescent="0.2">
      <c r="B58" s="134" t="s">
        <v>152</v>
      </c>
    </row>
    <row r="59" spans="1:35" ht="12.75" customHeight="1" x14ac:dyDescent="0.2">
      <c r="B59" s="134" t="s">
        <v>153</v>
      </c>
    </row>
    <row r="60" spans="1:35" ht="12.75" customHeight="1" x14ac:dyDescent="0.2">
      <c r="B60" s="134" t="s">
        <v>154</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E15" sqref="E1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8" t="s">
        <v>18</v>
      </c>
      <c r="B1" s="308"/>
      <c r="C1" s="308"/>
      <c r="D1" s="308"/>
      <c r="E1" s="308"/>
      <c r="F1" s="308"/>
      <c r="G1" s="308"/>
      <c r="H1" s="308"/>
      <c r="I1" s="308"/>
      <c r="J1" s="308"/>
      <c r="K1" s="308"/>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5" t="s">
        <v>155</v>
      </c>
      <c r="C2" s="136"/>
      <c r="D2" s="136"/>
      <c r="E2" s="136"/>
      <c r="F2" s="136"/>
      <c r="G2" s="136"/>
      <c r="H2" s="136"/>
    </row>
    <row r="3" spans="1:39" s="134" customFormat="1" ht="40.5" customHeight="1" x14ac:dyDescent="0.2">
      <c r="B3" s="137" t="s">
        <v>156</v>
      </c>
      <c r="C3" s="138" t="s">
        <v>157</v>
      </c>
      <c r="D3" s="138" t="s">
        <v>158</v>
      </c>
      <c r="E3" s="138" t="s">
        <v>92</v>
      </c>
      <c r="F3" s="138" t="s">
        <v>159</v>
      </c>
      <c r="G3" s="138" t="s">
        <v>160</v>
      </c>
      <c r="H3" s="138" t="s">
        <v>161</v>
      </c>
      <c r="I3" s="139" t="s">
        <v>17</v>
      </c>
      <c r="J3" s="138" t="s">
        <v>162</v>
      </c>
      <c r="K3" s="138" t="s">
        <v>163</v>
      </c>
    </row>
    <row r="4" spans="1:39" s="134" customFormat="1" x14ac:dyDescent="0.2">
      <c r="B4" s="52" t="s">
        <v>452</v>
      </c>
      <c r="C4" s="36">
        <v>1</v>
      </c>
      <c r="D4" s="140">
        <v>2</v>
      </c>
      <c r="E4" s="140">
        <v>1</v>
      </c>
      <c r="F4" s="140">
        <v>1</v>
      </c>
      <c r="G4" s="140">
        <v>1</v>
      </c>
      <c r="H4" s="141">
        <v>1</v>
      </c>
      <c r="I4" s="142" t="str">
        <f t="shared" ref="I4" si="0">IF(D4&lt;&gt;"",D4&amp;","&amp;E4&amp;","&amp;F4&amp;","&amp;G4&amp;","&amp;H4,"0,0,0,0,0")</f>
        <v>2,1,1,1,1</v>
      </c>
      <c r="J4" s="143" t="s">
        <v>164</v>
      </c>
      <c r="K4" s="144" t="s">
        <v>165</v>
      </c>
    </row>
    <row r="5" spans="1:39" s="134" customFormat="1" ht="12.75" customHeight="1" x14ac:dyDescent="0.2">
      <c r="B5" s="145" t="s">
        <v>73</v>
      </c>
      <c r="C5" s="146"/>
      <c r="D5" s="146"/>
      <c r="E5" s="146"/>
      <c r="F5" s="146"/>
      <c r="G5" s="146"/>
      <c r="H5" s="146"/>
      <c r="I5" s="147" t="str">
        <f>MAX(D4:D4)&amp;","&amp;MAX(E4:E4)&amp;","&amp;MAX(F4:F4)&amp;","&amp;MAX(G4:G4)&amp;","&amp;MAX(H4:H4)</f>
        <v>2,1,1,1,1</v>
      </c>
      <c r="J5" s="309"/>
      <c r="K5" s="309"/>
    </row>
    <row r="6" spans="1:39" ht="20.25" x14ac:dyDescent="0.3">
      <c r="B6" s="11"/>
      <c r="C6" s="11"/>
      <c r="D6" s="11"/>
      <c r="E6" s="11"/>
      <c r="F6" s="11"/>
      <c r="G6" s="11"/>
      <c r="H6" s="11"/>
      <c r="I6" s="69"/>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ht="20.25" x14ac:dyDescent="0.3">
      <c r="A7" s="135" t="s">
        <v>166</v>
      </c>
      <c r="C7" s="11"/>
      <c r="D7" s="11"/>
      <c r="E7" s="11"/>
      <c r="F7" s="11"/>
      <c r="G7" s="11"/>
      <c r="H7" s="69"/>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9" s="149" customFormat="1" ht="13.5" thickBot="1" x14ac:dyDescent="0.25">
      <c r="A8" s="148" t="s">
        <v>167</v>
      </c>
    </row>
    <row r="9" spans="1:39" ht="17.25" customHeight="1" thickBot="1" x14ac:dyDescent="0.25">
      <c r="B9" s="310" t="s">
        <v>168</v>
      </c>
      <c r="C9" s="312" t="s">
        <v>169</v>
      </c>
      <c r="D9" s="313"/>
      <c r="E9" s="313"/>
      <c r="F9" s="313"/>
      <c r="G9" s="314"/>
    </row>
    <row r="10" spans="1:39" ht="13.5" thickBot="1" x14ac:dyDescent="0.25">
      <c r="B10" s="311"/>
      <c r="C10" s="150">
        <v>1</v>
      </c>
      <c r="D10" s="150">
        <v>2</v>
      </c>
      <c r="E10" s="150">
        <v>3</v>
      </c>
      <c r="F10" s="150">
        <v>4</v>
      </c>
      <c r="G10" s="150">
        <v>5</v>
      </c>
    </row>
    <row r="11" spans="1:39" ht="72.75" thickBot="1" x14ac:dyDescent="0.25">
      <c r="B11" s="315" t="s">
        <v>170</v>
      </c>
      <c r="C11" s="151" t="s">
        <v>171</v>
      </c>
      <c r="D11" s="151" t="s">
        <v>172</v>
      </c>
      <c r="E11" s="151" t="s">
        <v>173</v>
      </c>
      <c r="F11" s="151" t="s">
        <v>174</v>
      </c>
      <c r="G11" s="151" t="s">
        <v>175</v>
      </c>
    </row>
    <row r="12" spans="1:39" ht="24" customHeight="1" thickBot="1" x14ac:dyDescent="0.25">
      <c r="B12" s="316"/>
      <c r="C12" s="318" t="s">
        <v>176</v>
      </c>
      <c r="D12" s="319"/>
      <c r="E12" s="318" t="s">
        <v>177</v>
      </c>
      <c r="F12" s="320"/>
      <c r="G12" s="319"/>
    </row>
    <row r="13" spans="1:39" ht="36.75" thickBot="1" x14ac:dyDescent="0.25">
      <c r="B13" s="317"/>
      <c r="C13" s="152" t="s">
        <v>178</v>
      </c>
      <c r="D13" s="321" t="s">
        <v>179</v>
      </c>
      <c r="E13" s="322"/>
      <c r="F13" s="323" t="s">
        <v>180</v>
      </c>
      <c r="G13" s="324"/>
    </row>
    <row r="14" spans="1:39" ht="60.75" thickBot="1" x14ac:dyDescent="0.25">
      <c r="B14" s="153" t="s">
        <v>92</v>
      </c>
      <c r="C14" s="151" t="s">
        <v>181</v>
      </c>
      <c r="D14" s="151" t="s">
        <v>182</v>
      </c>
      <c r="E14" s="151" t="s">
        <v>183</v>
      </c>
      <c r="F14" s="151" t="s">
        <v>184</v>
      </c>
      <c r="G14" s="151" t="s">
        <v>185</v>
      </c>
    </row>
    <row r="15" spans="1:39" ht="44.25" customHeight="1" thickBot="1" x14ac:dyDescent="0.25">
      <c r="B15" s="153" t="s">
        <v>159</v>
      </c>
      <c r="C15" s="151" t="s">
        <v>186</v>
      </c>
      <c r="D15" s="151" t="s">
        <v>187</v>
      </c>
      <c r="E15" s="151" t="s">
        <v>188</v>
      </c>
      <c r="F15" s="151" t="s">
        <v>189</v>
      </c>
      <c r="G15" s="151" t="s">
        <v>190</v>
      </c>
    </row>
    <row r="16" spans="1:39" ht="44.25" customHeight="1" thickBot="1" x14ac:dyDescent="0.25">
      <c r="B16" s="153" t="s">
        <v>160</v>
      </c>
      <c r="C16" s="151" t="s">
        <v>191</v>
      </c>
      <c r="D16" s="151" t="s">
        <v>192</v>
      </c>
      <c r="E16" s="151" t="s">
        <v>193</v>
      </c>
      <c r="F16" s="151" t="s">
        <v>194</v>
      </c>
      <c r="G16" s="151" t="s">
        <v>195</v>
      </c>
    </row>
    <row r="17" spans="1:18" ht="44.25" customHeight="1" thickBot="1" x14ac:dyDescent="0.25">
      <c r="B17" s="153" t="s">
        <v>196</v>
      </c>
      <c r="C17" s="151" t="s">
        <v>197</v>
      </c>
      <c r="D17" s="318" t="s">
        <v>198</v>
      </c>
      <c r="E17" s="319"/>
      <c r="F17" s="151" t="s">
        <v>199</v>
      </c>
      <c r="G17" s="151" t="s">
        <v>200</v>
      </c>
    </row>
    <row r="18" spans="1:18" x14ac:dyDescent="0.2">
      <c r="B18" s="154"/>
      <c r="C18" s="155"/>
      <c r="D18" s="155"/>
      <c r="E18" s="155"/>
      <c r="F18" s="155"/>
      <c r="G18" s="155"/>
    </row>
    <row r="19" spans="1:18" customFormat="1" ht="15" x14ac:dyDescent="0.25">
      <c r="A19" s="156" t="s">
        <v>201</v>
      </c>
      <c r="C19" s="157"/>
      <c r="D19" s="157"/>
      <c r="E19" s="157"/>
      <c r="F19" s="157"/>
      <c r="G19" s="157"/>
      <c r="H19" s="157"/>
      <c r="I19" s="157"/>
      <c r="J19" s="157"/>
      <c r="K19" s="157"/>
      <c r="L19" s="157"/>
      <c r="M19" s="157"/>
      <c r="N19" s="157"/>
      <c r="O19" s="157"/>
      <c r="P19" s="157"/>
      <c r="Q19" s="157"/>
      <c r="R19" s="157"/>
    </row>
    <row r="20" spans="1:18" customFormat="1" ht="15" x14ac:dyDescent="0.25">
      <c r="B20" s="158" t="s">
        <v>202</v>
      </c>
      <c r="C20" s="159"/>
      <c r="D20" s="159"/>
      <c r="E20" s="159"/>
      <c r="F20" s="159"/>
      <c r="G20" s="159"/>
      <c r="H20" s="160"/>
      <c r="I20" s="157"/>
      <c r="J20" s="157"/>
      <c r="K20" s="157"/>
      <c r="L20" s="157"/>
      <c r="M20" s="157"/>
      <c r="N20" s="157"/>
      <c r="O20" s="157"/>
      <c r="P20" s="157"/>
      <c r="Q20" s="157"/>
      <c r="R20" s="157"/>
    </row>
    <row r="21" spans="1:18" customFormat="1" ht="65.25" customHeight="1" x14ac:dyDescent="0.25">
      <c r="B21" s="161"/>
      <c r="C21" s="305" t="s">
        <v>203</v>
      </c>
      <c r="D21" s="306"/>
      <c r="E21" s="306"/>
      <c r="F21" s="306"/>
      <c r="G21" s="306"/>
      <c r="H21" s="307"/>
      <c r="N21" s="162"/>
      <c r="O21" s="162"/>
      <c r="P21" s="162"/>
      <c r="Q21" s="162"/>
      <c r="R21" s="162"/>
    </row>
    <row r="22" spans="1:18" customFormat="1" ht="15" x14ac:dyDescent="0.25">
      <c r="B22" s="161"/>
      <c r="C22" s="163" t="s">
        <v>204</v>
      </c>
      <c r="D22" s="164"/>
      <c r="E22" s="164"/>
      <c r="F22" s="164"/>
      <c r="G22" s="164"/>
      <c r="H22" s="165"/>
      <c r="I22" s="157"/>
      <c r="J22" s="157"/>
      <c r="K22" s="157"/>
      <c r="L22" s="157"/>
      <c r="M22" s="157"/>
      <c r="N22" s="157"/>
      <c r="O22" s="157"/>
      <c r="P22" s="157"/>
      <c r="Q22" s="157"/>
      <c r="R22" s="157"/>
    </row>
    <row r="23" spans="1:18" customFormat="1" ht="15" x14ac:dyDescent="0.25">
      <c r="B23" s="161"/>
      <c r="C23" s="166" t="s">
        <v>205</v>
      </c>
      <c r="D23" s="167"/>
      <c r="E23" s="167"/>
      <c r="F23" s="167"/>
      <c r="G23" s="167"/>
      <c r="H23" s="168"/>
      <c r="I23" s="157"/>
      <c r="J23" s="157"/>
      <c r="K23" s="157"/>
      <c r="L23" s="157"/>
      <c r="M23" s="157"/>
      <c r="N23" s="157"/>
      <c r="O23" s="157"/>
      <c r="P23" s="157"/>
      <c r="Q23" s="157"/>
      <c r="R23" s="157"/>
    </row>
    <row r="24" spans="1:18" customFormat="1" ht="15" x14ac:dyDescent="0.25">
      <c r="B24" s="161"/>
      <c r="C24" s="166" t="s">
        <v>206</v>
      </c>
      <c r="D24" s="167"/>
      <c r="E24" s="167"/>
      <c r="F24" s="167"/>
      <c r="G24" s="167"/>
      <c r="H24" s="168"/>
      <c r="I24" s="157"/>
      <c r="J24" s="157"/>
      <c r="K24" s="157"/>
      <c r="L24" s="157"/>
      <c r="M24" s="157"/>
      <c r="N24" s="157"/>
      <c r="O24" s="157"/>
      <c r="P24" s="157"/>
      <c r="Q24" s="157"/>
      <c r="R24" s="157"/>
    </row>
    <row r="25" spans="1:18" customFormat="1" ht="15" x14ac:dyDescent="0.25">
      <c r="B25" s="161"/>
      <c r="C25" s="166" t="s">
        <v>207</v>
      </c>
      <c r="D25" s="167"/>
      <c r="E25" s="167"/>
      <c r="F25" s="167"/>
      <c r="G25" s="167"/>
      <c r="H25" s="168"/>
      <c r="I25" s="157"/>
      <c r="J25" s="157"/>
      <c r="K25" s="157"/>
      <c r="L25" s="157"/>
      <c r="M25" s="157"/>
      <c r="N25" s="157"/>
      <c r="O25" s="157"/>
      <c r="P25" s="157"/>
      <c r="Q25" s="157"/>
      <c r="R25" s="157"/>
    </row>
    <row r="26" spans="1:18" customFormat="1" ht="15" x14ac:dyDescent="0.25">
      <c r="B26" s="161"/>
      <c r="C26" s="166" t="s">
        <v>208</v>
      </c>
      <c r="D26" s="167"/>
      <c r="E26" s="167"/>
      <c r="F26" s="167"/>
      <c r="G26" s="167"/>
      <c r="H26" s="168"/>
      <c r="I26" s="157"/>
      <c r="J26" s="157"/>
      <c r="K26" s="157"/>
      <c r="L26" s="157"/>
      <c r="M26" s="157"/>
      <c r="N26" s="157"/>
      <c r="O26" s="157"/>
      <c r="P26" s="157"/>
      <c r="Q26" s="157"/>
      <c r="R26" s="157"/>
    </row>
    <row r="27" spans="1:18" customFormat="1" ht="41.25" customHeight="1" x14ac:dyDescent="0.25">
      <c r="B27" s="161"/>
      <c r="C27" s="325" t="s">
        <v>209</v>
      </c>
      <c r="D27" s="326"/>
      <c r="E27" s="326"/>
      <c r="F27" s="326"/>
      <c r="G27" s="326"/>
      <c r="H27" s="327"/>
      <c r="N27" s="169"/>
      <c r="O27" s="169"/>
      <c r="P27" s="169"/>
      <c r="Q27" s="157"/>
      <c r="R27" s="157"/>
    </row>
    <row r="28" spans="1:18" customFormat="1" ht="38.25" customHeight="1" x14ac:dyDescent="0.25">
      <c r="B28" s="170"/>
      <c r="C28" s="305" t="s">
        <v>210</v>
      </c>
      <c r="D28" s="306"/>
      <c r="E28" s="306"/>
      <c r="F28" s="306"/>
      <c r="G28" s="306"/>
      <c r="H28" s="307"/>
      <c r="N28" s="162"/>
      <c r="O28" s="162"/>
      <c r="P28" s="162"/>
      <c r="Q28" s="162"/>
      <c r="R28" s="157"/>
    </row>
    <row r="29" spans="1:18" customFormat="1" ht="43.5" customHeight="1" x14ac:dyDescent="0.25">
      <c r="B29" s="305" t="s">
        <v>211</v>
      </c>
      <c r="C29" s="306"/>
      <c r="D29" s="306"/>
      <c r="E29" s="306"/>
      <c r="F29" s="306"/>
      <c r="G29" s="306"/>
      <c r="H29" s="307"/>
      <c r="I29" s="157"/>
      <c r="J29" s="157"/>
      <c r="K29" s="157"/>
      <c r="L29" s="157"/>
      <c r="M29" s="157"/>
      <c r="N29" s="157"/>
      <c r="O29" s="157"/>
      <c r="P29" s="157"/>
      <c r="Q29" s="157"/>
      <c r="R29" s="157"/>
    </row>
    <row r="30" spans="1:18" customFormat="1" ht="49.5" customHeight="1" x14ac:dyDescent="0.25">
      <c r="B30" s="305" t="s">
        <v>212</v>
      </c>
      <c r="C30" s="306"/>
      <c r="D30" s="306"/>
      <c r="E30" s="306"/>
      <c r="F30" s="306"/>
      <c r="G30" s="306"/>
      <c r="H30" s="307"/>
      <c r="I30" s="171"/>
    </row>
    <row r="31" spans="1:18" customFormat="1" ht="46.5" customHeight="1" x14ac:dyDescent="0.25">
      <c r="B31" s="305" t="s">
        <v>213</v>
      </c>
      <c r="C31" s="306"/>
      <c r="D31" s="306"/>
      <c r="E31" s="306"/>
      <c r="F31" s="306"/>
      <c r="G31" s="306"/>
      <c r="H31" s="307"/>
      <c r="I31" s="171"/>
    </row>
    <row r="32" spans="1:18" customFormat="1" ht="30" customHeight="1" x14ac:dyDescent="0.25">
      <c r="B32" s="305" t="s">
        <v>214</v>
      </c>
      <c r="C32" s="306"/>
      <c r="D32" s="306"/>
      <c r="E32" s="306"/>
      <c r="F32" s="306"/>
      <c r="G32" s="306"/>
      <c r="H32" s="307"/>
      <c r="I32" s="171"/>
    </row>
    <row r="33" spans="1:9" customFormat="1" ht="15" customHeight="1" x14ac:dyDescent="0.25">
      <c r="A33" s="172" t="s">
        <v>215</v>
      </c>
      <c r="B33" s="172"/>
      <c r="I33" s="173"/>
    </row>
    <row r="34" spans="1:9" customFormat="1" ht="30" customHeight="1" x14ac:dyDescent="0.25">
      <c r="B34" s="329" t="s">
        <v>216</v>
      </c>
      <c r="C34" s="330"/>
      <c r="D34" s="330"/>
      <c r="E34" s="330"/>
      <c r="F34" s="330"/>
      <c r="G34" s="330"/>
      <c r="H34" s="331"/>
    </row>
    <row r="35" spans="1:9" customFormat="1" ht="12.75" customHeight="1" x14ac:dyDescent="0.25">
      <c r="B35" s="332" t="s">
        <v>217</v>
      </c>
      <c r="C35" s="333"/>
      <c r="D35" s="333"/>
      <c r="E35" s="333"/>
      <c r="F35" s="333"/>
      <c r="G35" s="174"/>
      <c r="H35" s="175"/>
    </row>
    <row r="36" spans="1:9" customFormat="1" ht="29.25" customHeight="1" x14ac:dyDescent="0.25">
      <c r="B36" s="334" t="s">
        <v>218</v>
      </c>
      <c r="C36" s="335"/>
      <c r="D36" s="335"/>
      <c r="E36" s="335"/>
      <c r="F36" s="335"/>
      <c r="G36" s="335"/>
      <c r="H36" s="336"/>
    </row>
    <row r="37" spans="1:9" customFormat="1" ht="15" customHeight="1" x14ac:dyDescent="0.25">
      <c r="B37" s="176" t="s">
        <v>219</v>
      </c>
      <c r="C37" s="174"/>
      <c r="D37" s="174"/>
      <c r="E37" s="174"/>
      <c r="F37" s="174"/>
      <c r="G37" s="174"/>
      <c r="H37" s="175"/>
    </row>
    <row r="38" spans="1:9" customFormat="1" ht="30.75" customHeight="1" x14ac:dyDescent="0.25">
      <c r="B38" s="334" t="s">
        <v>220</v>
      </c>
      <c r="C38" s="335"/>
      <c r="D38" s="335"/>
      <c r="E38" s="335"/>
      <c r="F38" s="335"/>
      <c r="G38" s="335"/>
      <c r="H38" s="336"/>
    </row>
    <row r="39" spans="1:9" customFormat="1" ht="12.75" customHeight="1" x14ac:dyDescent="0.25">
      <c r="B39" s="337" t="s">
        <v>221</v>
      </c>
      <c r="C39" s="338"/>
      <c r="D39" s="338"/>
      <c r="E39" s="338"/>
      <c r="F39" s="338"/>
      <c r="G39" s="338"/>
      <c r="H39" s="175"/>
    </row>
    <row r="40" spans="1:9" customFormat="1" ht="35.25" customHeight="1" x14ac:dyDescent="0.25">
      <c r="B40" s="334" t="s">
        <v>222</v>
      </c>
      <c r="C40" s="335"/>
      <c r="D40" s="335"/>
      <c r="E40" s="335"/>
      <c r="F40" s="335"/>
      <c r="G40" s="335"/>
      <c r="H40" s="336"/>
    </row>
    <row r="41" spans="1:9" customFormat="1" ht="24.75" customHeight="1" x14ac:dyDescent="0.25">
      <c r="B41" s="339" t="s">
        <v>223</v>
      </c>
      <c r="C41" s="340"/>
      <c r="D41" s="340"/>
      <c r="E41" s="340"/>
      <c r="F41" s="340"/>
      <c r="G41" s="340"/>
      <c r="H41" s="341"/>
    </row>
    <row r="42" spans="1:9" customFormat="1" ht="27.75" customHeight="1" x14ac:dyDescent="0.25">
      <c r="B42" s="325" t="s">
        <v>224</v>
      </c>
      <c r="C42" s="326"/>
      <c r="D42" s="326"/>
      <c r="E42" s="326"/>
      <c r="F42" s="326"/>
      <c r="G42" s="326"/>
      <c r="H42" s="327"/>
    </row>
    <row r="43" spans="1:9" customFormat="1" ht="21" customHeight="1" x14ac:dyDescent="0.25">
      <c r="B43" s="305" t="s">
        <v>225</v>
      </c>
      <c r="C43" s="306"/>
      <c r="D43" s="306"/>
      <c r="E43" s="306"/>
      <c r="F43" s="306"/>
      <c r="G43" s="306"/>
      <c r="H43" s="307"/>
    </row>
    <row r="44" spans="1:9" customFormat="1" ht="26.25" customHeight="1" x14ac:dyDescent="0.25">
      <c r="B44" s="328" t="s">
        <v>226</v>
      </c>
      <c r="C44" s="328"/>
      <c r="D44" s="328"/>
      <c r="E44" s="328"/>
      <c r="F44" s="328"/>
      <c r="G44" s="328"/>
      <c r="H44" s="328"/>
    </row>
  </sheetData>
  <mergeCells count="27">
    <mergeCell ref="B44:H44"/>
    <mergeCell ref="B31:H31"/>
    <mergeCell ref="B32:H32"/>
    <mergeCell ref="B34:H34"/>
    <mergeCell ref="B35:F35"/>
    <mergeCell ref="B36:H36"/>
    <mergeCell ref="B38:H38"/>
    <mergeCell ref="B39:G39"/>
    <mergeCell ref="B40:H40"/>
    <mergeCell ref="B41:H41"/>
    <mergeCell ref="B42:H42"/>
    <mergeCell ref="B43:H43"/>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s>
  <pageMargins left="0.7" right="0.7" top="0.75" bottom="0.75" header="0.3" footer="0.3"/>
  <pageSetup paperSize="3" orientation="landscape" r:id="rId1"/>
  <headerFooter>
    <oddFooter>Page &amp;P&amp;R&amp;F</oddFooter>
  </headerFooter>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164"/>
  <sheetViews>
    <sheetView zoomScaleNormal="100" workbookViewId="0">
      <pane xSplit="2" topLeftCell="C1" activePane="topRight" state="frozen"/>
      <selection activeCell="A20" sqref="A20"/>
      <selection pane="topRight" activeCell="N8" sqref="N8"/>
    </sheetView>
  </sheetViews>
  <sheetFormatPr defaultRowHeight="15" x14ac:dyDescent="0.25"/>
  <cols>
    <col min="1" max="1" width="19.85546875" style="193" customWidth="1"/>
    <col min="2" max="2" width="38" style="193" customWidth="1"/>
    <col min="3" max="3" width="11" style="193" customWidth="1"/>
    <col min="4" max="4" width="12" style="193" bestFit="1" customWidth="1"/>
    <col min="5" max="6" width="11" style="193" customWidth="1"/>
    <col min="7" max="8" width="9.140625" style="193" customWidth="1"/>
    <col min="9" max="9" width="19" style="191" customWidth="1"/>
    <col min="25" max="25" width="12" bestFit="1" customWidth="1"/>
    <col min="30" max="31" width="12" bestFit="1" customWidth="1"/>
    <col min="32" max="32" width="11.14062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2" s="11" customFormat="1" ht="20.25" x14ac:dyDescent="0.3">
      <c r="H1" s="69" t="s">
        <v>19</v>
      </c>
      <c r="I1" s="177"/>
    </row>
    <row r="2" spans="1:12" s="183" customFormat="1" ht="18" customHeight="1" x14ac:dyDescent="0.25">
      <c r="A2" s="178" t="s">
        <v>19</v>
      </c>
      <c r="B2" s="179" t="s">
        <v>227</v>
      </c>
      <c r="C2" s="180"/>
      <c r="D2" s="181"/>
      <c r="E2" s="181"/>
      <c r="F2" s="181"/>
      <c r="G2" s="181"/>
      <c r="H2" s="181"/>
      <c r="I2" s="182"/>
    </row>
    <row r="3" spans="1:12" s="183" customFormat="1" x14ac:dyDescent="0.2">
      <c r="A3" s="184" t="s">
        <v>491</v>
      </c>
      <c r="C3" s="185"/>
      <c r="I3" s="186"/>
    </row>
    <row r="4" spans="1:12" s="183" customFormat="1" ht="12.75" x14ac:dyDescent="0.2">
      <c r="A4" s="187" t="s">
        <v>228</v>
      </c>
      <c r="B4" s="187" t="s">
        <v>60</v>
      </c>
      <c r="C4" s="187" t="s">
        <v>72</v>
      </c>
      <c r="D4" s="187" t="s">
        <v>229</v>
      </c>
      <c r="E4" s="188" t="s">
        <v>22</v>
      </c>
      <c r="F4" s="189"/>
      <c r="G4" s="189" t="s">
        <v>423</v>
      </c>
      <c r="H4" s="189"/>
      <c r="I4" s="190"/>
      <c r="L4" s="225"/>
    </row>
    <row r="5" spans="1:12" x14ac:dyDescent="0.25">
      <c r="A5"/>
      <c r="B5"/>
      <c r="C5"/>
      <c r="D5"/>
      <c r="E5"/>
      <c r="F5"/>
      <c r="G5"/>
      <c r="H5"/>
    </row>
    <row r="6" spans="1:12" x14ac:dyDescent="0.25">
      <c r="A6" s="192" t="s">
        <v>368</v>
      </c>
      <c r="B6" s="193">
        <f>C126+Q126</f>
        <v>354364.7271437642</v>
      </c>
      <c r="C6" s="193" t="s">
        <v>369</v>
      </c>
      <c r="G6" s="193" t="s">
        <v>424</v>
      </c>
      <c r="I6"/>
    </row>
    <row r="7" spans="1:12" x14ac:dyDescent="0.25">
      <c r="B7" s="211">
        <f>B6/$B$13</f>
        <v>2.0307782330874802</v>
      </c>
      <c r="C7" s="211" t="s">
        <v>372</v>
      </c>
    </row>
    <row r="8" spans="1:12" x14ac:dyDescent="0.25">
      <c r="A8" s="193" t="s">
        <v>415</v>
      </c>
      <c r="B8" s="193">
        <f>31.81</f>
        <v>31.81</v>
      </c>
      <c r="C8" s="193" t="s">
        <v>416</v>
      </c>
      <c r="G8" s="193" t="s">
        <v>424</v>
      </c>
    </row>
    <row r="9" spans="1:12" x14ac:dyDescent="0.25">
      <c r="B9" s="193">
        <f>B8*1000/CONVERT(1,"mn","hr")</f>
        <v>1908600</v>
      </c>
      <c r="C9" s="193" t="s">
        <v>417</v>
      </c>
      <c r="E9" s="199"/>
    </row>
    <row r="10" spans="1:12" x14ac:dyDescent="0.25">
      <c r="B10" s="211">
        <f>B9/$B$13</f>
        <v>10.937723308161853</v>
      </c>
      <c r="C10" s="211" t="s">
        <v>418</v>
      </c>
    </row>
    <row r="11" spans="1:12" x14ac:dyDescent="0.25">
      <c r="A11" s="193" t="s">
        <v>454</v>
      </c>
      <c r="B11" s="193">
        <f>Y126</f>
        <v>18843.265593597811</v>
      </c>
      <c r="C11" s="193" t="s">
        <v>369</v>
      </c>
    </row>
    <row r="12" spans="1:12" x14ac:dyDescent="0.25">
      <c r="B12" s="211">
        <f>B11/$B$13</f>
        <v>0.1079861811196579</v>
      </c>
      <c r="C12" s="211" t="s">
        <v>372</v>
      </c>
    </row>
    <row r="13" spans="1:12" x14ac:dyDescent="0.25">
      <c r="A13" s="193" t="s">
        <v>370</v>
      </c>
      <c r="B13" s="193">
        <f>V126</f>
        <v>174497.00876742613</v>
      </c>
      <c r="C13" s="193" t="s">
        <v>369</v>
      </c>
      <c r="G13" s="193" t="s">
        <v>424</v>
      </c>
    </row>
    <row r="14" spans="1:12" x14ac:dyDescent="0.25">
      <c r="B14" s="211">
        <f>B13/$B$13</f>
        <v>1</v>
      </c>
      <c r="C14" s="211" t="s">
        <v>42</v>
      </c>
      <c r="D14" s="193" t="s">
        <v>371</v>
      </c>
    </row>
    <row r="15" spans="1:12" x14ac:dyDescent="0.25">
      <c r="A15" s="193" t="s">
        <v>373</v>
      </c>
      <c r="B15" s="193">
        <f>X126</f>
        <v>73331.441121354874</v>
      </c>
      <c r="C15" s="193" t="s">
        <v>369</v>
      </c>
      <c r="G15" s="193" t="s">
        <v>424</v>
      </c>
    </row>
    <row r="16" spans="1:12" x14ac:dyDescent="0.25">
      <c r="B16" s="211">
        <f>B15/$B$13</f>
        <v>0.42024468865877701</v>
      </c>
      <c r="C16" s="211" t="s">
        <v>372</v>
      </c>
    </row>
    <row r="18" spans="1:32" x14ac:dyDescent="0.25">
      <c r="A18" s="193" t="s">
        <v>425</v>
      </c>
      <c r="B18" s="193">
        <f>AF38*AF125*B158</f>
        <v>11773.407592493973</v>
      </c>
      <c r="C18" s="193" t="s">
        <v>369</v>
      </c>
      <c r="G18" s="193" t="s">
        <v>424</v>
      </c>
    </row>
    <row r="19" spans="1:32" x14ac:dyDescent="0.25">
      <c r="B19" s="211">
        <f>B18/$B$13</f>
        <v>6.7470541046270066E-2</v>
      </c>
      <c r="C19" s="211" t="s">
        <v>372</v>
      </c>
    </row>
    <row r="20" spans="1:32" x14ac:dyDescent="0.25">
      <c r="A20" s="193" t="s">
        <v>419</v>
      </c>
      <c r="B20" s="193">
        <v>7.42</v>
      </c>
      <c r="C20" s="193" t="s">
        <v>416</v>
      </c>
      <c r="G20" s="193" t="s">
        <v>424</v>
      </c>
    </row>
    <row r="21" spans="1:32" x14ac:dyDescent="0.25">
      <c r="B21" s="193">
        <f>B20*1000/CONVERT(1,"mn","hr")</f>
        <v>445200</v>
      </c>
      <c r="C21" s="193" t="s">
        <v>417</v>
      </c>
    </row>
    <row r="22" spans="1:32" x14ac:dyDescent="0.25">
      <c r="B22" s="211">
        <f>B21/$B$13</f>
        <v>2.5513331325545723</v>
      </c>
      <c r="C22" s="211" t="s">
        <v>418</v>
      </c>
    </row>
    <row r="23" spans="1:32" x14ac:dyDescent="0.25">
      <c r="A23" s="193" t="s">
        <v>421</v>
      </c>
      <c r="B23" s="193">
        <f>J126</f>
        <v>212187.69522360459</v>
      </c>
      <c r="C23" s="193" t="s">
        <v>369</v>
      </c>
      <c r="G23" s="193" t="s">
        <v>424</v>
      </c>
    </row>
    <row r="24" spans="1:32" x14ac:dyDescent="0.25">
      <c r="B24" s="211">
        <f>B23/$B$13</f>
        <v>1.2159961750772101</v>
      </c>
      <c r="C24" s="211" t="s">
        <v>372</v>
      </c>
    </row>
    <row r="25" spans="1:32" x14ac:dyDescent="0.25">
      <c r="A25" s="193" t="s">
        <v>422</v>
      </c>
      <c r="B25" s="193">
        <v>40800</v>
      </c>
      <c r="C25" s="193" t="s">
        <v>426</v>
      </c>
      <c r="G25" s="193" t="s">
        <v>424</v>
      </c>
    </row>
    <row r="26" spans="1:32" x14ac:dyDescent="0.25">
      <c r="B26" s="193">
        <f>B25/B13</f>
        <v>0.23381489624489343</v>
      </c>
      <c r="C26" s="193" t="s">
        <v>428</v>
      </c>
    </row>
    <row r="27" spans="1:32" x14ac:dyDescent="0.25">
      <c r="B27" s="219">
        <f>B26/10^3</f>
        <v>2.3381489624489343E-4</v>
      </c>
      <c r="C27" s="211" t="s">
        <v>427</v>
      </c>
    </row>
    <row r="28" spans="1:32" x14ac:dyDescent="0.25">
      <c r="A28" s="193" t="s">
        <v>492</v>
      </c>
      <c r="B28" s="193">
        <v>3</v>
      </c>
      <c r="C28" s="193" t="s">
        <v>486</v>
      </c>
      <c r="G28" s="193" t="s">
        <v>424</v>
      </c>
    </row>
    <row r="29" spans="1:32" x14ac:dyDescent="0.25">
      <c r="B29" s="193">
        <f>B28*1000/Conversions!D5</f>
        <v>0.34223134839151265</v>
      </c>
      <c r="C29" s="193" t="s">
        <v>369</v>
      </c>
      <c r="I29" s="218"/>
    </row>
    <row r="30" spans="1:32" x14ac:dyDescent="0.25">
      <c r="B30" s="211">
        <f>B29/$B$13</f>
        <v>1.9612447847037135E-6</v>
      </c>
      <c r="C30" s="211" t="s">
        <v>372</v>
      </c>
      <c r="I30" s="218"/>
    </row>
    <row r="31" spans="1:32" x14ac:dyDescent="0.25">
      <c r="A31" s="192" t="s">
        <v>438</v>
      </c>
      <c r="I31" s="218"/>
    </row>
    <row r="32" spans="1:32" x14ac:dyDescent="0.25">
      <c r="A32" t="s">
        <v>232</v>
      </c>
      <c r="B32" t="s">
        <v>233</v>
      </c>
      <c r="C32" t="s">
        <v>234</v>
      </c>
      <c r="D32" t="s">
        <v>235</v>
      </c>
      <c r="E32" t="s">
        <v>236</v>
      </c>
      <c r="F32" t="s">
        <v>237</v>
      </c>
      <c r="G32" t="s">
        <v>238</v>
      </c>
      <c r="H32" t="s">
        <v>239</v>
      </c>
      <c r="I32" t="s">
        <v>240</v>
      </c>
      <c r="J32" t="s">
        <v>241</v>
      </c>
      <c r="K32" t="s">
        <v>242</v>
      </c>
      <c r="L32" t="s">
        <v>243</v>
      </c>
      <c r="M32" t="s">
        <v>244</v>
      </c>
      <c r="N32" t="s">
        <v>245</v>
      </c>
      <c r="O32" t="s">
        <v>246</v>
      </c>
      <c r="P32" t="s">
        <v>247</v>
      </c>
      <c r="Q32" t="s">
        <v>248</v>
      </c>
      <c r="R32" t="s">
        <v>249</v>
      </c>
      <c r="S32" t="s">
        <v>250</v>
      </c>
      <c r="T32" t="s">
        <v>251</v>
      </c>
      <c r="U32" t="s">
        <v>252</v>
      </c>
      <c r="V32" t="s">
        <v>253</v>
      </c>
      <c r="W32" t="s">
        <v>254</v>
      </c>
      <c r="X32" t="s">
        <v>255</v>
      </c>
      <c r="Y32" t="s">
        <v>256</v>
      </c>
      <c r="Z32" t="s">
        <v>257</v>
      </c>
      <c r="AA32" t="s">
        <v>258</v>
      </c>
      <c r="AB32" t="s">
        <v>259</v>
      </c>
      <c r="AC32" t="s">
        <v>260</v>
      </c>
      <c r="AD32" t="s">
        <v>261</v>
      </c>
      <c r="AE32" t="s">
        <v>262</v>
      </c>
      <c r="AF32" t="s">
        <v>263</v>
      </c>
    </row>
    <row r="33" spans="1:32" x14ac:dyDescent="0.25">
      <c r="A33" t="s">
        <v>264</v>
      </c>
      <c r="B33" t="s">
        <v>265</v>
      </c>
      <c r="C33">
        <v>0</v>
      </c>
      <c r="D33">
        <v>0</v>
      </c>
      <c r="E33">
        <v>0</v>
      </c>
      <c r="F33">
        <v>0.40512225800000001</v>
      </c>
      <c r="G33">
        <v>0</v>
      </c>
      <c r="H33">
        <v>0.54181970000000002</v>
      </c>
      <c r="I33">
        <v>0</v>
      </c>
      <c r="J33">
        <v>0</v>
      </c>
      <c r="K33">
        <v>6.5631182399999999E-4</v>
      </c>
      <c r="L33">
        <v>0</v>
      </c>
      <c r="M33">
        <v>0</v>
      </c>
      <c r="N33">
        <v>0</v>
      </c>
      <c r="O33">
        <v>0</v>
      </c>
      <c r="P33">
        <v>1.0068902700000001E-3</v>
      </c>
      <c r="Q33">
        <v>0</v>
      </c>
      <c r="R33">
        <v>1</v>
      </c>
      <c r="S33">
        <v>1</v>
      </c>
      <c r="T33">
        <v>1</v>
      </c>
      <c r="U33">
        <v>1</v>
      </c>
      <c r="V33">
        <v>0</v>
      </c>
      <c r="W33">
        <v>0</v>
      </c>
      <c r="X33">
        <v>0</v>
      </c>
      <c r="Y33">
        <v>0</v>
      </c>
      <c r="Z33">
        <v>0</v>
      </c>
      <c r="AA33">
        <v>0</v>
      </c>
      <c r="AB33">
        <v>0</v>
      </c>
      <c r="AC33">
        <v>0</v>
      </c>
      <c r="AD33">
        <v>0</v>
      </c>
      <c r="AE33">
        <v>0.40512225800000001</v>
      </c>
      <c r="AF33">
        <v>0</v>
      </c>
    </row>
    <row r="34" spans="1:32" x14ac:dyDescent="0.25">
      <c r="A34" t="s">
        <v>264</v>
      </c>
      <c r="B34" t="s">
        <v>266</v>
      </c>
      <c r="C34">
        <v>1.6E-2</v>
      </c>
      <c r="D34">
        <v>0</v>
      </c>
      <c r="E34">
        <v>0.01</v>
      </c>
      <c r="F34">
        <v>0.40066590499999999</v>
      </c>
      <c r="G34">
        <v>0</v>
      </c>
      <c r="H34">
        <v>0.117323683</v>
      </c>
      <c r="I34">
        <v>0</v>
      </c>
      <c r="J34">
        <v>0</v>
      </c>
      <c r="K34">
        <v>1.4909592100000001E-3</v>
      </c>
      <c r="L34">
        <v>0</v>
      </c>
      <c r="M34">
        <v>0</v>
      </c>
      <c r="N34">
        <v>0</v>
      </c>
      <c r="O34">
        <v>0</v>
      </c>
      <c r="P34">
        <v>2.2873766299999999E-3</v>
      </c>
      <c r="Q34">
        <v>1.6E-2</v>
      </c>
      <c r="R34">
        <v>0</v>
      </c>
      <c r="S34">
        <v>0</v>
      </c>
      <c r="T34">
        <v>0</v>
      </c>
      <c r="U34">
        <v>0</v>
      </c>
      <c r="V34">
        <v>0</v>
      </c>
      <c r="W34">
        <v>0</v>
      </c>
      <c r="X34">
        <v>0</v>
      </c>
      <c r="Y34">
        <v>0</v>
      </c>
      <c r="Z34">
        <v>0</v>
      </c>
      <c r="AA34">
        <v>0</v>
      </c>
      <c r="AB34">
        <v>0</v>
      </c>
      <c r="AC34">
        <v>0</v>
      </c>
      <c r="AD34">
        <v>0.78036894499999998</v>
      </c>
      <c r="AE34">
        <v>0.40066590499999999</v>
      </c>
      <c r="AF34">
        <v>0.71847099999999997</v>
      </c>
    </row>
    <row r="35" spans="1:32" x14ac:dyDescent="0.25">
      <c r="A35" t="s">
        <v>264</v>
      </c>
      <c r="B35" t="s">
        <v>267</v>
      </c>
      <c r="C35">
        <v>0</v>
      </c>
      <c r="D35">
        <v>0</v>
      </c>
      <c r="E35">
        <v>0.99</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0.209338834</v>
      </c>
      <c r="AE35">
        <v>0</v>
      </c>
      <c r="AF35">
        <v>1.55134E-2</v>
      </c>
    </row>
    <row r="36" spans="1:32" x14ac:dyDescent="0.25">
      <c r="A36" t="s">
        <v>264</v>
      </c>
      <c r="B36" t="s">
        <v>268</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row>
    <row r="37" spans="1:32" x14ac:dyDescent="0.25">
      <c r="A37" t="s">
        <v>264</v>
      </c>
      <c r="B37" t="s">
        <v>269</v>
      </c>
      <c r="C37">
        <v>0</v>
      </c>
      <c r="D37">
        <v>0</v>
      </c>
      <c r="E37">
        <v>0</v>
      </c>
      <c r="F37">
        <v>0.13800638300000001</v>
      </c>
      <c r="G37">
        <v>0</v>
      </c>
      <c r="H37">
        <v>0.247077622</v>
      </c>
      <c r="I37">
        <v>0</v>
      </c>
      <c r="J37">
        <v>0</v>
      </c>
      <c r="K37">
        <v>4.3893383899999997E-4</v>
      </c>
      <c r="L37">
        <v>0</v>
      </c>
      <c r="M37">
        <v>0</v>
      </c>
      <c r="N37">
        <v>0</v>
      </c>
      <c r="O37">
        <v>0</v>
      </c>
      <c r="P37">
        <v>6.7339669599999997E-4</v>
      </c>
      <c r="Q37">
        <v>0</v>
      </c>
      <c r="R37">
        <v>0</v>
      </c>
      <c r="S37">
        <v>0</v>
      </c>
      <c r="T37">
        <v>0</v>
      </c>
      <c r="U37">
        <v>0</v>
      </c>
      <c r="V37">
        <v>0</v>
      </c>
      <c r="W37">
        <v>0</v>
      </c>
      <c r="X37">
        <v>0</v>
      </c>
      <c r="Y37">
        <v>0</v>
      </c>
      <c r="Z37">
        <v>0</v>
      </c>
      <c r="AA37">
        <v>0</v>
      </c>
      <c r="AB37">
        <v>0</v>
      </c>
      <c r="AC37">
        <v>0</v>
      </c>
      <c r="AD37">
        <v>0</v>
      </c>
      <c r="AE37">
        <v>0.13800638300000001</v>
      </c>
      <c r="AF37">
        <v>0</v>
      </c>
    </row>
    <row r="38" spans="1:32" x14ac:dyDescent="0.25">
      <c r="A38" t="s">
        <v>264</v>
      </c>
      <c r="B38" t="s">
        <v>270</v>
      </c>
      <c r="C38">
        <v>0.01</v>
      </c>
      <c r="D38">
        <v>0</v>
      </c>
      <c r="E38">
        <v>0</v>
      </c>
      <c r="F38">
        <v>9.8807302E-3</v>
      </c>
      <c r="G38">
        <v>0</v>
      </c>
      <c r="H38">
        <v>5.8000219800000002E-2</v>
      </c>
      <c r="I38">
        <v>1</v>
      </c>
      <c r="J38">
        <v>1</v>
      </c>
      <c r="K38">
        <v>2.78727383E-3</v>
      </c>
      <c r="L38">
        <v>2.8053828899999997E-4</v>
      </c>
      <c r="M38">
        <v>0</v>
      </c>
      <c r="N38">
        <v>0</v>
      </c>
      <c r="O38">
        <v>0</v>
      </c>
      <c r="P38">
        <v>4.2958026800000004E-3</v>
      </c>
      <c r="Q38">
        <v>0.01</v>
      </c>
      <c r="R38">
        <v>0</v>
      </c>
      <c r="S38">
        <v>0</v>
      </c>
      <c r="T38">
        <v>0</v>
      </c>
      <c r="U38">
        <v>0</v>
      </c>
      <c r="V38">
        <v>0</v>
      </c>
      <c r="W38">
        <v>0</v>
      </c>
      <c r="X38">
        <v>0</v>
      </c>
      <c r="Y38">
        <v>0</v>
      </c>
      <c r="Z38">
        <v>0</v>
      </c>
      <c r="AA38">
        <v>0</v>
      </c>
      <c r="AB38">
        <v>0</v>
      </c>
      <c r="AC38">
        <v>0</v>
      </c>
      <c r="AD38">
        <v>3.2977975400000001E-4</v>
      </c>
      <c r="AE38">
        <v>9.8807302E-3</v>
      </c>
      <c r="AF38">
        <v>7.6673400000000003E-2</v>
      </c>
    </row>
    <row r="39" spans="1:32" x14ac:dyDescent="0.25">
      <c r="A39" t="s">
        <v>264</v>
      </c>
      <c r="B39" t="s">
        <v>271</v>
      </c>
      <c r="C39">
        <v>0</v>
      </c>
      <c r="D39">
        <v>1</v>
      </c>
      <c r="E39">
        <v>0</v>
      </c>
      <c r="F39">
        <v>1.3160625300000001E-3</v>
      </c>
      <c r="G39">
        <v>1</v>
      </c>
      <c r="H39">
        <v>3.2792284900000003E-2</v>
      </c>
      <c r="I39">
        <v>0</v>
      </c>
      <c r="J39">
        <v>0</v>
      </c>
      <c r="K39">
        <v>6.8769396900000002E-2</v>
      </c>
      <c r="L39">
        <v>1.4542101999999999E-2</v>
      </c>
      <c r="M39">
        <v>0</v>
      </c>
      <c r="N39">
        <v>0</v>
      </c>
      <c r="O39">
        <v>0</v>
      </c>
      <c r="P39">
        <v>2.4328913300000001E-2</v>
      </c>
      <c r="Q39">
        <v>0</v>
      </c>
      <c r="R39">
        <v>0</v>
      </c>
      <c r="S39">
        <v>0</v>
      </c>
      <c r="T39">
        <v>0</v>
      </c>
      <c r="U39">
        <v>0</v>
      </c>
      <c r="V39">
        <v>0</v>
      </c>
      <c r="W39">
        <v>0</v>
      </c>
      <c r="X39">
        <v>0</v>
      </c>
      <c r="Y39">
        <v>0</v>
      </c>
      <c r="Z39">
        <v>1</v>
      </c>
      <c r="AA39">
        <v>1</v>
      </c>
      <c r="AB39">
        <v>1</v>
      </c>
      <c r="AC39">
        <v>1</v>
      </c>
      <c r="AD39">
        <v>9.9624411600000001E-3</v>
      </c>
      <c r="AE39">
        <v>1.3160625300000001E-3</v>
      </c>
      <c r="AF39">
        <v>0.18934210000000001</v>
      </c>
    </row>
    <row r="40" spans="1:32" x14ac:dyDescent="0.25">
      <c r="A40" t="s">
        <v>264</v>
      </c>
      <c r="B40" t="s">
        <v>272</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row>
    <row r="41" spans="1:32" x14ac:dyDescent="0.25">
      <c r="A41" t="s">
        <v>264</v>
      </c>
      <c r="B41" t="s">
        <v>273</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row>
    <row r="42" spans="1:32" x14ac:dyDescent="0.25">
      <c r="A42" t="s">
        <v>264</v>
      </c>
      <c r="B42" t="s">
        <v>274</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row>
    <row r="43" spans="1:32" x14ac:dyDescent="0.25">
      <c r="A43" t="s">
        <v>264</v>
      </c>
      <c r="B43" t="s">
        <v>275</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row>
    <row r="44" spans="1:32" x14ac:dyDescent="0.25">
      <c r="A44" t="s">
        <v>264</v>
      </c>
      <c r="B44" t="s">
        <v>276</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row>
    <row r="45" spans="1:32" x14ac:dyDescent="0.25">
      <c r="A45" t="s">
        <v>264</v>
      </c>
      <c r="B45" t="s">
        <v>277</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row>
    <row r="46" spans="1:32" x14ac:dyDescent="0.25">
      <c r="A46" t="s">
        <v>264</v>
      </c>
      <c r="B46" t="s">
        <v>278</v>
      </c>
      <c r="C46">
        <v>0.93100000000000005</v>
      </c>
      <c r="D46">
        <v>0</v>
      </c>
      <c r="E46">
        <v>0</v>
      </c>
      <c r="F46">
        <v>3.1886499200000001E-2</v>
      </c>
      <c r="G46">
        <v>0</v>
      </c>
      <c r="H46">
        <v>2.9863938799999999E-3</v>
      </c>
      <c r="I46">
        <v>0</v>
      </c>
      <c r="J46">
        <v>0</v>
      </c>
      <c r="K46">
        <v>2.1937495800000001E-4</v>
      </c>
      <c r="L46">
        <v>0</v>
      </c>
      <c r="M46">
        <v>0</v>
      </c>
      <c r="N46">
        <v>0</v>
      </c>
      <c r="O46">
        <v>0</v>
      </c>
      <c r="P46">
        <v>3.36557263E-4</v>
      </c>
      <c r="Q46">
        <v>0.93100000000000005</v>
      </c>
      <c r="R46">
        <v>0</v>
      </c>
      <c r="S46">
        <v>0</v>
      </c>
      <c r="T46">
        <v>0</v>
      </c>
      <c r="U46">
        <v>0</v>
      </c>
      <c r="V46">
        <v>0</v>
      </c>
      <c r="W46">
        <v>0</v>
      </c>
      <c r="X46">
        <v>0</v>
      </c>
      <c r="Y46">
        <v>0</v>
      </c>
      <c r="Z46">
        <v>0</v>
      </c>
      <c r="AA46">
        <v>0</v>
      </c>
      <c r="AB46">
        <v>0</v>
      </c>
      <c r="AC46">
        <v>0</v>
      </c>
      <c r="AD46">
        <v>0</v>
      </c>
      <c r="AE46">
        <v>3.1886499200000001E-2</v>
      </c>
      <c r="AF46">
        <v>0</v>
      </c>
    </row>
    <row r="47" spans="1:32" x14ac:dyDescent="0.25">
      <c r="A47" t="s">
        <v>264</v>
      </c>
      <c r="B47" t="s">
        <v>279</v>
      </c>
      <c r="C47">
        <v>0</v>
      </c>
      <c r="D47">
        <v>0</v>
      </c>
      <c r="E47">
        <v>0</v>
      </c>
      <c r="F47">
        <v>3.2074030699999999E-4</v>
      </c>
      <c r="G47">
        <v>0</v>
      </c>
      <c r="H47">
        <v>6.6946177300000001E-8</v>
      </c>
      <c r="I47">
        <v>0</v>
      </c>
      <c r="J47">
        <v>0</v>
      </c>
      <c r="K47">
        <v>5.4827080299999997E-6</v>
      </c>
      <c r="L47">
        <v>5.6424786099999999E-6</v>
      </c>
      <c r="M47">
        <v>0</v>
      </c>
      <c r="N47">
        <v>0</v>
      </c>
      <c r="O47">
        <v>0</v>
      </c>
      <c r="P47">
        <v>3.0407339399999999E-5</v>
      </c>
      <c r="Q47">
        <v>0</v>
      </c>
      <c r="R47">
        <v>0</v>
      </c>
      <c r="S47">
        <v>0</v>
      </c>
      <c r="T47">
        <v>0</v>
      </c>
      <c r="U47">
        <v>0</v>
      </c>
      <c r="V47">
        <v>0</v>
      </c>
      <c r="W47">
        <v>0</v>
      </c>
      <c r="X47">
        <v>0</v>
      </c>
      <c r="Y47">
        <v>0</v>
      </c>
      <c r="Z47">
        <v>0</v>
      </c>
      <c r="AA47">
        <v>0</v>
      </c>
      <c r="AB47">
        <v>0</v>
      </c>
      <c r="AC47">
        <v>0</v>
      </c>
      <c r="AD47">
        <v>0</v>
      </c>
      <c r="AE47">
        <v>3.2074030699999999E-4</v>
      </c>
      <c r="AF47">
        <v>0</v>
      </c>
    </row>
    <row r="48" spans="1:32" x14ac:dyDescent="0.25">
      <c r="A48" t="s">
        <v>264</v>
      </c>
      <c r="B48" t="s">
        <v>280</v>
      </c>
      <c r="C48">
        <v>3.2000000000000001E-2</v>
      </c>
      <c r="D48">
        <v>0</v>
      </c>
      <c r="E48">
        <v>0</v>
      </c>
      <c r="F48">
        <v>4.3945741600000003E-3</v>
      </c>
      <c r="G48">
        <v>0</v>
      </c>
      <c r="H48">
        <v>2.9131759799999999E-8</v>
      </c>
      <c r="I48">
        <v>0</v>
      </c>
      <c r="J48">
        <v>0</v>
      </c>
      <c r="K48">
        <v>3.68764412E-5</v>
      </c>
      <c r="L48">
        <v>7.8683096000000004E-4</v>
      </c>
      <c r="M48">
        <v>0</v>
      </c>
      <c r="N48">
        <v>0</v>
      </c>
      <c r="O48">
        <v>0</v>
      </c>
      <c r="P48">
        <v>3.1238622199999998E-3</v>
      </c>
      <c r="Q48">
        <v>3.2000000000000001E-2</v>
      </c>
      <c r="R48">
        <v>0</v>
      </c>
      <c r="S48">
        <v>0</v>
      </c>
      <c r="T48">
        <v>0</v>
      </c>
      <c r="U48">
        <v>0</v>
      </c>
      <c r="V48">
        <v>0</v>
      </c>
      <c r="W48">
        <v>0</v>
      </c>
      <c r="X48">
        <v>0</v>
      </c>
      <c r="Y48">
        <v>0</v>
      </c>
      <c r="Z48">
        <v>0</v>
      </c>
      <c r="AA48">
        <v>0</v>
      </c>
      <c r="AB48">
        <v>0</v>
      </c>
      <c r="AC48">
        <v>0</v>
      </c>
      <c r="AD48">
        <v>0</v>
      </c>
      <c r="AE48">
        <v>4.3945741600000003E-3</v>
      </c>
      <c r="AF48">
        <v>0</v>
      </c>
    </row>
    <row r="49" spans="1:32" x14ac:dyDescent="0.25">
      <c r="A49" t="s">
        <v>264</v>
      </c>
      <c r="B49" t="s">
        <v>281</v>
      </c>
      <c r="C49">
        <v>0</v>
      </c>
      <c r="D49">
        <v>0</v>
      </c>
      <c r="E49">
        <v>0</v>
      </c>
      <c r="F49">
        <v>6.2875324400000002E-4</v>
      </c>
      <c r="G49">
        <v>0</v>
      </c>
      <c r="H49">
        <v>8.2435357399999997E-12</v>
      </c>
      <c r="I49">
        <v>0</v>
      </c>
      <c r="J49">
        <v>0</v>
      </c>
      <c r="K49">
        <v>1.03990518E-4</v>
      </c>
      <c r="L49">
        <v>5.7511903699999999E-2</v>
      </c>
      <c r="M49">
        <v>0</v>
      </c>
      <c r="N49">
        <v>0</v>
      </c>
      <c r="O49">
        <v>0</v>
      </c>
      <c r="P49">
        <v>0.22435706399999999</v>
      </c>
      <c r="Q49">
        <v>0</v>
      </c>
      <c r="R49">
        <v>0</v>
      </c>
      <c r="S49">
        <v>0</v>
      </c>
      <c r="T49">
        <v>0</v>
      </c>
      <c r="U49">
        <v>0</v>
      </c>
      <c r="V49">
        <v>0</v>
      </c>
      <c r="W49">
        <v>0</v>
      </c>
      <c r="X49">
        <v>0</v>
      </c>
      <c r="Y49">
        <v>0</v>
      </c>
      <c r="Z49">
        <v>0</v>
      </c>
      <c r="AA49">
        <v>0</v>
      </c>
      <c r="AB49">
        <v>0</v>
      </c>
      <c r="AC49">
        <v>0</v>
      </c>
      <c r="AD49">
        <v>0</v>
      </c>
      <c r="AE49">
        <v>6.2875324400000002E-4</v>
      </c>
      <c r="AF49">
        <v>0</v>
      </c>
    </row>
    <row r="50" spans="1:32" x14ac:dyDescent="0.25">
      <c r="A50" t="s">
        <v>264</v>
      </c>
      <c r="B50" t="s">
        <v>282</v>
      </c>
      <c r="C50">
        <v>7.0000000000000001E-3</v>
      </c>
      <c r="D50">
        <v>0</v>
      </c>
      <c r="E50">
        <v>0</v>
      </c>
      <c r="F50">
        <v>4.6192100300000002E-3</v>
      </c>
      <c r="G50">
        <v>0</v>
      </c>
      <c r="H50">
        <v>6.2656028399999998E-13</v>
      </c>
      <c r="I50">
        <v>0</v>
      </c>
      <c r="J50">
        <v>0</v>
      </c>
      <c r="K50">
        <v>4.6882801899999998E-5</v>
      </c>
      <c r="L50">
        <v>2.4956308900000002E-2</v>
      </c>
      <c r="M50">
        <v>0</v>
      </c>
      <c r="N50">
        <v>0</v>
      </c>
      <c r="O50">
        <v>0</v>
      </c>
      <c r="P50">
        <v>9.7358615300000007E-2</v>
      </c>
      <c r="Q50">
        <v>7.0000000000000001E-3</v>
      </c>
      <c r="R50">
        <v>0</v>
      </c>
      <c r="S50">
        <v>0</v>
      </c>
      <c r="T50">
        <v>0</v>
      </c>
      <c r="U50">
        <v>0</v>
      </c>
      <c r="V50">
        <v>0</v>
      </c>
      <c r="W50">
        <v>0</v>
      </c>
      <c r="X50">
        <v>0</v>
      </c>
      <c r="Y50">
        <v>0</v>
      </c>
      <c r="Z50">
        <v>0</v>
      </c>
      <c r="AA50">
        <v>0</v>
      </c>
      <c r="AB50">
        <v>0</v>
      </c>
      <c r="AC50">
        <v>0</v>
      </c>
      <c r="AD50">
        <v>0</v>
      </c>
      <c r="AE50">
        <v>4.6192100300000002E-3</v>
      </c>
      <c r="AF50">
        <v>0</v>
      </c>
    </row>
    <row r="51" spans="1:32" x14ac:dyDescent="0.25">
      <c r="A51" t="s">
        <v>264</v>
      </c>
      <c r="B51" t="s">
        <v>283</v>
      </c>
      <c r="C51">
        <v>0</v>
      </c>
      <c r="D51">
        <v>0</v>
      </c>
      <c r="E51">
        <v>0</v>
      </c>
      <c r="F51">
        <v>2.8160986900000001E-6</v>
      </c>
      <c r="G51">
        <v>0</v>
      </c>
      <c r="H51">
        <v>0</v>
      </c>
      <c r="I51">
        <v>0</v>
      </c>
      <c r="J51">
        <v>0</v>
      </c>
      <c r="K51">
        <v>8.6509532000000003E-6</v>
      </c>
      <c r="L51">
        <v>3.1852220100000001E-3</v>
      </c>
      <c r="M51">
        <v>0</v>
      </c>
      <c r="N51">
        <v>0</v>
      </c>
      <c r="O51">
        <v>0</v>
      </c>
      <c r="P51">
        <v>1.2430160500000001E-2</v>
      </c>
      <c r="Q51">
        <v>0</v>
      </c>
      <c r="R51">
        <v>0</v>
      </c>
      <c r="S51">
        <v>0</v>
      </c>
      <c r="T51">
        <v>0</v>
      </c>
      <c r="U51">
        <v>0</v>
      </c>
      <c r="V51">
        <v>0</v>
      </c>
      <c r="W51">
        <v>0</v>
      </c>
      <c r="X51">
        <v>0</v>
      </c>
      <c r="Y51">
        <v>0</v>
      </c>
      <c r="Z51">
        <v>0</v>
      </c>
      <c r="AA51">
        <v>0</v>
      </c>
      <c r="AB51">
        <v>0</v>
      </c>
      <c r="AC51">
        <v>0</v>
      </c>
      <c r="AD51">
        <v>0</v>
      </c>
      <c r="AE51">
        <v>2.8160986900000001E-6</v>
      </c>
      <c r="AF51">
        <v>0</v>
      </c>
    </row>
    <row r="52" spans="1:32" x14ac:dyDescent="0.25">
      <c r="A52" t="s">
        <v>264</v>
      </c>
      <c r="B52" t="s">
        <v>284</v>
      </c>
      <c r="C52">
        <v>0</v>
      </c>
      <c r="D52">
        <v>0</v>
      </c>
      <c r="E52">
        <v>0</v>
      </c>
      <c r="F52">
        <v>2.0033473399999999E-3</v>
      </c>
      <c r="G52">
        <v>0</v>
      </c>
      <c r="H52">
        <v>0</v>
      </c>
      <c r="I52">
        <v>0</v>
      </c>
      <c r="J52">
        <v>0</v>
      </c>
      <c r="K52">
        <v>1.6677223800000001E-4</v>
      </c>
      <c r="L52">
        <v>6.0588486099999998E-2</v>
      </c>
      <c r="M52">
        <v>0</v>
      </c>
      <c r="N52">
        <v>0</v>
      </c>
      <c r="O52">
        <v>0</v>
      </c>
      <c r="P52">
        <v>0.236446763</v>
      </c>
      <c r="Q52">
        <v>0</v>
      </c>
      <c r="R52">
        <v>0</v>
      </c>
      <c r="S52">
        <v>0</v>
      </c>
      <c r="T52">
        <v>0</v>
      </c>
      <c r="U52">
        <v>0</v>
      </c>
      <c r="V52">
        <v>0</v>
      </c>
      <c r="W52">
        <v>0</v>
      </c>
      <c r="X52">
        <v>0</v>
      </c>
      <c r="Y52">
        <v>0</v>
      </c>
      <c r="Z52">
        <v>0</v>
      </c>
      <c r="AA52">
        <v>0</v>
      </c>
      <c r="AB52">
        <v>0</v>
      </c>
      <c r="AC52">
        <v>0</v>
      </c>
      <c r="AD52">
        <v>0</v>
      </c>
      <c r="AE52">
        <v>2.0033473399999999E-3</v>
      </c>
      <c r="AF52">
        <v>0</v>
      </c>
    </row>
    <row r="53" spans="1:32" x14ac:dyDescent="0.25">
      <c r="A53" t="s">
        <v>264</v>
      </c>
      <c r="B53" t="s">
        <v>285</v>
      </c>
      <c r="C53">
        <v>0</v>
      </c>
      <c r="D53">
        <v>0</v>
      </c>
      <c r="E53">
        <v>0</v>
      </c>
      <c r="F53">
        <v>4.45269173E-4</v>
      </c>
      <c r="G53">
        <v>0</v>
      </c>
      <c r="H53">
        <v>0</v>
      </c>
      <c r="I53">
        <v>0</v>
      </c>
      <c r="J53">
        <v>0</v>
      </c>
      <c r="K53">
        <v>4.3014774799999999E-6</v>
      </c>
      <c r="L53">
        <v>1.6241135499999999E-3</v>
      </c>
      <c r="M53">
        <v>0</v>
      </c>
      <c r="N53">
        <v>0</v>
      </c>
      <c r="O53">
        <v>0</v>
      </c>
      <c r="P53">
        <v>6.3378491699999998E-3</v>
      </c>
      <c r="Q53">
        <v>0</v>
      </c>
      <c r="R53">
        <v>0</v>
      </c>
      <c r="S53">
        <v>0</v>
      </c>
      <c r="T53">
        <v>0</v>
      </c>
      <c r="U53">
        <v>0</v>
      </c>
      <c r="V53">
        <v>0</v>
      </c>
      <c r="W53">
        <v>0</v>
      </c>
      <c r="X53">
        <v>0</v>
      </c>
      <c r="Y53">
        <v>0</v>
      </c>
      <c r="Z53">
        <v>0</v>
      </c>
      <c r="AA53">
        <v>0</v>
      </c>
      <c r="AB53">
        <v>0</v>
      </c>
      <c r="AC53">
        <v>0</v>
      </c>
      <c r="AD53">
        <v>0</v>
      </c>
      <c r="AE53">
        <v>4.45269173E-4</v>
      </c>
      <c r="AF53">
        <v>0</v>
      </c>
    </row>
    <row r="54" spans="1:32" x14ac:dyDescent="0.25">
      <c r="A54" t="s">
        <v>264</v>
      </c>
      <c r="B54" t="s">
        <v>286</v>
      </c>
      <c r="C54">
        <v>4.0000000000000001E-3</v>
      </c>
      <c r="D54">
        <v>0</v>
      </c>
      <c r="E54">
        <v>0</v>
      </c>
      <c r="F54">
        <v>6.6970671400000002E-4</v>
      </c>
      <c r="G54">
        <v>0</v>
      </c>
      <c r="H54">
        <v>0</v>
      </c>
      <c r="I54">
        <v>0</v>
      </c>
      <c r="J54">
        <v>0</v>
      </c>
      <c r="K54">
        <v>9.5868340599999997E-5</v>
      </c>
      <c r="L54">
        <v>3.1399102800000002E-2</v>
      </c>
      <c r="M54">
        <v>0</v>
      </c>
      <c r="N54">
        <v>0</v>
      </c>
      <c r="O54">
        <v>0</v>
      </c>
      <c r="P54">
        <v>0.122549584</v>
      </c>
      <c r="Q54">
        <v>4.0000000000000001E-3</v>
      </c>
      <c r="R54">
        <v>0</v>
      </c>
      <c r="S54">
        <v>0</v>
      </c>
      <c r="T54">
        <v>0</v>
      </c>
      <c r="U54">
        <v>0</v>
      </c>
      <c r="V54">
        <v>0</v>
      </c>
      <c r="W54">
        <v>0</v>
      </c>
      <c r="X54">
        <v>0</v>
      </c>
      <c r="Y54">
        <v>1</v>
      </c>
      <c r="Z54">
        <v>0</v>
      </c>
      <c r="AA54">
        <v>0</v>
      </c>
      <c r="AB54">
        <v>0</v>
      </c>
      <c r="AC54">
        <v>0</v>
      </c>
      <c r="AD54">
        <v>0</v>
      </c>
      <c r="AE54">
        <v>6.6970671400000002E-4</v>
      </c>
      <c r="AF54">
        <v>0</v>
      </c>
    </row>
    <row r="55" spans="1:32" x14ac:dyDescent="0.25">
      <c r="A55" t="s">
        <v>264</v>
      </c>
      <c r="B55" t="s">
        <v>287</v>
      </c>
      <c r="C55">
        <v>0</v>
      </c>
      <c r="D55">
        <v>0</v>
      </c>
      <c r="E55">
        <v>0</v>
      </c>
      <c r="F55">
        <v>6.4465824400000001E-6</v>
      </c>
      <c r="G55">
        <v>0</v>
      </c>
      <c r="H55">
        <v>0</v>
      </c>
      <c r="I55">
        <v>0</v>
      </c>
      <c r="J55">
        <v>0</v>
      </c>
      <c r="K55">
        <v>2.2620681799999999E-4</v>
      </c>
      <c r="L55">
        <v>5.1413246099999997E-2</v>
      </c>
      <c r="M55">
        <v>0</v>
      </c>
      <c r="N55">
        <v>0</v>
      </c>
      <c r="O55">
        <v>3.4847891399999997E-4</v>
      </c>
      <c r="P55">
        <v>0.20025229999999999</v>
      </c>
      <c r="Q55">
        <v>0</v>
      </c>
      <c r="R55">
        <v>0</v>
      </c>
      <c r="S55">
        <v>0</v>
      </c>
      <c r="T55">
        <v>0</v>
      </c>
      <c r="U55">
        <v>0</v>
      </c>
      <c r="V55">
        <v>0</v>
      </c>
      <c r="W55">
        <v>0</v>
      </c>
      <c r="X55">
        <v>0</v>
      </c>
      <c r="Y55">
        <v>0</v>
      </c>
      <c r="Z55">
        <v>0</v>
      </c>
      <c r="AA55">
        <v>0</v>
      </c>
      <c r="AB55">
        <v>0</v>
      </c>
      <c r="AC55">
        <v>0</v>
      </c>
      <c r="AD55">
        <v>0</v>
      </c>
      <c r="AE55">
        <v>6.4465824400000001E-6</v>
      </c>
      <c r="AF55">
        <v>0</v>
      </c>
    </row>
    <row r="56" spans="1:32" x14ac:dyDescent="0.25">
      <c r="A56" t="s">
        <v>264</v>
      </c>
      <c r="B56" t="s">
        <v>288</v>
      </c>
      <c r="C56">
        <v>0</v>
      </c>
      <c r="D56">
        <v>0</v>
      </c>
      <c r="E56">
        <v>0</v>
      </c>
      <c r="F56">
        <v>3.5446249E-6</v>
      </c>
      <c r="G56">
        <v>0</v>
      </c>
      <c r="H56">
        <v>0</v>
      </c>
      <c r="I56">
        <v>0</v>
      </c>
      <c r="J56">
        <v>0</v>
      </c>
      <c r="K56">
        <v>1.9428140700000001E-4</v>
      </c>
      <c r="L56">
        <v>3.4918384300000001E-2</v>
      </c>
      <c r="M56">
        <v>0</v>
      </c>
      <c r="N56">
        <v>0</v>
      </c>
      <c r="O56">
        <v>5.8774076199999997E-2</v>
      </c>
      <c r="P56">
        <v>4.9056528500000002E-2</v>
      </c>
      <c r="Q56">
        <v>0</v>
      </c>
      <c r="R56">
        <v>0</v>
      </c>
      <c r="S56">
        <v>0</v>
      </c>
      <c r="T56">
        <v>0</v>
      </c>
      <c r="U56">
        <v>0</v>
      </c>
      <c r="V56">
        <v>0</v>
      </c>
      <c r="W56">
        <v>0</v>
      </c>
      <c r="X56">
        <v>0</v>
      </c>
      <c r="Y56">
        <v>0</v>
      </c>
      <c r="Z56">
        <v>0</v>
      </c>
      <c r="AA56">
        <v>0</v>
      </c>
      <c r="AB56">
        <v>0</v>
      </c>
      <c r="AC56">
        <v>0</v>
      </c>
      <c r="AD56">
        <v>0</v>
      </c>
      <c r="AE56">
        <v>3.5446249E-6</v>
      </c>
      <c r="AF56">
        <v>0</v>
      </c>
    </row>
    <row r="57" spans="1:32" x14ac:dyDescent="0.25">
      <c r="A57" t="s">
        <v>264</v>
      </c>
      <c r="B57" t="s">
        <v>289</v>
      </c>
      <c r="C57">
        <v>0</v>
      </c>
      <c r="D57">
        <v>0</v>
      </c>
      <c r="E57">
        <v>0</v>
      </c>
      <c r="F57">
        <v>5.8036971800000004E-7</v>
      </c>
      <c r="G57">
        <v>0</v>
      </c>
      <c r="H57">
        <v>0</v>
      </c>
      <c r="I57">
        <v>0</v>
      </c>
      <c r="J57">
        <v>0</v>
      </c>
      <c r="K57">
        <v>1.9330867600000001E-5</v>
      </c>
      <c r="L57">
        <v>3.87305974E-3</v>
      </c>
      <c r="M57">
        <v>0</v>
      </c>
      <c r="N57">
        <v>0</v>
      </c>
      <c r="O57">
        <v>0</v>
      </c>
      <c r="P57">
        <v>1.51279295E-2</v>
      </c>
      <c r="Q57">
        <v>0</v>
      </c>
      <c r="R57">
        <v>0</v>
      </c>
      <c r="S57">
        <v>0</v>
      </c>
      <c r="T57">
        <v>0</v>
      </c>
      <c r="U57">
        <v>0</v>
      </c>
      <c r="V57">
        <v>0</v>
      </c>
      <c r="W57">
        <v>0</v>
      </c>
      <c r="X57">
        <v>0</v>
      </c>
      <c r="Y57">
        <v>0</v>
      </c>
      <c r="Z57">
        <v>0</v>
      </c>
      <c r="AA57">
        <v>0</v>
      </c>
      <c r="AB57">
        <v>0</v>
      </c>
      <c r="AC57">
        <v>0</v>
      </c>
      <c r="AD57">
        <v>0</v>
      </c>
      <c r="AE57">
        <v>5.8036971800000004E-7</v>
      </c>
      <c r="AF57">
        <v>0</v>
      </c>
    </row>
    <row r="58" spans="1:32" x14ac:dyDescent="0.25">
      <c r="A58" t="s">
        <v>264</v>
      </c>
      <c r="B58" t="s">
        <v>290</v>
      </c>
      <c r="C58">
        <v>0</v>
      </c>
      <c r="D58">
        <v>0</v>
      </c>
      <c r="E58">
        <v>0</v>
      </c>
      <c r="F58">
        <v>2.6765697200000002E-6</v>
      </c>
      <c r="G58">
        <v>0</v>
      </c>
      <c r="H58">
        <v>0</v>
      </c>
      <c r="I58">
        <v>0</v>
      </c>
      <c r="J58">
        <v>0</v>
      </c>
      <c r="K58">
        <v>3.50771106E-4</v>
      </c>
      <c r="L58">
        <v>3.95215841E-2</v>
      </c>
      <c r="M58">
        <v>0</v>
      </c>
      <c r="N58">
        <v>0</v>
      </c>
      <c r="O58">
        <v>0.104010956</v>
      </c>
      <c r="P58">
        <v>0</v>
      </c>
      <c r="Q58">
        <v>0</v>
      </c>
      <c r="R58">
        <v>0</v>
      </c>
      <c r="S58">
        <v>0</v>
      </c>
      <c r="T58">
        <v>0</v>
      </c>
      <c r="U58">
        <v>0</v>
      </c>
      <c r="V58">
        <v>0</v>
      </c>
      <c r="W58">
        <v>0</v>
      </c>
      <c r="X58">
        <v>0</v>
      </c>
      <c r="Y58">
        <v>0</v>
      </c>
      <c r="Z58">
        <v>0</v>
      </c>
      <c r="AA58">
        <v>0</v>
      </c>
      <c r="AB58">
        <v>0</v>
      </c>
      <c r="AC58">
        <v>0</v>
      </c>
      <c r="AD58">
        <v>0</v>
      </c>
      <c r="AE58">
        <v>2.6765697200000002E-6</v>
      </c>
      <c r="AF58">
        <v>0</v>
      </c>
    </row>
    <row r="59" spans="1:32" x14ac:dyDescent="0.25">
      <c r="A59" t="s">
        <v>264</v>
      </c>
      <c r="B59" t="s">
        <v>291</v>
      </c>
      <c r="C59">
        <v>0</v>
      </c>
      <c r="D59">
        <v>0</v>
      </c>
      <c r="E59">
        <v>0</v>
      </c>
      <c r="F59">
        <v>2.5871787500000002E-6</v>
      </c>
      <c r="G59">
        <v>0</v>
      </c>
      <c r="H59">
        <v>0</v>
      </c>
      <c r="I59">
        <v>0</v>
      </c>
      <c r="J59">
        <v>0</v>
      </c>
      <c r="K59">
        <v>3.7516020299999998E-4</v>
      </c>
      <c r="L59">
        <v>3.8520199999999997E-2</v>
      </c>
      <c r="M59">
        <v>0</v>
      </c>
      <c r="N59">
        <v>0</v>
      </c>
      <c r="O59">
        <v>0.10140990800000001</v>
      </c>
      <c r="P59">
        <v>0</v>
      </c>
      <c r="Q59">
        <v>0</v>
      </c>
      <c r="R59">
        <v>0</v>
      </c>
      <c r="S59">
        <v>0</v>
      </c>
      <c r="T59">
        <v>0</v>
      </c>
      <c r="U59">
        <v>0</v>
      </c>
      <c r="V59">
        <v>0</v>
      </c>
      <c r="W59">
        <v>0</v>
      </c>
      <c r="X59">
        <v>0</v>
      </c>
      <c r="Y59">
        <v>0</v>
      </c>
      <c r="Z59">
        <v>0</v>
      </c>
      <c r="AA59">
        <v>0</v>
      </c>
      <c r="AB59">
        <v>0</v>
      </c>
      <c r="AC59">
        <v>0</v>
      </c>
      <c r="AD59">
        <v>0</v>
      </c>
      <c r="AE59">
        <v>2.5871787500000002E-6</v>
      </c>
      <c r="AF59">
        <v>0</v>
      </c>
    </row>
    <row r="60" spans="1:32" x14ac:dyDescent="0.25">
      <c r="A60" t="s">
        <v>264</v>
      </c>
      <c r="B60" t="s">
        <v>292</v>
      </c>
      <c r="C60">
        <v>0</v>
      </c>
      <c r="D60">
        <v>0</v>
      </c>
      <c r="E60">
        <v>0</v>
      </c>
      <c r="F60">
        <v>2.9733243300000001E-7</v>
      </c>
      <c r="G60">
        <v>0</v>
      </c>
      <c r="H60">
        <v>0</v>
      </c>
      <c r="I60">
        <v>0</v>
      </c>
      <c r="J60">
        <v>0</v>
      </c>
      <c r="K60">
        <v>3.6852243299999998E-5</v>
      </c>
      <c r="L60">
        <v>4.2824835199999998E-3</v>
      </c>
      <c r="M60">
        <v>0</v>
      </c>
      <c r="N60">
        <v>0</v>
      </c>
      <c r="O60">
        <v>1.12692351E-2</v>
      </c>
      <c r="P60">
        <v>0</v>
      </c>
      <c r="Q60">
        <v>0</v>
      </c>
      <c r="R60">
        <v>0</v>
      </c>
      <c r="S60">
        <v>0</v>
      </c>
      <c r="T60">
        <v>0</v>
      </c>
      <c r="U60">
        <v>0</v>
      </c>
      <c r="V60">
        <v>0</v>
      </c>
      <c r="W60">
        <v>0</v>
      </c>
      <c r="X60">
        <v>0</v>
      </c>
      <c r="Y60">
        <v>0</v>
      </c>
      <c r="Z60">
        <v>0</v>
      </c>
      <c r="AA60">
        <v>0</v>
      </c>
      <c r="AB60">
        <v>0</v>
      </c>
      <c r="AC60">
        <v>0</v>
      </c>
      <c r="AD60">
        <v>0</v>
      </c>
      <c r="AE60">
        <v>2.9733243300000001E-7</v>
      </c>
      <c r="AF60">
        <v>0</v>
      </c>
    </row>
    <row r="61" spans="1:32" x14ac:dyDescent="0.25">
      <c r="A61" t="s">
        <v>264</v>
      </c>
      <c r="B61" t="s">
        <v>293</v>
      </c>
      <c r="C61">
        <v>0</v>
      </c>
      <c r="D61">
        <v>0</v>
      </c>
      <c r="E61">
        <v>0</v>
      </c>
      <c r="F61">
        <v>1.81334307E-6</v>
      </c>
      <c r="G61">
        <v>0</v>
      </c>
      <c r="H61">
        <v>0</v>
      </c>
      <c r="I61">
        <v>0</v>
      </c>
      <c r="J61">
        <v>0</v>
      </c>
      <c r="K61">
        <v>3.9248378300000002E-4</v>
      </c>
      <c r="L61">
        <v>2.6219375400000001E-2</v>
      </c>
      <c r="M61">
        <v>0</v>
      </c>
      <c r="N61">
        <v>0</v>
      </c>
      <c r="O61">
        <v>6.91677661E-2</v>
      </c>
      <c r="P61">
        <v>0</v>
      </c>
      <c r="Q61">
        <v>0</v>
      </c>
      <c r="R61">
        <v>0</v>
      </c>
      <c r="S61">
        <v>0</v>
      </c>
      <c r="T61">
        <v>0</v>
      </c>
      <c r="U61">
        <v>0</v>
      </c>
      <c r="V61">
        <v>0</v>
      </c>
      <c r="W61">
        <v>0</v>
      </c>
      <c r="X61">
        <v>0</v>
      </c>
      <c r="Y61">
        <v>0</v>
      </c>
      <c r="Z61">
        <v>0</v>
      </c>
      <c r="AA61">
        <v>0</v>
      </c>
      <c r="AB61">
        <v>0</v>
      </c>
      <c r="AC61">
        <v>0</v>
      </c>
      <c r="AD61">
        <v>0</v>
      </c>
      <c r="AE61">
        <v>1.81334307E-6</v>
      </c>
      <c r="AF61">
        <v>0</v>
      </c>
    </row>
    <row r="62" spans="1:32" x14ac:dyDescent="0.25">
      <c r="A62" t="s">
        <v>264</v>
      </c>
      <c r="B62" t="s">
        <v>294</v>
      </c>
      <c r="C62">
        <v>0</v>
      </c>
      <c r="D62">
        <v>0</v>
      </c>
      <c r="E62">
        <v>0</v>
      </c>
      <c r="F62">
        <v>3.40832742E-6</v>
      </c>
      <c r="G62">
        <v>0</v>
      </c>
      <c r="H62">
        <v>0</v>
      </c>
      <c r="I62">
        <v>0</v>
      </c>
      <c r="J62">
        <v>0</v>
      </c>
      <c r="K62">
        <v>7.8468004499999998E-4</v>
      </c>
      <c r="L62">
        <v>4.8669405999999998E-2</v>
      </c>
      <c r="M62">
        <v>0</v>
      </c>
      <c r="N62">
        <v>0</v>
      </c>
      <c r="O62">
        <v>0.12844978900000001</v>
      </c>
      <c r="P62">
        <v>0</v>
      </c>
      <c r="Q62">
        <v>0</v>
      </c>
      <c r="R62">
        <v>0</v>
      </c>
      <c r="S62">
        <v>0</v>
      </c>
      <c r="T62">
        <v>0</v>
      </c>
      <c r="U62">
        <v>0</v>
      </c>
      <c r="V62">
        <v>0</v>
      </c>
      <c r="W62">
        <v>0</v>
      </c>
      <c r="X62">
        <v>0</v>
      </c>
      <c r="Y62">
        <v>0</v>
      </c>
      <c r="Z62">
        <v>0</v>
      </c>
      <c r="AA62">
        <v>0</v>
      </c>
      <c r="AB62">
        <v>0</v>
      </c>
      <c r="AC62">
        <v>0</v>
      </c>
      <c r="AD62">
        <v>0</v>
      </c>
      <c r="AE62">
        <v>3.40832742E-6</v>
      </c>
      <c r="AF62">
        <v>0</v>
      </c>
    </row>
    <row r="63" spans="1:32" x14ac:dyDescent="0.25">
      <c r="A63" t="s">
        <v>264</v>
      </c>
      <c r="B63" t="s">
        <v>295</v>
      </c>
      <c r="C63">
        <v>0</v>
      </c>
      <c r="D63">
        <v>0</v>
      </c>
      <c r="E63">
        <v>0</v>
      </c>
      <c r="F63">
        <v>1.09912581E-6</v>
      </c>
      <c r="G63">
        <v>0</v>
      </c>
      <c r="H63">
        <v>0</v>
      </c>
      <c r="I63">
        <v>0</v>
      </c>
      <c r="J63">
        <v>0</v>
      </c>
      <c r="K63">
        <v>3.7031221699999997E-4</v>
      </c>
      <c r="L63">
        <v>1.5665737499999999E-2</v>
      </c>
      <c r="M63">
        <v>0</v>
      </c>
      <c r="N63">
        <v>0</v>
      </c>
      <c r="O63">
        <v>4.1467015099999997E-2</v>
      </c>
      <c r="P63">
        <v>0</v>
      </c>
      <c r="Q63">
        <v>0</v>
      </c>
      <c r="R63">
        <v>0</v>
      </c>
      <c r="S63">
        <v>0</v>
      </c>
      <c r="T63">
        <v>0</v>
      </c>
      <c r="U63">
        <v>0</v>
      </c>
      <c r="V63">
        <v>0</v>
      </c>
      <c r="W63">
        <v>0</v>
      </c>
      <c r="X63">
        <v>0</v>
      </c>
      <c r="Y63">
        <v>0</v>
      </c>
      <c r="Z63">
        <v>0</v>
      </c>
      <c r="AA63">
        <v>0</v>
      </c>
      <c r="AB63">
        <v>0</v>
      </c>
      <c r="AC63">
        <v>0</v>
      </c>
      <c r="AD63">
        <v>0</v>
      </c>
      <c r="AE63">
        <v>1.09912581E-6</v>
      </c>
      <c r="AF63">
        <v>0</v>
      </c>
    </row>
    <row r="64" spans="1:32" x14ac:dyDescent="0.25">
      <c r="A64" t="s">
        <v>264</v>
      </c>
      <c r="B64" t="s">
        <v>296</v>
      </c>
      <c r="C64">
        <v>0</v>
      </c>
      <c r="D64">
        <v>0</v>
      </c>
      <c r="E64">
        <v>0</v>
      </c>
      <c r="F64">
        <v>3.6147338900000002E-6</v>
      </c>
      <c r="G64">
        <v>0</v>
      </c>
      <c r="H64">
        <v>0</v>
      </c>
      <c r="I64">
        <v>0</v>
      </c>
      <c r="J64">
        <v>0</v>
      </c>
      <c r="K64">
        <v>1.3403110500000001E-3</v>
      </c>
      <c r="L64">
        <v>5.2405925999999999E-2</v>
      </c>
      <c r="M64">
        <v>0</v>
      </c>
      <c r="N64">
        <v>0</v>
      </c>
      <c r="O64">
        <v>0.138822626</v>
      </c>
      <c r="P64">
        <v>0</v>
      </c>
      <c r="Q64">
        <v>0</v>
      </c>
      <c r="R64">
        <v>0</v>
      </c>
      <c r="S64">
        <v>0</v>
      </c>
      <c r="T64">
        <v>0</v>
      </c>
      <c r="U64">
        <v>0</v>
      </c>
      <c r="V64">
        <v>0</v>
      </c>
      <c r="W64">
        <v>0</v>
      </c>
      <c r="X64">
        <v>0</v>
      </c>
      <c r="Y64">
        <v>0</v>
      </c>
      <c r="Z64">
        <v>0</v>
      </c>
      <c r="AA64">
        <v>0</v>
      </c>
      <c r="AB64">
        <v>0</v>
      </c>
      <c r="AC64">
        <v>0</v>
      </c>
      <c r="AD64">
        <v>0</v>
      </c>
      <c r="AE64">
        <v>3.6147338900000002E-6</v>
      </c>
      <c r="AF64">
        <v>0</v>
      </c>
    </row>
    <row r="65" spans="1:32" x14ac:dyDescent="0.25">
      <c r="A65" t="s">
        <v>264</v>
      </c>
      <c r="B65" t="s">
        <v>297</v>
      </c>
      <c r="C65">
        <v>0</v>
      </c>
      <c r="D65">
        <v>0</v>
      </c>
      <c r="E65">
        <v>0</v>
      </c>
      <c r="F65">
        <v>6.6156180099999997E-7</v>
      </c>
      <c r="G65">
        <v>0</v>
      </c>
      <c r="H65">
        <v>0</v>
      </c>
      <c r="I65">
        <v>0</v>
      </c>
      <c r="J65">
        <v>0</v>
      </c>
      <c r="K65">
        <v>3.9394594999999998E-4</v>
      </c>
      <c r="L65">
        <v>1.0518488100000001E-2</v>
      </c>
      <c r="M65">
        <v>0</v>
      </c>
      <c r="N65">
        <v>0</v>
      </c>
      <c r="O65">
        <v>2.7992282300000001E-2</v>
      </c>
      <c r="P65">
        <v>0</v>
      </c>
      <c r="Q65">
        <v>0</v>
      </c>
      <c r="R65">
        <v>0</v>
      </c>
      <c r="S65">
        <v>0</v>
      </c>
      <c r="T65">
        <v>0</v>
      </c>
      <c r="U65">
        <v>0</v>
      </c>
      <c r="V65">
        <v>0</v>
      </c>
      <c r="W65">
        <v>0</v>
      </c>
      <c r="X65">
        <v>0</v>
      </c>
      <c r="Y65">
        <v>0</v>
      </c>
      <c r="Z65">
        <v>0</v>
      </c>
      <c r="AA65">
        <v>0</v>
      </c>
      <c r="AB65">
        <v>0</v>
      </c>
      <c r="AC65">
        <v>0</v>
      </c>
      <c r="AD65">
        <v>0</v>
      </c>
      <c r="AE65">
        <v>6.6156180099999997E-7</v>
      </c>
      <c r="AF65">
        <v>0</v>
      </c>
    </row>
    <row r="66" spans="1:32" x14ac:dyDescent="0.25">
      <c r="A66" t="s">
        <v>264</v>
      </c>
      <c r="B66" t="s">
        <v>298</v>
      </c>
      <c r="C66">
        <v>0</v>
      </c>
      <c r="D66">
        <v>0</v>
      </c>
      <c r="E66">
        <v>0</v>
      </c>
      <c r="F66">
        <v>3.1035588300000002E-6</v>
      </c>
      <c r="G66">
        <v>0</v>
      </c>
      <c r="H66">
        <v>0</v>
      </c>
      <c r="I66">
        <v>0</v>
      </c>
      <c r="J66">
        <v>0</v>
      </c>
      <c r="K66">
        <v>2.0475243300000002E-3</v>
      </c>
      <c r="L66">
        <v>5.1305300200000001E-2</v>
      </c>
      <c r="M66">
        <v>0</v>
      </c>
      <c r="N66">
        <v>0</v>
      </c>
      <c r="O66">
        <v>0.136666063</v>
      </c>
      <c r="P66">
        <v>0</v>
      </c>
      <c r="Q66">
        <v>0</v>
      </c>
      <c r="R66">
        <v>0</v>
      </c>
      <c r="S66">
        <v>0</v>
      </c>
      <c r="T66">
        <v>0</v>
      </c>
      <c r="U66">
        <v>0</v>
      </c>
      <c r="V66">
        <v>0</v>
      </c>
      <c r="W66">
        <v>0</v>
      </c>
      <c r="X66">
        <v>0</v>
      </c>
      <c r="Y66">
        <v>0</v>
      </c>
      <c r="Z66">
        <v>0</v>
      </c>
      <c r="AA66">
        <v>0</v>
      </c>
      <c r="AB66">
        <v>0</v>
      </c>
      <c r="AC66">
        <v>0</v>
      </c>
      <c r="AD66">
        <v>0</v>
      </c>
      <c r="AE66">
        <v>3.1035588300000002E-6</v>
      </c>
      <c r="AF66">
        <v>0</v>
      </c>
    </row>
    <row r="67" spans="1:32" x14ac:dyDescent="0.25">
      <c r="A67" t="s">
        <v>264</v>
      </c>
      <c r="B67" t="s">
        <v>299</v>
      </c>
      <c r="C67">
        <v>0</v>
      </c>
      <c r="D67">
        <v>0</v>
      </c>
      <c r="E67">
        <v>0</v>
      </c>
      <c r="F67">
        <v>3.2986416000000002E-7</v>
      </c>
      <c r="G67">
        <v>0</v>
      </c>
      <c r="H67">
        <v>0</v>
      </c>
      <c r="I67">
        <v>0</v>
      </c>
      <c r="J67">
        <v>0</v>
      </c>
      <c r="K67">
        <v>4.07136787E-4</v>
      </c>
      <c r="L67">
        <v>7.2959255700000003E-3</v>
      </c>
      <c r="M67">
        <v>0</v>
      </c>
      <c r="N67">
        <v>0</v>
      </c>
      <c r="O67">
        <v>1.95544359E-2</v>
      </c>
      <c r="P67">
        <v>0</v>
      </c>
      <c r="Q67">
        <v>0</v>
      </c>
      <c r="R67">
        <v>0</v>
      </c>
      <c r="S67">
        <v>0</v>
      </c>
      <c r="T67">
        <v>0</v>
      </c>
      <c r="U67">
        <v>0</v>
      </c>
      <c r="V67">
        <v>0</v>
      </c>
      <c r="W67">
        <v>0</v>
      </c>
      <c r="X67">
        <v>0</v>
      </c>
      <c r="Y67">
        <v>0</v>
      </c>
      <c r="Z67">
        <v>0</v>
      </c>
      <c r="AA67">
        <v>0</v>
      </c>
      <c r="AB67">
        <v>0</v>
      </c>
      <c r="AC67">
        <v>0</v>
      </c>
      <c r="AD67">
        <v>0</v>
      </c>
      <c r="AE67">
        <v>3.2986416000000002E-7</v>
      </c>
      <c r="AF67">
        <v>0</v>
      </c>
    </row>
    <row r="68" spans="1:32" x14ac:dyDescent="0.25">
      <c r="A68" t="s">
        <v>264</v>
      </c>
      <c r="B68" t="s">
        <v>300</v>
      </c>
      <c r="C68">
        <v>0</v>
      </c>
      <c r="D68">
        <v>0</v>
      </c>
      <c r="E68">
        <v>0</v>
      </c>
      <c r="F68">
        <v>2.0840952E-6</v>
      </c>
      <c r="G68">
        <v>0</v>
      </c>
      <c r="H68">
        <v>0</v>
      </c>
      <c r="I68">
        <v>0</v>
      </c>
      <c r="J68">
        <v>0</v>
      </c>
      <c r="K68">
        <v>2.9761519599999999E-3</v>
      </c>
      <c r="L68">
        <v>4.8726722100000001E-2</v>
      </c>
      <c r="M68">
        <v>0</v>
      </c>
      <c r="N68">
        <v>0</v>
      </c>
      <c r="O68">
        <v>0.130861962</v>
      </c>
      <c r="P68">
        <v>0</v>
      </c>
      <c r="Q68">
        <v>0</v>
      </c>
      <c r="R68">
        <v>0</v>
      </c>
      <c r="S68">
        <v>0</v>
      </c>
      <c r="T68">
        <v>0</v>
      </c>
      <c r="U68">
        <v>0</v>
      </c>
      <c r="V68">
        <v>0</v>
      </c>
      <c r="W68">
        <v>0</v>
      </c>
      <c r="X68">
        <v>0</v>
      </c>
      <c r="Y68">
        <v>0</v>
      </c>
      <c r="Z68">
        <v>0</v>
      </c>
      <c r="AA68">
        <v>0</v>
      </c>
      <c r="AB68">
        <v>0</v>
      </c>
      <c r="AC68">
        <v>0</v>
      </c>
      <c r="AD68">
        <v>0</v>
      </c>
      <c r="AE68">
        <v>2.0840952E-6</v>
      </c>
      <c r="AF68">
        <v>0</v>
      </c>
    </row>
    <row r="69" spans="1:32" x14ac:dyDescent="0.25">
      <c r="A69" t="s">
        <v>264</v>
      </c>
      <c r="B69" t="s">
        <v>301</v>
      </c>
      <c r="C69">
        <v>0</v>
      </c>
      <c r="D69">
        <v>0</v>
      </c>
      <c r="E69">
        <v>0</v>
      </c>
      <c r="F69">
        <v>1.2063312200000001E-7</v>
      </c>
      <c r="G69">
        <v>0</v>
      </c>
      <c r="H69">
        <v>0</v>
      </c>
      <c r="I69">
        <v>0</v>
      </c>
      <c r="J69">
        <v>0</v>
      </c>
      <c r="K69">
        <v>3.8845168299999998E-4</v>
      </c>
      <c r="L69">
        <v>4.5622039299999997E-3</v>
      </c>
      <c r="M69">
        <v>0</v>
      </c>
      <c r="N69">
        <v>1.34601792E-2</v>
      </c>
      <c r="O69">
        <v>0</v>
      </c>
      <c r="P69">
        <v>0</v>
      </c>
      <c r="Q69">
        <v>0</v>
      </c>
      <c r="R69">
        <v>0</v>
      </c>
      <c r="S69">
        <v>0</v>
      </c>
      <c r="T69">
        <v>0</v>
      </c>
      <c r="U69">
        <v>0</v>
      </c>
      <c r="V69">
        <v>0</v>
      </c>
      <c r="W69">
        <v>0</v>
      </c>
      <c r="X69">
        <v>0</v>
      </c>
      <c r="Y69">
        <v>0</v>
      </c>
      <c r="Z69">
        <v>0</v>
      </c>
      <c r="AA69">
        <v>0</v>
      </c>
      <c r="AB69">
        <v>0</v>
      </c>
      <c r="AC69">
        <v>0</v>
      </c>
      <c r="AD69">
        <v>0</v>
      </c>
      <c r="AE69">
        <v>1.2063312200000001E-7</v>
      </c>
      <c r="AF69">
        <v>0</v>
      </c>
    </row>
    <row r="70" spans="1:32" x14ac:dyDescent="0.25">
      <c r="A70" t="s">
        <v>264</v>
      </c>
      <c r="B70" t="s">
        <v>302</v>
      </c>
      <c r="C70">
        <v>0</v>
      </c>
      <c r="D70">
        <v>0</v>
      </c>
      <c r="E70">
        <v>0</v>
      </c>
      <c r="F70">
        <v>1.17322586E-6</v>
      </c>
      <c r="G70">
        <v>0</v>
      </c>
      <c r="H70">
        <v>0</v>
      </c>
      <c r="I70">
        <v>0</v>
      </c>
      <c r="J70">
        <v>0</v>
      </c>
      <c r="K70">
        <v>4.1044960199999999E-3</v>
      </c>
      <c r="L70">
        <v>4.6059443499999998E-2</v>
      </c>
      <c r="M70">
        <v>0</v>
      </c>
      <c r="N70">
        <v>0.13609759399999999</v>
      </c>
      <c r="O70">
        <v>0</v>
      </c>
      <c r="P70">
        <v>0</v>
      </c>
      <c r="Q70">
        <v>0</v>
      </c>
      <c r="R70">
        <v>0</v>
      </c>
      <c r="S70">
        <v>0</v>
      </c>
      <c r="T70">
        <v>0</v>
      </c>
      <c r="U70">
        <v>0</v>
      </c>
      <c r="V70">
        <v>0</v>
      </c>
      <c r="W70">
        <v>0</v>
      </c>
      <c r="X70">
        <v>0</v>
      </c>
      <c r="Y70">
        <v>0</v>
      </c>
      <c r="Z70">
        <v>0</v>
      </c>
      <c r="AA70">
        <v>0</v>
      </c>
      <c r="AB70">
        <v>0</v>
      </c>
      <c r="AC70">
        <v>0</v>
      </c>
      <c r="AD70">
        <v>0</v>
      </c>
      <c r="AE70">
        <v>1.17322586E-6</v>
      </c>
      <c r="AF70">
        <v>0</v>
      </c>
    </row>
    <row r="71" spans="1:32" x14ac:dyDescent="0.25">
      <c r="A71" t="s">
        <v>264</v>
      </c>
      <c r="B71" t="s">
        <v>303</v>
      </c>
      <c r="C71">
        <v>0</v>
      </c>
      <c r="D71">
        <v>0</v>
      </c>
      <c r="E71">
        <v>0</v>
      </c>
      <c r="F71">
        <v>3.40214428E-8</v>
      </c>
      <c r="G71">
        <v>0</v>
      </c>
      <c r="H71">
        <v>0</v>
      </c>
      <c r="I71">
        <v>0</v>
      </c>
      <c r="J71">
        <v>0</v>
      </c>
      <c r="K71">
        <v>3.4458991599999999E-4</v>
      </c>
      <c r="L71">
        <v>2.7358112099999999E-3</v>
      </c>
      <c r="M71">
        <v>0</v>
      </c>
      <c r="N71">
        <v>8.1970815500000006E-3</v>
      </c>
      <c r="O71">
        <v>0</v>
      </c>
      <c r="P71">
        <v>0</v>
      </c>
      <c r="Q71">
        <v>0</v>
      </c>
      <c r="R71">
        <v>0</v>
      </c>
      <c r="S71">
        <v>0</v>
      </c>
      <c r="T71">
        <v>0</v>
      </c>
      <c r="U71">
        <v>0</v>
      </c>
      <c r="V71">
        <v>0</v>
      </c>
      <c r="W71">
        <v>0</v>
      </c>
      <c r="X71">
        <v>0</v>
      </c>
      <c r="Y71">
        <v>0</v>
      </c>
      <c r="Z71">
        <v>0</v>
      </c>
      <c r="AA71">
        <v>0</v>
      </c>
      <c r="AB71">
        <v>0</v>
      </c>
      <c r="AC71">
        <v>0</v>
      </c>
      <c r="AD71">
        <v>0</v>
      </c>
      <c r="AE71">
        <v>3.40214428E-8</v>
      </c>
      <c r="AF71">
        <v>0</v>
      </c>
    </row>
    <row r="72" spans="1:32" x14ac:dyDescent="0.25">
      <c r="A72" t="s">
        <v>264</v>
      </c>
      <c r="B72" t="s">
        <v>304</v>
      </c>
      <c r="C72">
        <v>0</v>
      </c>
      <c r="D72">
        <v>0</v>
      </c>
      <c r="E72">
        <v>0</v>
      </c>
      <c r="F72">
        <v>5.0180855900000003E-7</v>
      </c>
      <c r="G72">
        <v>0</v>
      </c>
      <c r="H72">
        <v>0</v>
      </c>
      <c r="I72">
        <v>0</v>
      </c>
      <c r="J72">
        <v>0</v>
      </c>
      <c r="K72">
        <v>5.6329846799999996E-3</v>
      </c>
      <c r="L72">
        <v>4.2769074999999997E-2</v>
      </c>
      <c r="M72">
        <v>0</v>
      </c>
      <c r="N72">
        <v>0.128421756</v>
      </c>
      <c r="O72">
        <v>0</v>
      </c>
      <c r="P72">
        <v>0</v>
      </c>
      <c r="Q72">
        <v>0</v>
      </c>
      <c r="R72">
        <v>0</v>
      </c>
      <c r="S72">
        <v>0</v>
      </c>
      <c r="T72">
        <v>0</v>
      </c>
      <c r="U72">
        <v>0</v>
      </c>
      <c r="V72">
        <v>0</v>
      </c>
      <c r="W72">
        <v>0</v>
      </c>
      <c r="X72">
        <v>0</v>
      </c>
      <c r="Y72">
        <v>0</v>
      </c>
      <c r="Z72">
        <v>0</v>
      </c>
      <c r="AA72">
        <v>0</v>
      </c>
      <c r="AB72">
        <v>0</v>
      </c>
      <c r="AC72">
        <v>0</v>
      </c>
      <c r="AD72">
        <v>0</v>
      </c>
      <c r="AE72">
        <v>5.0180855900000003E-7</v>
      </c>
      <c r="AF72">
        <v>0</v>
      </c>
    </row>
    <row r="73" spans="1:32" x14ac:dyDescent="0.25">
      <c r="A73" t="s">
        <v>264</v>
      </c>
      <c r="B73" t="s">
        <v>305</v>
      </c>
      <c r="C73">
        <v>0</v>
      </c>
      <c r="D73">
        <v>0</v>
      </c>
      <c r="E73">
        <v>0</v>
      </c>
      <c r="F73">
        <v>1.0886826399999999E-8</v>
      </c>
      <c r="G73">
        <v>0</v>
      </c>
      <c r="H73">
        <v>0</v>
      </c>
      <c r="I73">
        <v>0</v>
      </c>
      <c r="J73">
        <v>0</v>
      </c>
      <c r="K73">
        <v>3.7419310899999998E-4</v>
      </c>
      <c r="L73">
        <v>2.0389169999999999E-3</v>
      </c>
      <c r="M73">
        <v>0</v>
      </c>
      <c r="N73">
        <v>6.2409093900000004E-3</v>
      </c>
      <c r="O73">
        <v>0</v>
      </c>
      <c r="P73">
        <v>0</v>
      </c>
      <c r="Q73">
        <v>0</v>
      </c>
      <c r="R73">
        <v>0</v>
      </c>
      <c r="S73">
        <v>0</v>
      </c>
      <c r="T73">
        <v>0</v>
      </c>
      <c r="U73">
        <v>0</v>
      </c>
      <c r="V73">
        <v>0</v>
      </c>
      <c r="W73">
        <v>0</v>
      </c>
      <c r="X73">
        <v>0</v>
      </c>
      <c r="Y73">
        <v>0</v>
      </c>
      <c r="Z73">
        <v>0</v>
      </c>
      <c r="AA73">
        <v>0</v>
      </c>
      <c r="AB73">
        <v>0</v>
      </c>
      <c r="AC73">
        <v>0</v>
      </c>
      <c r="AD73">
        <v>0</v>
      </c>
      <c r="AE73">
        <v>1.0886826399999999E-8</v>
      </c>
      <c r="AF73">
        <v>0</v>
      </c>
    </row>
    <row r="74" spans="1:32" x14ac:dyDescent="0.25">
      <c r="A74" t="s">
        <v>264</v>
      </c>
      <c r="B74" t="s">
        <v>306</v>
      </c>
      <c r="C74">
        <v>0</v>
      </c>
      <c r="D74">
        <v>0</v>
      </c>
      <c r="E74">
        <v>0</v>
      </c>
      <c r="F74">
        <v>1.66396664E-7</v>
      </c>
      <c r="G74">
        <v>0</v>
      </c>
      <c r="H74">
        <v>0</v>
      </c>
      <c r="I74">
        <v>0</v>
      </c>
      <c r="J74">
        <v>0</v>
      </c>
      <c r="K74">
        <v>7.4052402300000004E-3</v>
      </c>
      <c r="L74">
        <v>3.8623141600000001E-2</v>
      </c>
      <c r="M74">
        <v>0</v>
      </c>
      <c r="N74">
        <v>0.118577394</v>
      </c>
      <c r="O74">
        <v>0</v>
      </c>
      <c r="P74">
        <v>0</v>
      </c>
      <c r="Q74">
        <v>0</v>
      </c>
      <c r="R74">
        <v>0</v>
      </c>
      <c r="S74">
        <v>0</v>
      </c>
      <c r="T74">
        <v>0</v>
      </c>
      <c r="U74">
        <v>0</v>
      </c>
      <c r="V74">
        <v>0</v>
      </c>
      <c r="W74">
        <v>0</v>
      </c>
      <c r="X74">
        <v>0</v>
      </c>
      <c r="Y74">
        <v>0</v>
      </c>
      <c r="Z74">
        <v>0</v>
      </c>
      <c r="AA74">
        <v>0</v>
      </c>
      <c r="AB74">
        <v>0</v>
      </c>
      <c r="AC74">
        <v>0</v>
      </c>
      <c r="AD74">
        <v>0</v>
      </c>
      <c r="AE74">
        <v>1.66396664E-7</v>
      </c>
      <c r="AF74">
        <v>0</v>
      </c>
    </row>
    <row r="75" spans="1:32" x14ac:dyDescent="0.25">
      <c r="A75" t="s">
        <v>264</v>
      </c>
      <c r="B75" t="s">
        <v>307</v>
      </c>
      <c r="C75">
        <v>0</v>
      </c>
      <c r="D75">
        <v>0</v>
      </c>
      <c r="E75">
        <v>0</v>
      </c>
      <c r="F75">
        <v>3.08822481E-9</v>
      </c>
      <c r="G75">
        <v>0</v>
      </c>
      <c r="H75">
        <v>0</v>
      </c>
      <c r="I75">
        <v>0</v>
      </c>
      <c r="J75">
        <v>0</v>
      </c>
      <c r="K75">
        <v>3.8422811599999999E-4</v>
      </c>
      <c r="L75">
        <v>1.44655949E-3</v>
      </c>
      <c r="M75">
        <v>0</v>
      </c>
      <c r="N75">
        <v>4.5611749000000002E-3</v>
      </c>
      <c r="O75">
        <v>0</v>
      </c>
      <c r="P75">
        <v>0</v>
      </c>
      <c r="Q75">
        <v>0</v>
      </c>
      <c r="R75">
        <v>0</v>
      </c>
      <c r="S75">
        <v>0</v>
      </c>
      <c r="T75">
        <v>0</v>
      </c>
      <c r="U75">
        <v>0</v>
      </c>
      <c r="V75">
        <v>0</v>
      </c>
      <c r="W75">
        <v>0</v>
      </c>
      <c r="X75">
        <v>0</v>
      </c>
      <c r="Y75">
        <v>0</v>
      </c>
      <c r="Z75">
        <v>0</v>
      </c>
      <c r="AA75">
        <v>0</v>
      </c>
      <c r="AB75">
        <v>0</v>
      </c>
      <c r="AC75">
        <v>0</v>
      </c>
      <c r="AD75">
        <v>0</v>
      </c>
      <c r="AE75">
        <v>3.08822481E-9</v>
      </c>
      <c r="AF75">
        <v>0</v>
      </c>
    </row>
    <row r="76" spans="1:32" x14ac:dyDescent="0.25">
      <c r="A76" t="s">
        <v>264</v>
      </c>
      <c r="B76" t="s">
        <v>308</v>
      </c>
      <c r="C76">
        <v>0</v>
      </c>
      <c r="D76">
        <v>0</v>
      </c>
      <c r="E76">
        <v>0</v>
      </c>
      <c r="F76">
        <v>4.9531937E-8</v>
      </c>
      <c r="G76">
        <v>0</v>
      </c>
      <c r="H76">
        <v>0</v>
      </c>
      <c r="I76">
        <v>0</v>
      </c>
      <c r="J76">
        <v>0</v>
      </c>
      <c r="K76">
        <v>9.9451628099999998E-3</v>
      </c>
      <c r="L76">
        <v>3.4432933399999997E-2</v>
      </c>
      <c r="M76">
        <v>0</v>
      </c>
      <c r="N76">
        <v>0.10946908900000001</v>
      </c>
      <c r="O76">
        <v>0</v>
      </c>
      <c r="P76">
        <v>0</v>
      </c>
      <c r="Q76">
        <v>0</v>
      </c>
      <c r="R76">
        <v>0</v>
      </c>
      <c r="S76">
        <v>0</v>
      </c>
      <c r="T76">
        <v>0</v>
      </c>
      <c r="U76">
        <v>0</v>
      </c>
      <c r="V76">
        <v>0</v>
      </c>
      <c r="W76">
        <v>0</v>
      </c>
      <c r="X76">
        <v>0</v>
      </c>
      <c r="Y76">
        <v>0</v>
      </c>
      <c r="Z76">
        <v>0</v>
      </c>
      <c r="AA76">
        <v>0</v>
      </c>
      <c r="AB76">
        <v>0</v>
      </c>
      <c r="AC76">
        <v>0</v>
      </c>
      <c r="AD76">
        <v>0</v>
      </c>
      <c r="AE76">
        <v>4.9531937E-8</v>
      </c>
      <c r="AF76">
        <v>0</v>
      </c>
    </row>
    <row r="77" spans="1:32" x14ac:dyDescent="0.25">
      <c r="A77" t="s">
        <v>264</v>
      </c>
      <c r="B77" t="s">
        <v>309</v>
      </c>
      <c r="C77">
        <v>0</v>
      </c>
      <c r="D77">
        <v>0</v>
      </c>
      <c r="E77">
        <v>0</v>
      </c>
      <c r="F77">
        <v>8.3352575000000001E-10</v>
      </c>
      <c r="G77">
        <v>0</v>
      </c>
      <c r="H77">
        <v>0</v>
      </c>
      <c r="I77">
        <v>0</v>
      </c>
      <c r="J77">
        <v>0</v>
      </c>
      <c r="K77">
        <v>3.6033961900000001E-4</v>
      </c>
      <c r="L77">
        <v>9.5287682700000002E-4</v>
      </c>
      <c r="M77">
        <v>0</v>
      </c>
      <c r="N77">
        <v>3.12501643E-3</v>
      </c>
      <c r="O77">
        <v>0</v>
      </c>
      <c r="P77">
        <v>0</v>
      </c>
      <c r="Q77">
        <v>0</v>
      </c>
      <c r="R77">
        <v>0</v>
      </c>
      <c r="S77">
        <v>0</v>
      </c>
      <c r="T77">
        <v>0</v>
      </c>
      <c r="U77">
        <v>0</v>
      </c>
      <c r="V77">
        <v>0</v>
      </c>
      <c r="W77">
        <v>0</v>
      </c>
      <c r="X77">
        <v>0</v>
      </c>
      <c r="Y77">
        <v>0</v>
      </c>
      <c r="Z77">
        <v>0</v>
      </c>
      <c r="AA77">
        <v>0</v>
      </c>
      <c r="AB77">
        <v>0</v>
      </c>
      <c r="AC77">
        <v>0</v>
      </c>
      <c r="AD77">
        <v>0</v>
      </c>
      <c r="AE77">
        <v>8.3352575000000001E-10</v>
      </c>
      <c r="AF77">
        <v>0</v>
      </c>
    </row>
    <row r="78" spans="1:32" x14ac:dyDescent="0.25">
      <c r="A78" t="s">
        <v>264</v>
      </c>
      <c r="B78" t="s">
        <v>310</v>
      </c>
      <c r="C78">
        <v>0</v>
      </c>
      <c r="D78">
        <v>0</v>
      </c>
      <c r="E78">
        <v>0</v>
      </c>
      <c r="F78">
        <v>2.05835508E-8</v>
      </c>
      <c r="G78">
        <v>0</v>
      </c>
      <c r="H78">
        <v>0</v>
      </c>
      <c r="I78">
        <v>0</v>
      </c>
      <c r="J78">
        <v>0</v>
      </c>
      <c r="K78">
        <v>1.2075906399999999E-2</v>
      </c>
      <c r="L78">
        <v>3.0642531899999999E-2</v>
      </c>
      <c r="M78">
        <v>0</v>
      </c>
      <c r="N78">
        <v>0.101042417</v>
      </c>
      <c r="O78">
        <v>0</v>
      </c>
      <c r="P78">
        <v>0</v>
      </c>
      <c r="Q78">
        <v>0</v>
      </c>
      <c r="R78">
        <v>0</v>
      </c>
      <c r="S78">
        <v>0</v>
      </c>
      <c r="T78">
        <v>0</v>
      </c>
      <c r="U78">
        <v>0</v>
      </c>
      <c r="V78">
        <v>0</v>
      </c>
      <c r="W78">
        <v>0</v>
      </c>
      <c r="X78">
        <v>0</v>
      </c>
      <c r="Y78">
        <v>0</v>
      </c>
      <c r="Z78">
        <v>0</v>
      </c>
      <c r="AA78">
        <v>0</v>
      </c>
      <c r="AB78">
        <v>0</v>
      </c>
      <c r="AC78">
        <v>0</v>
      </c>
      <c r="AD78">
        <v>0</v>
      </c>
      <c r="AE78">
        <v>2.05835508E-8</v>
      </c>
      <c r="AF78">
        <v>0</v>
      </c>
    </row>
    <row r="79" spans="1:32" x14ac:dyDescent="0.25">
      <c r="A79" t="s">
        <v>264</v>
      </c>
      <c r="B79" t="s">
        <v>311</v>
      </c>
      <c r="C79">
        <v>0</v>
      </c>
      <c r="D79">
        <v>0</v>
      </c>
      <c r="E79">
        <v>0</v>
      </c>
      <c r="F79">
        <v>2.0031897300000001E-10</v>
      </c>
      <c r="G79">
        <v>0</v>
      </c>
      <c r="H79">
        <v>0</v>
      </c>
      <c r="I79">
        <v>0</v>
      </c>
      <c r="J79">
        <v>0</v>
      </c>
      <c r="K79">
        <v>2.9618667999999998E-4</v>
      </c>
      <c r="L79">
        <v>5.5009002099999996E-4</v>
      </c>
      <c r="M79">
        <v>0</v>
      </c>
      <c r="N79">
        <v>1.9031034000000001E-3</v>
      </c>
      <c r="O79">
        <v>0</v>
      </c>
      <c r="P79">
        <v>0</v>
      </c>
      <c r="Q79">
        <v>0</v>
      </c>
      <c r="R79">
        <v>0</v>
      </c>
      <c r="S79">
        <v>0</v>
      </c>
      <c r="T79">
        <v>0</v>
      </c>
      <c r="U79">
        <v>0</v>
      </c>
      <c r="V79">
        <v>0</v>
      </c>
      <c r="W79">
        <v>0</v>
      </c>
      <c r="X79">
        <v>0</v>
      </c>
      <c r="Y79">
        <v>0</v>
      </c>
      <c r="Z79">
        <v>0</v>
      </c>
      <c r="AA79">
        <v>0</v>
      </c>
      <c r="AB79">
        <v>0</v>
      </c>
      <c r="AC79">
        <v>0</v>
      </c>
      <c r="AD79">
        <v>0</v>
      </c>
      <c r="AE79">
        <v>2.0031897300000001E-10</v>
      </c>
      <c r="AF79">
        <v>0</v>
      </c>
    </row>
    <row r="80" spans="1:32" x14ac:dyDescent="0.25">
      <c r="A80" t="s">
        <v>264</v>
      </c>
      <c r="B80" t="s">
        <v>312</v>
      </c>
      <c r="C80">
        <v>0</v>
      </c>
      <c r="D80">
        <v>0</v>
      </c>
      <c r="E80">
        <v>0</v>
      </c>
      <c r="F80">
        <v>8.5741649899999994E-9</v>
      </c>
      <c r="G80">
        <v>0</v>
      </c>
      <c r="H80">
        <v>0</v>
      </c>
      <c r="I80">
        <v>0</v>
      </c>
      <c r="J80">
        <v>0</v>
      </c>
      <c r="K80">
        <v>1.42323934E-2</v>
      </c>
      <c r="L80">
        <v>2.7064088300000001E-2</v>
      </c>
      <c r="M80">
        <v>0</v>
      </c>
      <c r="N80">
        <v>9.3249745100000003E-2</v>
      </c>
      <c r="O80">
        <v>0</v>
      </c>
      <c r="P80">
        <v>0</v>
      </c>
      <c r="Q80">
        <v>0</v>
      </c>
      <c r="R80">
        <v>0</v>
      </c>
      <c r="S80">
        <v>0</v>
      </c>
      <c r="T80">
        <v>0</v>
      </c>
      <c r="U80">
        <v>0</v>
      </c>
      <c r="V80">
        <v>0</v>
      </c>
      <c r="W80">
        <v>0</v>
      </c>
      <c r="X80">
        <v>0</v>
      </c>
      <c r="Y80">
        <v>0</v>
      </c>
      <c r="Z80">
        <v>0</v>
      </c>
      <c r="AA80">
        <v>0</v>
      </c>
      <c r="AB80">
        <v>0</v>
      </c>
      <c r="AC80">
        <v>0</v>
      </c>
      <c r="AD80">
        <v>0</v>
      </c>
      <c r="AE80">
        <v>8.5741649899999994E-9</v>
      </c>
      <c r="AF80">
        <v>0</v>
      </c>
    </row>
    <row r="81" spans="1:32" x14ac:dyDescent="0.25">
      <c r="A81" t="s">
        <v>264</v>
      </c>
      <c r="B81" t="s">
        <v>313</v>
      </c>
      <c r="C81">
        <v>0</v>
      </c>
      <c r="D81">
        <v>0</v>
      </c>
      <c r="E81">
        <v>0</v>
      </c>
      <c r="F81">
        <v>3.3149978199999997E-11</v>
      </c>
      <c r="G81">
        <v>0</v>
      </c>
      <c r="H81">
        <v>0</v>
      </c>
      <c r="I81">
        <v>0</v>
      </c>
      <c r="J81">
        <v>0</v>
      </c>
      <c r="K81">
        <v>1.7384775100000001E-4</v>
      </c>
      <c r="L81">
        <v>2.3604991299999999E-4</v>
      </c>
      <c r="M81">
        <v>0</v>
      </c>
      <c r="N81">
        <v>8.6916629000000003E-4</v>
      </c>
      <c r="O81">
        <v>0</v>
      </c>
      <c r="P81">
        <v>0</v>
      </c>
      <c r="Q81">
        <v>0</v>
      </c>
      <c r="R81">
        <v>0</v>
      </c>
      <c r="S81">
        <v>0</v>
      </c>
      <c r="T81">
        <v>0</v>
      </c>
      <c r="U81">
        <v>0</v>
      </c>
      <c r="V81">
        <v>0</v>
      </c>
      <c r="W81">
        <v>0</v>
      </c>
      <c r="X81">
        <v>0</v>
      </c>
      <c r="Y81">
        <v>0</v>
      </c>
      <c r="Z81">
        <v>0</v>
      </c>
      <c r="AA81">
        <v>0</v>
      </c>
      <c r="AB81">
        <v>0</v>
      </c>
      <c r="AC81">
        <v>0</v>
      </c>
      <c r="AD81">
        <v>0</v>
      </c>
      <c r="AE81">
        <v>3.3149978199999997E-11</v>
      </c>
      <c r="AF81">
        <v>0</v>
      </c>
    </row>
    <row r="82" spans="1:32" x14ac:dyDescent="0.25">
      <c r="A82" t="s">
        <v>264</v>
      </c>
      <c r="B82" t="s">
        <v>314</v>
      </c>
      <c r="C82">
        <v>0</v>
      </c>
      <c r="D82">
        <v>0</v>
      </c>
      <c r="E82">
        <v>0</v>
      </c>
      <c r="F82">
        <v>2.86284482E-9</v>
      </c>
      <c r="G82">
        <v>0</v>
      </c>
      <c r="H82">
        <v>0</v>
      </c>
      <c r="I82">
        <v>0</v>
      </c>
      <c r="J82">
        <v>0</v>
      </c>
      <c r="K82">
        <v>1.7942560600000001E-2</v>
      </c>
      <c r="L82">
        <v>2.3082202900000001E-2</v>
      </c>
      <c r="M82">
        <v>0</v>
      </c>
      <c r="N82">
        <v>8.6050874099999994E-2</v>
      </c>
      <c r="O82">
        <v>0</v>
      </c>
      <c r="P82">
        <v>0</v>
      </c>
      <c r="Q82">
        <v>0</v>
      </c>
      <c r="R82">
        <v>0</v>
      </c>
      <c r="S82">
        <v>0</v>
      </c>
      <c r="T82">
        <v>0</v>
      </c>
      <c r="U82">
        <v>0</v>
      </c>
      <c r="V82">
        <v>0</v>
      </c>
      <c r="W82">
        <v>0</v>
      </c>
      <c r="X82">
        <v>0</v>
      </c>
      <c r="Y82">
        <v>0</v>
      </c>
      <c r="Z82">
        <v>0</v>
      </c>
      <c r="AA82">
        <v>0</v>
      </c>
      <c r="AB82">
        <v>0</v>
      </c>
      <c r="AC82">
        <v>0</v>
      </c>
      <c r="AD82">
        <v>0</v>
      </c>
      <c r="AE82">
        <v>2.86284482E-9</v>
      </c>
      <c r="AF82">
        <v>0</v>
      </c>
    </row>
    <row r="83" spans="1:32" x14ac:dyDescent="0.25">
      <c r="A83" t="s">
        <v>264</v>
      </c>
      <c r="B83" t="s">
        <v>315</v>
      </c>
      <c r="C83">
        <v>0</v>
      </c>
      <c r="D83">
        <v>0</v>
      </c>
      <c r="E83">
        <v>0</v>
      </c>
      <c r="F83">
        <v>1.3094580099999999E-11</v>
      </c>
      <c r="G83">
        <v>0</v>
      </c>
      <c r="H83">
        <v>0</v>
      </c>
      <c r="I83">
        <v>0</v>
      </c>
      <c r="J83">
        <v>0</v>
      </c>
      <c r="K83">
        <v>2.06624821E-4</v>
      </c>
      <c r="L83">
        <v>1.9682810999999999E-4</v>
      </c>
      <c r="M83">
        <v>0</v>
      </c>
      <c r="N83">
        <v>7.9402343400000004E-4</v>
      </c>
      <c r="O83">
        <v>0</v>
      </c>
      <c r="P83">
        <v>0</v>
      </c>
      <c r="Q83">
        <v>0</v>
      </c>
      <c r="R83">
        <v>0</v>
      </c>
      <c r="S83">
        <v>0</v>
      </c>
      <c r="T83">
        <v>0</v>
      </c>
      <c r="U83">
        <v>0</v>
      </c>
      <c r="V83">
        <v>0</v>
      </c>
      <c r="W83">
        <v>0</v>
      </c>
      <c r="X83">
        <v>0</v>
      </c>
      <c r="Y83">
        <v>0</v>
      </c>
      <c r="Z83">
        <v>0</v>
      </c>
      <c r="AA83">
        <v>0</v>
      </c>
      <c r="AB83">
        <v>0</v>
      </c>
      <c r="AC83">
        <v>0</v>
      </c>
      <c r="AD83">
        <v>0</v>
      </c>
      <c r="AE83">
        <v>1.3094580099999999E-11</v>
      </c>
      <c r="AF83">
        <v>0</v>
      </c>
    </row>
    <row r="84" spans="1:32" x14ac:dyDescent="0.25">
      <c r="A84" t="s">
        <v>264</v>
      </c>
      <c r="B84" t="s">
        <v>316</v>
      </c>
      <c r="C84">
        <v>0</v>
      </c>
      <c r="D84">
        <v>0</v>
      </c>
      <c r="E84">
        <v>0</v>
      </c>
      <c r="F84">
        <v>1.1718321899999999E-9</v>
      </c>
      <c r="G84">
        <v>0</v>
      </c>
      <c r="H84">
        <v>0</v>
      </c>
      <c r="I84">
        <v>0</v>
      </c>
      <c r="J84">
        <v>0</v>
      </c>
      <c r="K84">
        <v>2.0875235499999999E-2</v>
      </c>
      <c r="L84">
        <v>1.93210745E-2</v>
      </c>
      <c r="M84">
        <v>0</v>
      </c>
      <c r="N84">
        <v>7.8608712499999997E-2</v>
      </c>
      <c r="O84">
        <v>0</v>
      </c>
      <c r="P84">
        <v>0</v>
      </c>
      <c r="Q84">
        <v>0</v>
      </c>
      <c r="R84">
        <v>0</v>
      </c>
      <c r="S84">
        <v>0</v>
      </c>
      <c r="T84">
        <v>0</v>
      </c>
      <c r="U84">
        <v>0</v>
      </c>
      <c r="V84">
        <v>0</v>
      </c>
      <c r="W84">
        <v>0</v>
      </c>
      <c r="X84">
        <v>0</v>
      </c>
      <c r="Y84">
        <v>0</v>
      </c>
      <c r="Z84">
        <v>0</v>
      </c>
      <c r="AA84">
        <v>0</v>
      </c>
      <c r="AB84">
        <v>0</v>
      </c>
      <c r="AC84">
        <v>0</v>
      </c>
      <c r="AD84">
        <v>0</v>
      </c>
      <c r="AE84">
        <v>1.1718321899999999E-9</v>
      </c>
      <c r="AF84">
        <v>0</v>
      </c>
    </row>
    <row r="85" spans="1:32" x14ac:dyDescent="0.25">
      <c r="A85" t="s">
        <v>264</v>
      </c>
      <c r="B85" t="s">
        <v>317</v>
      </c>
      <c r="C85">
        <v>0</v>
      </c>
      <c r="D85">
        <v>0</v>
      </c>
      <c r="E85">
        <v>0</v>
      </c>
      <c r="F85">
        <v>3.59229025E-12</v>
      </c>
      <c r="G85">
        <v>0</v>
      </c>
      <c r="H85">
        <v>0</v>
      </c>
      <c r="I85">
        <v>0</v>
      </c>
      <c r="J85">
        <v>0</v>
      </c>
      <c r="K85">
        <v>2.3387715600000001E-4</v>
      </c>
      <c r="L85">
        <v>1.62027447E-4</v>
      </c>
      <c r="M85">
        <v>0</v>
      </c>
      <c r="N85">
        <v>7.2529478700000002E-4</v>
      </c>
      <c r="O85">
        <v>0</v>
      </c>
      <c r="P85">
        <v>0</v>
      </c>
      <c r="Q85">
        <v>0</v>
      </c>
      <c r="R85">
        <v>0</v>
      </c>
      <c r="S85">
        <v>0</v>
      </c>
      <c r="T85">
        <v>0</v>
      </c>
      <c r="U85">
        <v>0</v>
      </c>
      <c r="V85">
        <v>0</v>
      </c>
      <c r="W85">
        <v>0</v>
      </c>
      <c r="X85">
        <v>0</v>
      </c>
      <c r="Y85">
        <v>0</v>
      </c>
      <c r="Z85">
        <v>0</v>
      </c>
      <c r="AA85">
        <v>0</v>
      </c>
      <c r="AB85">
        <v>0</v>
      </c>
      <c r="AC85">
        <v>0</v>
      </c>
      <c r="AD85">
        <v>0</v>
      </c>
      <c r="AE85">
        <v>3.59229025E-12</v>
      </c>
      <c r="AF85">
        <v>0</v>
      </c>
    </row>
    <row r="86" spans="1:32" x14ac:dyDescent="0.25">
      <c r="A86" t="s">
        <v>264</v>
      </c>
      <c r="B86" t="s">
        <v>318</v>
      </c>
      <c r="C86">
        <v>0</v>
      </c>
      <c r="D86">
        <v>0</v>
      </c>
      <c r="E86">
        <v>0</v>
      </c>
      <c r="F86">
        <v>4.1762110600000001E-10</v>
      </c>
      <c r="G86">
        <v>0</v>
      </c>
      <c r="H86">
        <v>0</v>
      </c>
      <c r="I86">
        <v>0</v>
      </c>
      <c r="J86">
        <v>0</v>
      </c>
      <c r="K86">
        <v>2.3876463800000001E-2</v>
      </c>
      <c r="L86">
        <v>1.5757853700000001E-2</v>
      </c>
      <c r="M86">
        <v>0</v>
      </c>
      <c r="N86">
        <v>7.1808537199999994E-2</v>
      </c>
      <c r="O86">
        <v>0</v>
      </c>
      <c r="P86">
        <v>0</v>
      </c>
      <c r="Q86">
        <v>0</v>
      </c>
      <c r="R86">
        <v>0</v>
      </c>
      <c r="S86">
        <v>0</v>
      </c>
      <c r="T86">
        <v>0</v>
      </c>
      <c r="U86">
        <v>0</v>
      </c>
      <c r="V86">
        <v>0</v>
      </c>
      <c r="W86">
        <v>0</v>
      </c>
      <c r="X86">
        <v>0</v>
      </c>
      <c r="Y86">
        <v>0</v>
      </c>
      <c r="Z86">
        <v>0</v>
      </c>
      <c r="AA86">
        <v>0</v>
      </c>
      <c r="AB86">
        <v>0</v>
      </c>
      <c r="AC86">
        <v>0</v>
      </c>
      <c r="AD86">
        <v>0</v>
      </c>
      <c r="AE86">
        <v>4.1762110600000001E-10</v>
      </c>
      <c r="AF86">
        <v>0</v>
      </c>
    </row>
    <row r="87" spans="1:32" x14ac:dyDescent="0.25">
      <c r="A87" t="s">
        <v>264</v>
      </c>
      <c r="B87" t="s">
        <v>319</v>
      </c>
      <c r="C87">
        <v>0</v>
      </c>
      <c r="D87">
        <v>0</v>
      </c>
      <c r="E87">
        <v>0</v>
      </c>
      <c r="F87">
        <v>1.05870708E-12</v>
      </c>
      <c r="G87">
        <v>0</v>
      </c>
      <c r="H87">
        <v>0</v>
      </c>
      <c r="I87">
        <v>0</v>
      </c>
      <c r="J87">
        <v>0</v>
      </c>
      <c r="K87">
        <v>2.6314803199999998E-4</v>
      </c>
      <c r="L87">
        <v>1.28523419E-4</v>
      </c>
      <c r="M87">
        <v>6.3291814599999996E-4</v>
      </c>
      <c r="N87">
        <v>0</v>
      </c>
      <c r="O87">
        <v>0</v>
      </c>
      <c r="P87">
        <v>0</v>
      </c>
      <c r="Q87">
        <v>0</v>
      </c>
      <c r="R87">
        <v>0</v>
      </c>
      <c r="S87">
        <v>0</v>
      </c>
      <c r="T87">
        <v>0</v>
      </c>
      <c r="U87">
        <v>0</v>
      </c>
      <c r="V87">
        <v>0</v>
      </c>
      <c r="W87">
        <v>0</v>
      </c>
      <c r="X87">
        <v>0</v>
      </c>
      <c r="Y87">
        <v>0</v>
      </c>
      <c r="Z87">
        <v>0</v>
      </c>
      <c r="AA87">
        <v>0</v>
      </c>
      <c r="AB87">
        <v>0</v>
      </c>
      <c r="AC87">
        <v>0</v>
      </c>
      <c r="AD87">
        <v>0</v>
      </c>
      <c r="AE87">
        <v>1.05870708E-12</v>
      </c>
      <c r="AF87">
        <v>0</v>
      </c>
    </row>
    <row r="88" spans="1:32" x14ac:dyDescent="0.25">
      <c r="A88" t="s">
        <v>264</v>
      </c>
      <c r="B88" t="s">
        <v>320</v>
      </c>
      <c r="C88">
        <v>0</v>
      </c>
      <c r="D88">
        <v>0</v>
      </c>
      <c r="E88">
        <v>0</v>
      </c>
      <c r="F88">
        <v>8.8463324800000004E-11</v>
      </c>
      <c r="G88">
        <v>0</v>
      </c>
      <c r="H88">
        <v>0</v>
      </c>
      <c r="I88">
        <v>0</v>
      </c>
      <c r="J88">
        <v>0</v>
      </c>
      <c r="K88">
        <v>2.7066011899999999E-2</v>
      </c>
      <c r="L88">
        <v>1.23260613E-2</v>
      </c>
      <c r="M88">
        <v>6.2662828700000006E-2</v>
      </c>
      <c r="N88">
        <v>0</v>
      </c>
      <c r="O88">
        <v>0</v>
      </c>
      <c r="P88">
        <v>0</v>
      </c>
      <c r="Q88">
        <v>0</v>
      </c>
      <c r="R88">
        <v>0</v>
      </c>
      <c r="S88">
        <v>0</v>
      </c>
      <c r="T88">
        <v>0</v>
      </c>
      <c r="U88">
        <v>0</v>
      </c>
      <c r="V88">
        <v>0</v>
      </c>
      <c r="W88">
        <v>0</v>
      </c>
      <c r="X88">
        <v>0</v>
      </c>
      <c r="Y88">
        <v>0</v>
      </c>
      <c r="Z88">
        <v>0</v>
      </c>
      <c r="AA88">
        <v>0</v>
      </c>
      <c r="AB88">
        <v>0</v>
      </c>
      <c r="AC88">
        <v>0</v>
      </c>
      <c r="AD88">
        <v>0</v>
      </c>
      <c r="AE88">
        <v>8.8463324800000004E-11</v>
      </c>
      <c r="AF88">
        <v>0</v>
      </c>
    </row>
    <row r="89" spans="1:32" x14ac:dyDescent="0.25">
      <c r="A89" t="s">
        <v>264</v>
      </c>
      <c r="B89" t="s">
        <v>321</v>
      </c>
      <c r="C89">
        <v>0</v>
      </c>
      <c r="D89">
        <v>0</v>
      </c>
      <c r="E89">
        <v>0</v>
      </c>
      <c r="F89">
        <v>0</v>
      </c>
      <c r="G89">
        <v>0</v>
      </c>
      <c r="H89">
        <v>0</v>
      </c>
      <c r="I89">
        <v>0</v>
      </c>
      <c r="J89">
        <v>0</v>
      </c>
      <c r="K89">
        <v>0</v>
      </c>
      <c r="L89">
        <v>0</v>
      </c>
      <c r="M89">
        <v>0</v>
      </c>
      <c r="N89">
        <v>0</v>
      </c>
      <c r="O89">
        <v>0</v>
      </c>
      <c r="P89">
        <v>0</v>
      </c>
      <c r="Q89">
        <v>0</v>
      </c>
      <c r="R89">
        <v>0</v>
      </c>
      <c r="S89">
        <v>0</v>
      </c>
      <c r="T89">
        <v>0</v>
      </c>
      <c r="U89">
        <v>0</v>
      </c>
      <c r="V89">
        <v>0</v>
      </c>
      <c r="W89">
        <v>1</v>
      </c>
      <c r="X89">
        <v>0.33006347600000002</v>
      </c>
      <c r="Y89">
        <v>0</v>
      </c>
      <c r="Z89">
        <v>0</v>
      </c>
      <c r="AA89">
        <v>0</v>
      </c>
      <c r="AB89">
        <v>0</v>
      </c>
      <c r="AC89">
        <v>0</v>
      </c>
      <c r="AD89">
        <v>0</v>
      </c>
      <c r="AE89">
        <v>0</v>
      </c>
      <c r="AF89">
        <v>0</v>
      </c>
    </row>
    <row r="90" spans="1:32" x14ac:dyDescent="0.25">
      <c r="A90" t="s">
        <v>264</v>
      </c>
      <c r="B90" t="s">
        <v>322</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0.29288913999999999</v>
      </c>
      <c r="Y90">
        <v>0</v>
      </c>
      <c r="Z90">
        <v>0</v>
      </c>
      <c r="AA90">
        <v>0</v>
      </c>
      <c r="AB90">
        <v>0</v>
      </c>
      <c r="AC90">
        <v>0</v>
      </c>
      <c r="AD90">
        <v>0</v>
      </c>
      <c r="AE90">
        <v>0</v>
      </c>
      <c r="AF90">
        <v>0</v>
      </c>
    </row>
    <row r="91" spans="1:32" x14ac:dyDescent="0.25">
      <c r="A91" t="s">
        <v>264</v>
      </c>
      <c r="B91" t="s">
        <v>323</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0.37704738399999999</v>
      </c>
      <c r="Y91">
        <v>0</v>
      </c>
      <c r="Z91">
        <v>0</v>
      </c>
      <c r="AA91">
        <v>0</v>
      </c>
      <c r="AB91">
        <v>0</v>
      </c>
      <c r="AC91">
        <v>0</v>
      </c>
      <c r="AD91">
        <v>0</v>
      </c>
      <c r="AE91">
        <v>0</v>
      </c>
      <c r="AF91">
        <v>0</v>
      </c>
    </row>
    <row r="92" spans="1:32" x14ac:dyDescent="0.25">
      <c r="A92" t="s">
        <v>264</v>
      </c>
      <c r="B92" t="s">
        <v>324</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row>
    <row r="93" spans="1:32" x14ac:dyDescent="0.25">
      <c r="A93" t="s">
        <v>264</v>
      </c>
      <c r="B93" t="s">
        <v>325</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row>
    <row r="94" spans="1:32" x14ac:dyDescent="0.25">
      <c r="A94" t="s">
        <v>264</v>
      </c>
      <c r="B94" t="s">
        <v>326</v>
      </c>
      <c r="C94">
        <v>0</v>
      </c>
      <c r="D94">
        <v>0</v>
      </c>
      <c r="E94">
        <v>0</v>
      </c>
      <c r="F94">
        <v>0</v>
      </c>
      <c r="G94">
        <v>0</v>
      </c>
      <c r="H94">
        <v>0</v>
      </c>
      <c r="I94">
        <v>0</v>
      </c>
      <c r="J94">
        <v>0</v>
      </c>
      <c r="K94">
        <v>0</v>
      </c>
      <c r="L94">
        <v>0</v>
      </c>
      <c r="M94">
        <v>0</v>
      </c>
      <c r="N94">
        <v>0</v>
      </c>
      <c r="O94">
        <v>0</v>
      </c>
      <c r="P94">
        <v>0</v>
      </c>
      <c r="Q94">
        <v>0</v>
      </c>
      <c r="R94">
        <v>0</v>
      </c>
      <c r="S94">
        <v>0</v>
      </c>
      <c r="T94">
        <v>0</v>
      </c>
      <c r="U94">
        <v>0</v>
      </c>
      <c r="V94">
        <v>0.655606193</v>
      </c>
      <c r="W94">
        <v>0</v>
      </c>
      <c r="X94">
        <v>0</v>
      </c>
      <c r="Y94">
        <v>0</v>
      </c>
      <c r="Z94">
        <v>0</v>
      </c>
      <c r="AA94">
        <v>0</v>
      </c>
      <c r="AB94">
        <v>0</v>
      </c>
      <c r="AC94">
        <v>0</v>
      </c>
      <c r="AD94">
        <v>0</v>
      </c>
      <c r="AE94">
        <v>0</v>
      </c>
      <c r="AF94">
        <v>0</v>
      </c>
    </row>
    <row r="95" spans="1:32" x14ac:dyDescent="0.25">
      <c r="A95" t="s">
        <v>264</v>
      </c>
      <c r="B95" t="s">
        <v>327</v>
      </c>
      <c r="C95">
        <v>0</v>
      </c>
      <c r="D95">
        <v>0</v>
      </c>
      <c r="E95">
        <v>0</v>
      </c>
      <c r="F95">
        <v>0</v>
      </c>
      <c r="G95">
        <v>0</v>
      </c>
      <c r="H95">
        <v>0</v>
      </c>
      <c r="I95">
        <v>0</v>
      </c>
      <c r="J95">
        <v>0</v>
      </c>
      <c r="K95">
        <v>0</v>
      </c>
      <c r="L95">
        <v>0</v>
      </c>
      <c r="M95">
        <v>0</v>
      </c>
      <c r="N95">
        <v>0</v>
      </c>
      <c r="O95">
        <v>0</v>
      </c>
      <c r="P95">
        <v>0</v>
      </c>
      <c r="Q95">
        <v>0</v>
      </c>
      <c r="R95">
        <v>0</v>
      </c>
      <c r="S95">
        <v>0</v>
      </c>
      <c r="T95">
        <v>0</v>
      </c>
      <c r="U95">
        <v>0</v>
      </c>
      <c r="V95">
        <v>5.0014083799999998E-2</v>
      </c>
      <c r="W95">
        <v>0</v>
      </c>
      <c r="X95">
        <v>0</v>
      </c>
      <c r="Y95">
        <v>0</v>
      </c>
      <c r="Z95">
        <v>0</v>
      </c>
      <c r="AA95">
        <v>0</v>
      </c>
      <c r="AB95">
        <v>0</v>
      </c>
      <c r="AC95">
        <v>0</v>
      </c>
      <c r="AD95">
        <v>0</v>
      </c>
      <c r="AE95">
        <v>0</v>
      </c>
      <c r="AF95">
        <v>0</v>
      </c>
    </row>
    <row r="96" spans="1:32" x14ac:dyDescent="0.25">
      <c r="A96" t="s">
        <v>264</v>
      </c>
      <c r="B96" t="s">
        <v>328</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row>
    <row r="97" spans="1:32" x14ac:dyDescent="0.25">
      <c r="A97" t="s">
        <v>264</v>
      </c>
      <c r="B97" t="s">
        <v>329</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row>
    <row r="98" spans="1:32" x14ac:dyDescent="0.25">
      <c r="A98" t="s">
        <v>264</v>
      </c>
      <c r="B98" t="s">
        <v>330</v>
      </c>
      <c r="C98">
        <v>0</v>
      </c>
      <c r="D98">
        <v>0</v>
      </c>
      <c r="E98">
        <v>0</v>
      </c>
      <c r="F98">
        <v>0</v>
      </c>
      <c r="G98">
        <v>0</v>
      </c>
      <c r="H98">
        <v>0</v>
      </c>
      <c r="I98">
        <v>0</v>
      </c>
      <c r="J98">
        <v>0</v>
      </c>
      <c r="K98">
        <v>0</v>
      </c>
      <c r="L98">
        <v>0</v>
      </c>
      <c r="M98">
        <v>0</v>
      </c>
      <c r="N98">
        <v>0</v>
      </c>
      <c r="O98">
        <v>0</v>
      </c>
      <c r="P98">
        <v>0</v>
      </c>
      <c r="Q98">
        <v>0</v>
      </c>
      <c r="R98">
        <v>0</v>
      </c>
      <c r="S98">
        <v>0</v>
      </c>
      <c r="T98">
        <v>0</v>
      </c>
      <c r="U98">
        <v>0</v>
      </c>
      <c r="V98">
        <v>0.20247859600000001</v>
      </c>
      <c r="W98">
        <v>0</v>
      </c>
      <c r="X98">
        <v>0</v>
      </c>
      <c r="Y98">
        <v>0</v>
      </c>
      <c r="Z98">
        <v>0</v>
      </c>
      <c r="AA98">
        <v>0</v>
      </c>
      <c r="AB98">
        <v>0</v>
      </c>
      <c r="AC98">
        <v>0</v>
      </c>
      <c r="AD98">
        <v>0</v>
      </c>
      <c r="AE98">
        <v>0</v>
      </c>
      <c r="AF98">
        <v>0</v>
      </c>
    </row>
    <row r="99" spans="1:32" x14ac:dyDescent="0.25">
      <c r="A99" t="s">
        <v>264</v>
      </c>
      <c r="B99" t="s">
        <v>331</v>
      </c>
      <c r="C99">
        <v>0</v>
      </c>
      <c r="D99">
        <v>0</v>
      </c>
      <c r="E99">
        <v>0</v>
      </c>
      <c r="F99">
        <v>0</v>
      </c>
      <c r="G99">
        <v>0</v>
      </c>
      <c r="H99">
        <v>0</v>
      </c>
      <c r="I99">
        <v>0</v>
      </c>
      <c r="J99">
        <v>0</v>
      </c>
      <c r="K99">
        <v>0</v>
      </c>
      <c r="L99">
        <v>0</v>
      </c>
      <c r="M99">
        <v>0</v>
      </c>
      <c r="N99">
        <v>0</v>
      </c>
      <c r="O99">
        <v>0</v>
      </c>
      <c r="P99">
        <v>0</v>
      </c>
      <c r="Q99">
        <v>0</v>
      </c>
      <c r="R99">
        <v>0</v>
      </c>
      <c r="S99">
        <v>0</v>
      </c>
      <c r="T99">
        <v>0</v>
      </c>
      <c r="U99">
        <v>0</v>
      </c>
      <c r="V99">
        <v>9.1901126400000005E-2</v>
      </c>
      <c r="W99">
        <v>0</v>
      </c>
      <c r="X99">
        <v>0</v>
      </c>
      <c r="Y99">
        <v>0</v>
      </c>
      <c r="Z99">
        <v>0</v>
      </c>
      <c r="AA99">
        <v>0</v>
      </c>
      <c r="AB99">
        <v>0</v>
      </c>
      <c r="AC99">
        <v>0</v>
      </c>
      <c r="AD99">
        <v>0</v>
      </c>
      <c r="AE99">
        <v>0</v>
      </c>
      <c r="AF99">
        <v>0</v>
      </c>
    </row>
    <row r="100" spans="1:32" x14ac:dyDescent="0.25">
      <c r="A100" t="s">
        <v>264</v>
      </c>
      <c r="B100" t="s">
        <v>332</v>
      </c>
      <c r="C100">
        <v>0</v>
      </c>
      <c r="D100">
        <v>0</v>
      </c>
      <c r="E100">
        <v>0</v>
      </c>
      <c r="F100">
        <v>3.84327578E-7</v>
      </c>
      <c r="G100">
        <v>0</v>
      </c>
      <c r="H100">
        <v>0</v>
      </c>
      <c r="I100">
        <v>0</v>
      </c>
      <c r="J100">
        <v>0</v>
      </c>
      <c r="K100">
        <v>3.7334482100000002E-5</v>
      </c>
      <c r="L100">
        <v>3.0250393899999999E-3</v>
      </c>
      <c r="M100">
        <v>0</v>
      </c>
      <c r="N100">
        <v>0</v>
      </c>
      <c r="O100">
        <v>0</v>
      </c>
      <c r="P100">
        <v>0</v>
      </c>
      <c r="Q100">
        <v>0</v>
      </c>
      <c r="R100">
        <v>0</v>
      </c>
      <c r="S100">
        <v>0</v>
      </c>
      <c r="T100">
        <v>0</v>
      </c>
      <c r="U100">
        <v>0</v>
      </c>
      <c r="V100">
        <v>0</v>
      </c>
      <c r="W100">
        <v>0</v>
      </c>
      <c r="X100">
        <v>0</v>
      </c>
      <c r="Y100">
        <v>0</v>
      </c>
      <c r="Z100">
        <v>0</v>
      </c>
      <c r="AA100">
        <v>0</v>
      </c>
      <c r="AB100">
        <v>0</v>
      </c>
      <c r="AC100">
        <v>0</v>
      </c>
      <c r="AD100">
        <v>0</v>
      </c>
      <c r="AE100">
        <v>3.84327578E-7</v>
      </c>
      <c r="AF100">
        <v>0</v>
      </c>
    </row>
    <row r="101" spans="1:32" x14ac:dyDescent="0.25">
      <c r="A101" t="s">
        <v>264</v>
      </c>
      <c r="B101" t="s">
        <v>333</v>
      </c>
      <c r="C101">
        <v>0</v>
      </c>
      <c r="D101">
        <v>0</v>
      </c>
      <c r="E101">
        <v>0</v>
      </c>
      <c r="F101">
        <v>1.61004226E-6</v>
      </c>
      <c r="G101">
        <v>0</v>
      </c>
      <c r="H101">
        <v>0</v>
      </c>
      <c r="I101">
        <v>0</v>
      </c>
      <c r="J101">
        <v>0</v>
      </c>
      <c r="K101">
        <v>5.0677203100000004E-4</v>
      </c>
      <c r="L101">
        <v>2.4589512899999999E-2</v>
      </c>
      <c r="M101">
        <v>0</v>
      </c>
      <c r="N101">
        <v>3.67979321E-2</v>
      </c>
      <c r="O101">
        <v>3.1205406500000001E-2</v>
      </c>
      <c r="P101">
        <v>0</v>
      </c>
      <c r="Q101">
        <v>0</v>
      </c>
      <c r="R101">
        <v>0</v>
      </c>
      <c r="S101">
        <v>0</v>
      </c>
      <c r="T101">
        <v>0</v>
      </c>
      <c r="U101">
        <v>0</v>
      </c>
      <c r="V101">
        <v>0</v>
      </c>
      <c r="W101">
        <v>0</v>
      </c>
      <c r="X101">
        <v>0</v>
      </c>
      <c r="Y101">
        <v>0</v>
      </c>
      <c r="Z101">
        <v>0</v>
      </c>
      <c r="AA101">
        <v>0</v>
      </c>
      <c r="AB101">
        <v>0</v>
      </c>
      <c r="AC101">
        <v>0</v>
      </c>
      <c r="AD101">
        <v>0</v>
      </c>
      <c r="AE101">
        <v>1.61004226E-6</v>
      </c>
      <c r="AF101">
        <v>0</v>
      </c>
    </row>
    <row r="102" spans="1:32" x14ac:dyDescent="0.25">
      <c r="A102" t="s">
        <v>264</v>
      </c>
      <c r="B102" t="s">
        <v>334</v>
      </c>
      <c r="C102">
        <v>0</v>
      </c>
      <c r="D102">
        <v>0</v>
      </c>
      <c r="E102">
        <v>0</v>
      </c>
      <c r="F102">
        <v>1.40867666E-6</v>
      </c>
      <c r="G102">
        <v>0</v>
      </c>
      <c r="H102">
        <v>0</v>
      </c>
      <c r="I102">
        <v>0</v>
      </c>
      <c r="J102">
        <v>0</v>
      </c>
      <c r="K102">
        <v>1.3684215299999999E-4</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1.40867666E-6</v>
      </c>
      <c r="AF102">
        <v>0</v>
      </c>
    </row>
    <row r="103" spans="1:32" x14ac:dyDescent="0.25">
      <c r="A103" t="s">
        <v>264</v>
      </c>
      <c r="B103" t="s">
        <v>335</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row>
    <row r="104" spans="1:32" x14ac:dyDescent="0.25">
      <c r="A104" t="s">
        <v>264</v>
      </c>
      <c r="B104" t="s">
        <v>336</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row>
    <row r="105" spans="1:32" x14ac:dyDescent="0.25">
      <c r="A105" t="s">
        <v>264</v>
      </c>
      <c r="B105" t="s">
        <v>337</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row>
    <row r="106" spans="1:32" x14ac:dyDescent="0.25">
      <c r="A106" t="s">
        <v>264</v>
      </c>
      <c r="B106" t="s">
        <v>338</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row>
    <row r="107" spans="1:32" x14ac:dyDescent="0.25">
      <c r="A107" t="s">
        <v>264</v>
      </c>
      <c r="B107" t="s">
        <v>339</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row>
    <row r="108" spans="1:32" x14ac:dyDescent="0.25">
      <c r="A108" t="s">
        <v>264</v>
      </c>
      <c r="B108" t="s">
        <v>340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row>
    <row r="109" spans="1:32" x14ac:dyDescent="0.25">
      <c r="A109" t="s">
        <v>264</v>
      </c>
      <c r="B109" t="s">
        <v>341</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row>
    <row r="110" spans="1:32" x14ac:dyDescent="0.25">
      <c r="A110" t="s">
        <v>264</v>
      </c>
      <c r="B110" t="s">
        <v>342</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row>
    <row r="111" spans="1:32" x14ac:dyDescent="0.25">
      <c r="A111" t="s">
        <v>264</v>
      </c>
      <c r="B111" t="s">
        <v>343</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row>
    <row r="112" spans="1:32" x14ac:dyDescent="0.25">
      <c r="A112" t="s">
        <v>264</v>
      </c>
      <c r="B112" t="s">
        <v>344</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row>
    <row r="113" spans="1:32" x14ac:dyDescent="0.25">
      <c r="A113" t="s">
        <v>264</v>
      </c>
      <c r="B113" t="s">
        <v>345</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row>
    <row r="114" spans="1:32" x14ac:dyDescent="0.25">
      <c r="A114" t="s">
        <v>264</v>
      </c>
      <c r="B114" t="s">
        <v>346</v>
      </c>
      <c r="C114">
        <v>0</v>
      </c>
      <c r="D114">
        <v>0</v>
      </c>
      <c r="E114">
        <v>0</v>
      </c>
      <c r="F114">
        <v>4.2474498699999999E-11</v>
      </c>
      <c r="G114">
        <v>0</v>
      </c>
      <c r="H114">
        <v>0</v>
      </c>
      <c r="I114">
        <v>0</v>
      </c>
      <c r="J114">
        <v>0</v>
      </c>
      <c r="K114">
        <v>2.9145085599999999E-2</v>
      </c>
      <c r="L114">
        <v>1.0330463599999999E-2</v>
      </c>
      <c r="M114">
        <v>5.9452000200000001E-2</v>
      </c>
      <c r="N114">
        <v>0</v>
      </c>
      <c r="O114">
        <v>0</v>
      </c>
      <c r="P114">
        <v>0</v>
      </c>
      <c r="Q114">
        <v>0</v>
      </c>
      <c r="R114">
        <v>0</v>
      </c>
      <c r="S114">
        <v>0</v>
      </c>
      <c r="T114">
        <v>0</v>
      </c>
      <c r="U114">
        <v>0</v>
      </c>
      <c r="V114">
        <v>0</v>
      </c>
      <c r="W114">
        <v>0</v>
      </c>
      <c r="X114">
        <v>0</v>
      </c>
      <c r="Y114">
        <v>0</v>
      </c>
      <c r="Z114">
        <v>0</v>
      </c>
      <c r="AA114">
        <v>0</v>
      </c>
      <c r="AB114">
        <v>0</v>
      </c>
      <c r="AC114">
        <v>0</v>
      </c>
      <c r="AD114">
        <v>0</v>
      </c>
      <c r="AE114">
        <v>4.2474498699999999E-11</v>
      </c>
      <c r="AF114">
        <v>0</v>
      </c>
    </row>
    <row r="115" spans="1:32" x14ac:dyDescent="0.25">
      <c r="A115" t="s">
        <v>264</v>
      </c>
      <c r="B115" t="s">
        <v>347</v>
      </c>
      <c r="C115">
        <v>0</v>
      </c>
      <c r="D115">
        <v>0</v>
      </c>
      <c r="E115">
        <v>0</v>
      </c>
      <c r="F115">
        <v>1.5062771600000001E-11</v>
      </c>
      <c r="G115">
        <v>0</v>
      </c>
      <c r="H115">
        <v>0</v>
      </c>
      <c r="I115">
        <v>0</v>
      </c>
      <c r="J115">
        <v>0</v>
      </c>
      <c r="K115">
        <v>3.1059492599999999E-2</v>
      </c>
      <c r="L115">
        <v>8.1528269999999996E-3</v>
      </c>
      <c r="M115">
        <v>5.5568006699999999E-2</v>
      </c>
      <c r="N115">
        <v>0</v>
      </c>
      <c r="O115">
        <v>0</v>
      </c>
      <c r="P115">
        <v>0</v>
      </c>
      <c r="Q115">
        <v>0</v>
      </c>
      <c r="R115">
        <v>0</v>
      </c>
      <c r="S115">
        <v>0</v>
      </c>
      <c r="T115">
        <v>0</v>
      </c>
      <c r="U115">
        <v>0</v>
      </c>
      <c r="V115">
        <v>0</v>
      </c>
      <c r="W115">
        <v>0</v>
      </c>
      <c r="X115">
        <v>0</v>
      </c>
      <c r="Y115">
        <v>0</v>
      </c>
      <c r="Z115">
        <v>0</v>
      </c>
      <c r="AA115">
        <v>0</v>
      </c>
      <c r="AB115">
        <v>0</v>
      </c>
      <c r="AC115">
        <v>0</v>
      </c>
      <c r="AD115">
        <v>0</v>
      </c>
      <c r="AE115">
        <v>1.5062771600000001E-11</v>
      </c>
      <c r="AF115">
        <v>0</v>
      </c>
    </row>
    <row r="116" spans="1:32" x14ac:dyDescent="0.25">
      <c r="A116" t="s">
        <v>264</v>
      </c>
      <c r="B116" t="s">
        <v>348</v>
      </c>
      <c r="C116">
        <v>0</v>
      </c>
      <c r="D116">
        <v>0</v>
      </c>
      <c r="E116">
        <v>0</v>
      </c>
      <c r="F116">
        <v>5.3887929499999998E-12</v>
      </c>
      <c r="G116">
        <v>0</v>
      </c>
      <c r="H116">
        <v>0</v>
      </c>
      <c r="I116">
        <v>0</v>
      </c>
      <c r="J116">
        <v>0</v>
      </c>
      <c r="K116">
        <v>3.2307648299999998E-2</v>
      </c>
      <c r="L116">
        <v>6.3299206000000004E-3</v>
      </c>
      <c r="M116">
        <v>5.1936344699999998E-2</v>
      </c>
      <c r="N116">
        <v>0</v>
      </c>
      <c r="O116">
        <v>0</v>
      </c>
      <c r="P116">
        <v>0</v>
      </c>
      <c r="Q116">
        <v>0</v>
      </c>
      <c r="R116">
        <v>0</v>
      </c>
      <c r="S116">
        <v>0</v>
      </c>
      <c r="T116">
        <v>0</v>
      </c>
      <c r="U116">
        <v>0</v>
      </c>
      <c r="V116">
        <v>0</v>
      </c>
      <c r="W116">
        <v>0</v>
      </c>
      <c r="X116">
        <v>0</v>
      </c>
      <c r="Y116">
        <v>0</v>
      </c>
      <c r="Z116">
        <v>0</v>
      </c>
      <c r="AA116">
        <v>0</v>
      </c>
      <c r="AB116">
        <v>0</v>
      </c>
      <c r="AC116">
        <v>0</v>
      </c>
      <c r="AD116">
        <v>0</v>
      </c>
      <c r="AE116">
        <v>5.3887929499999998E-12</v>
      </c>
      <c r="AF116">
        <v>0</v>
      </c>
    </row>
    <row r="117" spans="1:32" x14ac:dyDescent="0.25">
      <c r="A117" t="s">
        <v>264</v>
      </c>
      <c r="B117" t="s">
        <v>349</v>
      </c>
      <c r="C117">
        <v>0</v>
      </c>
      <c r="D117">
        <v>0</v>
      </c>
      <c r="E117">
        <v>0</v>
      </c>
      <c r="F117">
        <v>1.9626464399999998E-12</v>
      </c>
      <c r="G117">
        <v>0</v>
      </c>
      <c r="H117">
        <v>0</v>
      </c>
      <c r="I117">
        <v>0</v>
      </c>
      <c r="J117">
        <v>0</v>
      </c>
      <c r="K117">
        <v>3.2888172799999997E-2</v>
      </c>
      <c r="L117">
        <v>4.8562297299999998E-3</v>
      </c>
      <c r="M117">
        <v>4.8540494500000003E-2</v>
      </c>
      <c r="N117">
        <v>0</v>
      </c>
      <c r="O117">
        <v>0</v>
      </c>
      <c r="P117">
        <v>0</v>
      </c>
      <c r="Q117">
        <v>0</v>
      </c>
      <c r="R117">
        <v>0</v>
      </c>
      <c r="S117">
        <v>0</v>
      </c>
      <c r="T117">
        <v>0</v>
      </c>
      <c r="U117">
        <v>0</v>
      </c>
      <c r="V117">
        <v>0</v>
      </c>
      <c r="W117">
        <v>0</v>
      </c>
      <c r="X117">
        <v>0</v>
      </c>
      <c r="Y117">
        <v>0</v>
      </c>
      <c r="Z117">
        <v>0</v>
      </c>
      <c r="AA117">
        <v>0</v>
      </c>
      <c r="AB117">
        <v>0</v>
      </c>
      <c r="AC117">
        <v>0</v>
      </c>
      <c r="AD117">
        <v>0</v>
      </c>
      <c r="AE117">
        <v>1.9626464399999998E-12</v>
      </c>
      <c r="AF117">
        <v>0</v>
      </c>
    </row>
    <row r="118" spans="1:32" x14ac:dyDescent="0.25">
      <c r="A118" t="s">
        <v>264</v>
      </c>
      <c r="B118" t="s">
        <v>350</v>
      </c>
      <c r="C118">
        <v>0</v>
      </c>
      <c r="D118">
        <v>0</v>
      </c>
      <c r="E118">
        <v>0</v>
      </c>
      <c r="F118">
        <v>7.27814003E-13</v>
      </c>
      <c r="G118">
        <v>0</v>
      </c>
      <c r="H118">
        <v>0</v>
      </c>
      <c r="I118">
        <v>0</v>
      </c>
      <c r="J118">
        <v>0</v>
      </c>
      <c r="K118">
        <v>3.2888160200000002E-2</v>
      </c>
      <c r="L118">
        <v>3.6919050900000002E-3</v>
      </c>
      <c r="M118">
        <v>4.5365256499999999E-2</v>
      </c>
      <c r="N118">
        <v>0</v>
      </c>
      <c r="O118">
        <v>0</v>
      </c>
      <c r="P118">
        <v>0</v>
      </c>
      <c r="Q118">
        <v>0</v>
      </c>
      <c r="R118">
        <v>0</v>
      </c>
      <c r="S118">
        <v>0</v>
      </c>
      <c r="T118">
        <v>0</v>
      </c>
      <c r="U118">
        <v>0</v>
      </c>
      <c r="V118">
        <v>0</v>
      </c>
      <c r="W118">
        <v>0</v>
      </c>
      <c r="X118">
        <v>0</v>
      </c>
      <c r="Y118">
        <v>0</v>
      </c>
      <c r="Z118">
        <v>0</v>
      </c>
      <c r="AA118">
        <v>0</v>
      </c>
      <c r="AB118">
        <v>0</v>
      </c>
      <c r="AC118">
        <v>0</v>
      </c>
      <c r="AD118">
        <v>0</v>
      </c>
      <c r="AE118">
        <v>7.27814003E-13</v>
      </c>
      <c r="AF118">
        <v>0</v>
      </c>
    </row>
    <row r="119" spans="1:32" x14ac:dyDescent="0.25">
      <c r="A119" t="s">
        <v>264</v>
      </c>
      <c r="B119" t="s">
        <v>351</v>
      </c>
      <c r="C119">
        <v>0</v>
      </c>
      <c r="D119">
        <v>0</v>
      </c>
      <c r="E119">
        <v>0</v>
      </c>
      <c r="F119">
        <v>2.6929346300000002E-13</v>
      </c>
      <c r="G119">
        <v>0</v>
      </c>
      <c r="H119">
        <v>0</v>
      </c>
      <c r="I119">
        <v>0</v>
      </c>
      <c r="J119">
        <v>0</v>
      </c>
      <c r="K119">
        <v>3.2452163300000003E-2</v>
      </c>
      <c r="L119">
        <v>2.7749068700000002E-3</v>
      </c>
      <c r="M119">
        <v>4.2396583000000002E-2</v>
      </c>
      <c r="N119">
        <v>0</v>
      </c>
      <c r="O119">
        <v>0</v>
      </c>
      <c r="P119">
        <v>0</v>
      </c>
      <c r="Q119">
        <v>0</v>
      </c>
      <c r="R119">
        <v>0</v>
      </c>
      <c r="S119">
        <v>0</v>
      </c>
      <c r="T119">
        <v>0</v>
      </c>
      <c r="U119">
        <v>0</v>
      </c>
      <c r="V119">
        <v>0</v>
      </c>
      <c r="W119">
        <v>0</v>
      </c>
      <c r="X119">
        <v>0</v>
      </c>
      <c r="Y119">
        <v>0</v>
      </c>
      <c r="Z119">
        <v>0</v>
      </c>
      <c r="AA119">
        <v>0</v>
      </c>
      <c r="AB119">
        <v>0</v>
      </c>
      <c r="AC119">
        <v>0</v>
      </c>
      <c r="AD119">
        <v>0</v>
      </c>
      <c r="AE119">
        <v>2.6929346300000002E-13</v>
      </c>
      <c r="AF119">
        <v>0</v>
      </c>
    </row>
    <row r="120" spans="1:32" x14ac:dyDescent="0.25">
      <c r="A120" t="s">
        <v>264</v>
      </c>
      <c r="B120" t="s">
        <v>352</v>
      </c>
      <c r="C120">
        <v>0</v>
      </c>
      <c r="D120">
        <v>0</v>
      </c>
      <c r="E120">
        <v>0</v>
      </c>
      <c r="F120">
        <v>1.02747938E-13</v>
      </c>
      <c r="G120">
        <v>0</v>
      </c>
      <c r="H120">
        <v>0</v>
      </c>
      <c r="I120">
        <v>0</v>
      </c>
      <c r="J120">
        <v>0</v>
      </c>
      <c r="K120">
        <v>3.1625486699999997E-2</v>
      </c>
      <c r="L120">
        <v>2.0824886200000001E-3</v>
      </c>
      <c r="M120">
        <v>3.9621065099999998E-2</v>
      </c>
      <c r="N120">
        <v>0</v>
      </c>
      <c r="O120">
        <v>0</v>
      </c>
      <c r="P120">
        <v>0</v>
      </c>
      <c r="Q120">
        <v>0</v>
      </c>
      <c r="R120">
        <v>0</v>
      </c>
      <c r="S120">
        <v>0</v>
      </c>
      <c r="T120">
        <v>0</v>
      </c>
      <c r="U120">
        <v>0</v>
      </c>
      <c r="V120">
        <v>0</v>
      </c>
      <c r="W120">
        <v>0</v>
      </c>
      <c r="X120">
        <v>0</v>
      </c>
      <c r="Y120">
        <v>0</v>
      </c>
      <c r="Z120">
        <v>0</v>
      </c>
      <c r="AA120">
        <v>0</v>
      </c>
      <c r="AB120">
        <v>0</v>
      </c>
      <c r="AC120">
        <v>0</v>
      </c>
      <c r="AD120">
        <v>0</v>
      </c>
      <c r="AE120">
        <v>1.02747938E-13</v>
      </c>
      <c r="AF120">
        <v>0</v>
      </c>
    </row>
    <row r="121" spans="1:32" x14ac:dyDescent="0.25">
      <c r="A121" t="s">
        <v>264</v>
      </c>
      <c r="B121" t="s">
        <v>353</v>
      </c>
      <c r="C121">
        <v>0</v>
      </c>
      <c r="D121">
        <v>0</v>
      </c>
      <c r="E121">
        <v>0</v>
      </c>
      <c r="F121">
        <v>3.9998019800000003E-14</v>
      </c>
      <c r="G121">
        <v>0</v>
      </c>
      <c r="H121">
        <v>0</v>
      </c>
      <c r="I121">
        <v>0</v>
      </c>
      <c r="J121">
        <v>0</v>
      </c>
      <c r="K121">
        <v>3.0538486699999999E-2</v>
      </c>
      <c r="L121">
        <v>1.55952988E-3</v>
      </c>
      <c r="M121">
        <v>3.7028288600000001E-2</v>
      </c>
      <c r="N121">
        <v>0</v>
      </c>
      <c r="O121">
        <v>0</v>
      </c>
      <c r="P121">
        <v>0</v>
      </c>
      <c r="Q121">
        <v>0</v>
      </c>
      <c r="R121">
        <v>0</v>
      </c>
      <c r="S121">
        <v>0</v>
      </c>
      <c r="T121">
        <v>0</v>
      </c>
      <c r="U121">
        <v>0</v>
      </c>
      <c r="V121">
        <v>0</v>
      </c>
      <c r="W121">
        <v>0</v>
      </c>
      <c r="X121">
        <v>0</v>
      </c>
      <c r="Y121">
        <v>0</v>
      </c>
      <c r="Z121">
        <v>0</v>
      </c>
      <c r="AA121">
        <v>0</v>
      </c>
      <c r="AB121">
        <v>0</v>
      </c>
      <c r="AC121">
        <v>0</v>
      </c>
      <c r="AD121">
        <v>0</v>
      </c>
      <c r="AE121">
        <v>3.9998019800000003E-14</v>
      </c>
      <c r="AF121">
        <v>0</v>
      </c>
    </row>
    <row r="122" spans="1:32" x14ac:dyDescent="0.25">
      <c r="A122" t="s">
        <v>264</v>
      </c>
      <c r="B122" t="s">
        <v>354</v>
      </c>
      <c r="C122">
        <v>0</v>
      </c>
      <c r="D122">
        <v>0</v>
      </c>
      <c r="E122">
        <v>0</v>
      </c>
      <c r="F122">
        <v>1.56232132E-14</v>
      </c>
      <c r="G122">
        <v>0</v>
      </c>
      <c r="H122">
        <v>0</v>
      </c>
      <c r="I122">
        <v>0</v>
      </c>
      <c r="J122">
        <v>0</v>
      </c>
      <c r="K122">
        <v>2.9285239500000001E-2</v>
      </c>
      <c r="L122">
        <v>1.1624651700000001E-3</v>
      </c>
      <c r="M122">
        <v>3.4600412900000002E-2</v>
      </c>
      <c r="N122">
        <v>0</v>
      </c>
      <c r="O122">
        <v>0</v>
      </c>
      <c r="P122">
        <v>0</v>
      </c>
      <c r="Q122">
        <v>0</v>
      </c>
      <c r="R122">
        <v>0</v>
      </c>
      <c r="S122">
        <v>0</v>
      </c>
      <c r="T122">
        <v>0</v>
      </c>
      <c r="U122">
        <v>0</v>
      </c>
      <c r="V122">
        <v>0</v>
      </c>
      <c r="W122">
        <v>0</v>
      </c>
      <c r="X122">
        <v>0</v>
      </c>
      <c r="Y122">
        <v>0</v>
      </c>
      <c r="Z122">
        <v>0</v>
      </c>
      <c r="AA122">
        <v>0</v>
      </c>
      <c r="AB122">
        <v>0</v>
      </c>
      <c r="AC122">
        <v>0</v>
      </c>
      <c r="AD122">
        <v>0</v>
      </c>
      <c r="AE122">
        <v>1.56232132E-14</v>
      </c>
      <c r="AF122">
        <v>0</v>
      </c>
    </row>
    <row r="123" spans="1:32" x14ac:dyDescent="0.25">
      <c r="A123" t="s">
        <v>264</v>
      </c>
      <c r="B123" t="s">
        <v>355</v>
      </c>
      <c r="C123">
        <v>0</v>
      </c>
      <c r="D123">
        <v>0</v>
      </c>
      <c r="E123">
        <v>0</v>
      </c>
      <c r="F123">
        <v>1.29327097E-20</v>
      </c>
      <c r="G123">
        <v>0</v>
      </c>
      <c r="H123">
        <v>0</v>
      </c>
      <c r="I123">
        <v>0</v>
      </c>
      <c r="J123">
        <v>0</v>
      </c>
      <c r="K123">
        <v>0.48620094899999999</v>
      </c>
      <c r="L123">
        <v>1.4032817500000001E-4</v>
      </c>
      <c r="M123">
        <v>0.52219580099999996</v>
      </c>
      <c r="N123">
        <v>0</v>
      </c>
      <c r="O123">
        <v>0</v>
      </c>
      <c r="P123">
        <v>0</v>
      </c>
      <c r="Q123">
        <v>0</v>
      </c>
      <c r="R123">
        <v>0</v>
      </c>
      <c r="S123">
        <v>0</v>
      </c>
      <c r="T123">
        <v>0</v>
      </c>
      <c r="U123">
        <v>0</v>
      </c>
      <c r="V123">
        <v>0</v>
      </c>
      <c r="W123">
        <v>0</v>
      </c>
      <c r="X123">
        <v>0</v>
      </c>
      <c r="Y123">
        <v>0</v>
      </c>
      <c r="Z123">
        <v>0</v>
      </c>
      <c r="AA123">
        <v>0</v>
      </c>
      <c r="AB123">
        <v>0</v>
      </c>
      <c r="AC123">
        <v>0</v>
      </c>
      <c r="AD123">
        <v>0</v>
      </c>
      <c r="AE123">
        <v>1.29327097E-20</v>
      </c>
      <c r="AF123">
        <v>0</v>
      </c>
    </row>
    <row r="124" spans="1:32" x14ac:dyDescent="0.25">
      <c r="A124" t="s">
        <v>264</v>
      </c>
      <c r="B124" t="s">
        <v>73</v>
      </c>
      <c r="C124">
        <v>1</v>
      </c>
      <c r="D124">
        <v>1</v>
      </c>
      <c r="E124">
        <v>1</v>
      </c>
      <c r="F124">
        <v>0.99999999975322784</v>
      </c>
      <c r="G124">
        <v>1</v>
      </c>
      <c r="H124">
        <v>0.99999999966680708</v>
      </c>
      <c r="I124">
        <v>1</v>
      </c>
      <c r="J124">
        <v>1</v>
      </c>
      <c r="K124">
        <v>1.0000000003954099</v>
      </c>
      <c r="L124">
        <v>0.99999999990961008</v>
      </c>
      <c r="M124">
        <v>1.0000000000460001</v>
      </c>
      <c r="N124">
        <v>1.0000000003809999</v>
      </c>
      <c r="O124">
        <v>1.0000000001139999</v>
      </c>
      <c r="P124">
        <v>1.0000000003684</v>
      </c>
      <c r="Q124">
        <v>1</v>
      </c>
      <c r="R124">
        <v>1</v>
      </c>
      <c r="S124">
        <v>1</v>
      </c>
      <c r="T124">
        <v>1</v>
      </c>
      <c r="U124">
        <v>1</v>
      </c>
      <c r="V124">
        <v>0.99999999919999993</v>
      </c>
      <c r="W124">
        <v>1</v>
      </c>
      <c r="X124">
        <v>1</v>
      </c>
      <c r="Y124">
        <v>1</v>
      </c>
      <c r="Z124">
        <v>1</v>
      </c>
      <c r="AA124">
        <v>1</v>
      </c>
      <c r="AB124">
        <v>1</v>
      </c>
      <c r="AC124">
        <v>1</v>
      </c>
      <c r="AD124">
        <v>0.9999999999139999</v>
      </c>
      <c r="AE124">
        <v>0.99999999975322784</v>
      </c>
      <c r="AF124">
        <v>0.99999999975322784</v>
      </c>
    </row>
    <row r="125" spans="1:32" x14ac:dyDescent="0.25">
      <c r="A125" t="s">
        <v>356</v>
      </c>
      <c r="B125" t="s">
        <v>357</v>
      </c>
      <c r="C125">
        <v>19848.928412202422</v>
      </c>
      <c r="D125">
        <v>15081.087197516745</v>
      </c>
      <c r="E125">
        <v>16333.788078130317</v>
      </c>
      <c r="F125">
        <v>23274.868309865324</v>
      </c>
      <c r="G125">
        <v>18433.358750139869</v>
      </c>
      <c r="H125">
        <v>83583.865175452243</v>
      </c>
      <c r="I125">
        <v>4821.3737779562707</v>
      </c>
      <c r="J125">
        <v>4821.3737779562707</v>
      </c>
      <c r="K125">
        <v>310.53914405492299</v>
      </c>
      <c r="L125">
        <v>789.07358685354177</v>
      </c>
      <c r="M125">
        <v>289.34578854194484</v>
      </c>
      <c r="N125">
        <v>276.4111843537093</v>
      </c>
      <c r="O125">
        <v>300.87567340584059</v>
      </c>
      <c r="P125">
        <v>202.4158119157683</v>
      </c>
      <c r="Q125">
        <v>602.23917542655056</v>
      </c>
      <c r="R125">
        <v>277.06579616146206</v>
      </c>
      <c r="S125">
        <v>216.48051246386964</v>
      </c>
      <c r="T125">
        <v>1089.8013047785917</v>
      </c>
      <c r="U125">
        <v>12.3243402879316</v>
      </c>
      <c r="V125">
        <v>888.91402113173081</v>
      </c>
      <c r="W125">
        <v>238.25172515171622</v>
      </c>
      <c r="X125">
        <v>721.8360793904618</v>
      </c>
      <c r="Y125">
        <v>324.19636987649488</v>
      </c>
      <c r="Z125">
        <v>6093.4568419755606</v>
      </c>
      <c r="AA125">
        <v>5618.5408678982521</v>
      </c>
      <c r="AB125">
        <v>57344.870155287732</v>
      </c>
      <c r="AC125">
        <v>14510.514398595335</v>
      </c>
      <c r="AD125">
        <v>2583.3447516896613</v>
      </c>
      <c r="AE125">
        <v>1224.9930682240818</v>
      </c>
      <c r="AF125">
        <f>AF134*CONVERT(1,"lbm","kg")</f>
        <v>3489.0411282950304</v>
      </c>
    </row>
    <row r="126" spans="1:32" x14ac:dyDescent="0.25">
      <c r="A126" t="s">
        <v>356</v>
      </c>
      <c r="B126" t="s">
        <v>358</v>
      </c>
      <c r="C126">
        <v>343929.51266740652</v>
      </c>
      <c r="D126">
        <v>271688.80198490497</v>
      </c>
      <c r="E126">
        <v>522010.6509457744</v>
      </c>
      <c r="F126">
        <v>405651.44305227941</v>
      </c>
      <c r="G126">
        <v>332080.64441243862</v>
      </c>
      <c r="H126">
        <v>1211199.442187344</v>
      </c>
      <c r="I126">
        <v>212187.69522360459</v>
      </c>
      <c r="J126">
        <v>212187.69522360459</v>
      </c>
      <c r="K126">
        <v>135800.31521603427</v>
      </c>
      <c r="L126">
        <v>103919.29880142544</v>
      </c>
      <c r="M126">
        <v>139924.9340552217</v>
      </c>
      <c r="N126">
        <v>55394.522301150551</v>
      </c>
      <c r="O126">
        <v>32696.261428455939</v>
      </c>
      <c r="P126">
        <v>11067.526549221811</v>
      </c>
      <c r="Q126">
        <v>10435.214476357669</v>
      </c>
      <c r="R126">
        <v>558.50923315074283</v>
      </c>
      <c r="S126">
        <v>436.38141666496966</v>
      </c>
      <c r="T126">
        <v>2196.821465800962</v>
      </c>
      <c r="U126">
        <v>24.843405194814334</v>
      </c>
      <c r="V126">
        <v>174497.00876742613</v>
      </c>
      <c r="W126">
        <v>27215.542198133175</v>
      </c>
      <c r="X126">
        <v>73331.441121354874</v>
      </c>
      <c r="Y126">
        <v>18843.265593597811</v>
      </c>
      <c r="Z126">
        <v>109774.84381451657</v>
      </c>
      <c r="AA126">
        <v>101219.13735855695</v>
      </c>
      <c r="AB126">
        <v>1033079.3022226368</v>
      </c>
      <c r="AC126">
        <v>261409.81873676882</v>
      </c>
      <c r="AD126">
        <v>74279.861943646523</v>
      </c>
      <c r="AE126">
        <v>21350.075940570656</v>
      </c>
      <c r="AF126" s="210">
        <f>AF135*CONVERT(1,"lbm","kg")</f>
        <v>95629.972182359998</v>
      </c>
    </row>
    <row r="127" spans="1:32" x14ac:dyDescent="0.25">
      <c r="A127" t="s">
        <v>356</v>
      </c>
      <c r="B127" t="s">
        <v>359</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row>
    <row r="128" spans="1:32" x14ac:dyDescent="0.25">
      <c r="A128" t="s">
        <v>360</v>
      </c>
      <c r="B128" t="s">
        <v>361</v>
      </c>
      <c r="C128">
        <v>37.777777777777779</v>
      </c>
      <c r="D128">
        <v>343.33333333333331</v>
      </c>
      <c r="E128">
        <v>151.66666666666666</v>
      </c>
      <c r="F128">
        <v>44.078828888888886</v>
      </c>
      <c r="G128">
        <v>343.33333333333331</v>
      </c>
      <c r="H128">
        <v>92.837007777777785</v>
      </c>
      <c r="I128">
        <v>37.77777833333333</v>
      </c>
      <c r="J128">
        <v>47.474355000000003</v>
      </c>
      <c r="K128">
        <v>253.11091666666667</v>
      </c>
      <c r="L128">
        <v>165.55555555555554</v>
      </c>
      <c r="M128">
        <v>37.777777777777779</v>
      </c>
      <c r="N128">
        <v>37.777777777777779</v>
      </c>
      <c r="O128">
        <v>37.777777777777779</v>
      </c>
      <c r="P128">
        <v>37.777777777777779</v>
      </c>
      <c r="Q128">
        <v>15</v>
      </c>
      <c r="R128">
        <v>37.777777777777779</v>
      </c>
      <c r="S128">
        <v>37.777777777777779</v>
      </c>
      <c r="T128">
        <v>37.777777777777779</v>
      </c>
      <c r="U128">
        <v>37.777777777777779</v>
      </c>
      <c r="V128">
        <v>114.79459888888888</v>
      </c>
      <c r="W128">
        <v>37.777777777777779</v>
      </c>
      <c r="X128">
        <v>48.694423333333333</v>
      </c>
      <c r="Y128">
        <v>37.777777777777779</v>
      </c>
      <c r="Z128">
        <v>521.11111111111109</v>
      </c>
      <c r="AA128">
        <v>344.94813000000005</v>
      </c>
      <c r="AB128">
        <v>225.58605666666668</v>
      </c>
      <c r="AC128">
        <v>139.54319388888888</v>
      </c>
      <c r="AD128">
        <v>15</v>
      </c>
      <c r="AE128">
        <v>31.448281722222223</v>
      </c>
      <c r="AF128">
        <f>CONVERT(AF137,"F","C")</f>
        <v>121.11111111111111</v>
      </c>
    </row>
    <row r="129" spans="1:32" x14ac:dyDescent="0.25">
      <c r="A129" t="s">
        <v>360</v>
      </c>
      <c r="B129" t="s">
        <v>362</v>
      </c>
      <c r="C129">
        <v>3.1026407819300998</v>
      </c>
      <c r="D129">
        <v>4.2402757353044702</v>
      </c>
      <c r="E129">
        <v>2.7579029172712</v>
      </c>
      <c r="F129">
        <v>3.1026407819300998</v>
      </c>
      <c r="G129">
        <v>4.37817088116803</v>
      </c>
      <c r="H129">
        <v>2.2407961202828499</v>
      </c>
      <c r="I129">
        <v>1.8271106826921699</v>
      </c>
      <c r="J129">
        <v>15.269818977201314</v>
      </c>
      <c r="K129">
        <v>0.58605436992012994</v>
      </c>
      <c r="L129">
        <v>1.9994796150216199</v>
      </c>
      <c r="M129">
        <v>0.3447378646589</v>
      </c>
      <c r="N129">
        <v>0.3447378646589</v>
      </c>
      <c r="O129">
        <v>0.3447378646589</v>
      </c>
      <c r="P129">
        <v>0.3447378646589</v>
      </c>
      <c r="Q129">
        <v>3.1026407819300998</v>
      </c>
      <c r="R129">
        <v>4.1368543759067995</v>
      </c>
      <c r="S129">
        <v>4.1368543759067995</v>
      </c>
      <c r="T129">
        <v>0.82737087518135999</v>
      </c>
      <c r="U129">
        <v>4.1368543759067995</v>
      </c>
      <c r="V129">
        <v>0.20684271879534</v>
      </c>
      <c r="W129">
        <v>0.3447378646589</v>
      </c>
      <c r="X129">
        <v>0.20684271879534</v>
      </c>
      <c r="Y129">
        <v>0.10342135939767</v>
      </c>
      <c r="Z129">
        <v>12.755300992379299</v>
      </c>
      <c r="AA129">
        <v>4.2381793774547223</v>
      </c>
      <c r="AB129">
        <v>2.5834376270920019</v>
      </c>
      <c r="AC129">
        <v>0.3447378646589</v>
      </c>
      <c r="AD129">
        <v>0.1013529322097166</v>
      </c>
      <c r="AE129">
        <v>2.72342913080531</v>
      </c>
      <c r="AF129">
        <f>AF138*CONVERT(1,"lbm","kg")*9.80665/CONVERT(1,"in","m")^2/10^6</f>
        <v>0.10135293220957491</v>
      </c>
    </row>
    <row r="130" spans="1:32" x14ac:dyDescent="0.25">
      <c r="A130" t="s">
        <v>360</v>
      </c>
      <c r="B130" t="s">
        <v>363</v>
      </c>
      <c r="C130" t="e">
        <v>#N/A</v>
      </c>
      <c r="D130" t="e">
        <v>#N/A</v>
      </c>
      <c r="E130" t="e">
        <v>#N/A</v>
      </c>
      <c r="F130" t="e">
        <v>#N/A</v>
      </c>
      <c r="G130" t="e">
        <v>#N/A</v>
      </c>
      <c r="H130" t="e">
        <v>#N/A</v>
      </c>
      <c r="I130" t="e">
        <v>#N/A</v>
      </c>
      <c r="J130" t="e">
        <v>#N/A</v>
      </c>
      <c r="K130" t="e">
        <v>#N/A</v>
      </c>
      <c r="L130" t="e">
        <v>#N/A</v>
      </c>
      <c r="M130" t="e">
        <v>#N/A</v>
      </c>
      <c r="N130" t="e">
        <v>#N/A</v>
      </c>
      <c r="O130" t="e">
        <v>#N/A</v>
      </c>
      <c r="P130" t="e">
        <v>#N/A</v>
      </c>
      <c r="Q130" t="e">
        <v>#N/A</v>
      </c>
      <c r="R130" t="e">
        <v>#N/A</v>
      </c>
      <c r="S130" t="e">
        <v>#N/A</v>
      </c>
      <c r="T130" t="e">
        <v>#N/A</v>
      </c>
      <c r="U130" t="e">
        <v>#N/A</v>
      </c>
      <c r="V130" t="e">
        <v>#N/A</v>
      </c>
      <c r="W130" t="e">
        <v>#N/A</v>
      </c>
      <c r="X130" t="e">
        <v>#N/A</v>
      </c>
      <c r="Y130" t="e">
        <v>#N/A</v>
      </c>
      <c r="Z130" t="e">
        <v>#N/A</v>
      </c>
      <c r="AA130" t="e">
        <v>#N/A</v>
      </c>
      <c r="AB130" t="e">
        <v>#N/A</v>
      </c>
      <c r="AC130" t="e">
        <v>#N/A</v>
      </c>
      <c r="AD130" t="e">
        <v>#N/A</v>
      </c>
      <c r="AE130" t="e">
        <v>#N/A</v>
      </c>
      <c r="AF130" t="e">
        <v>#N/A</v>
      </c>
    </row>
    <row r="131" spans="1:32" x14ac:dyDescent="0.25">
      <c r="A131" t="s">
        <v>360</v>
      </c>
      <c r="B131" t="s">
        <v>364</v>
      </c>
      <c r="C131">
        <v>22.176372367591142</v>
      </c>
      <c r="D131">
        <v>16.36930696573582</v>
      </c>
      <c r="E131">
        <v>24.992913999942591</v>
      </c>
      <c r="F131">
        <v>20.385985032184621</v>
      </c>
      <c r="G131">
        <v>16.959102622315939</v>
      </c>
      <c r="H131">
        <v>10.612023039537599</v>
      </c>
      <c r="I131">
        <v>34.241113278344599</v>
      </c>
      <c r="J131">
        <v>686.33320071713092</v>
      </c>
      <c r="K131">
        <v>668.95604807753125</v>
      </c>
      <c r="L131">
        <v>580.9952906081337</v>
      </c>
      <c r="M131">
        <v>816.9109166011101</v>
      </c>
      <c r="N131">
        <v>744.94865869345108</v>
      </c>
      <c r="O131">
        <v>687.05238166717231</v>
      </c>
      <c r="P131">
        <v>7.9544727935389918</v>
      </c>
      <c r="Q131">
        <v>24.422741922101761</v>
      </c>
      <c r="R131">
        <v>3.1634108845001387</v>
      </c>
      <c r="S131">
        <v>3.1634108845001387</v>
      </c>
      <c r="T131">
        <v>0.64263803312555157</v>
      </c>
      <c r="U131">
        <v>3.1634108845001387</v>
      </c>
      <c r="V131">
        <v>687.70016672411555</v>
      </c>
      <c r="W131">
        <v>676.84241174239764</v>
      </c>
      <c r="X131">
        <v>679.03977328877352</v>
      </c>
      <c r="Y131">
        <v>2.3864426871033988</v>
      </c>
      <c r="Z131">
        <v>38.924687229463345</v>
      </c>
      <c r="AA131">
        <v>16.303084876122355</v>
      </c>
      <c r="AB131">
        <v>12.568931191949883</v>
      </c>
      <c r="AC131">
        <v>1.8522391717318802</v>
      </c>
      <c r="AD131">
        <v>1.2173067707545004</v>
      </c>
      <c r="AE131">
        <v>18.675963608995705</v>
      </c>
      <c r="AF131">
        <f>AF139*CONVERT(1,"lbm","kg")/CONVERT(1,"ft","m")^3</f>
        <v>0.84813758949275442</v>
      </c>
    </row>
    <row r="132" spans="1:32" x14ac:dyDescent="0.25">
      <c r="A132" t="s">
        <v>360</v>
      </c>
      <c r="B132" t="s">
        <v>365</v>
      </c>
      <c r="C132">
        <v>17.3273592</v>
      </c>
      <c r="D132">
        <v>18.0152</v>
      </c>
      <c r="E132">
        <v>31.958946000000001</v>
      </c>
      <c r="F132">
        <v>17.428732100000001</v>
      </c>
      <c r="G132">
        <v>18.0152</v>
      </c>
      <c r="H132">
        <v>14.4908284</v>
      </c>
      <c r="I132">
        <v>44.009799999999998</v>
      </c>
      <c r="J132">
        <v>44.009799999999998</v>
      </c>
      <c r="K132">
        <v>437.30498299999999</v>
      </c>
      <c r="L132">
        <v>131.697855</v>
      </c>
      <c r="M132">
        <v>483.59070600000001</v>
      </c>
      <c r="N132">
        <v>200.406226</v>
      </c>
      <c r="O132">
        <v>108.670339</v>
      </c>
      <c r="P132">
        <v>54.677183800000002</v>
      </c>
      <c r="Q132">
        <v>17.3273592</v>
      </c>
      <c r="R132">
        <v>2.0158</v>
      </c>
      <c r="S132">
        <v>2.0158</v>
      </c>
      <c r="T132">
        <v>2.0158</v>
      </c>
      <c r="U132">
        <v>2.0158</v>
      </c>
      <c r="V132">
        <v>196.303584</v>
      </c>
      <c r="W132">
        <v>114.2302</v>
      </c>
      <c r="X132">
        <v>101.590158</v>
      </c>
      <c r="Y132">
        <v>58.122999999999998</v>
      </c>
      <c r="Z132">
        <v>18.0152</v>
      </c>
      <c r="AA132">
        <v>18.0152</v>
      </c>
      <c r="AB132">
        <v>18.0152</v>
      </c>
      <c r="AC132">
        <v>18.0152</v>
      </c>
      <c r="AD132">
        <v>28.753367799999999</v>
      </c>
      <c r="AE132">
        <v>17.428732100000001</v>
      </c>
      <c r="AF132">
        <v>27.408650000000002</v>
      </c>
    </row>
    <row r="133" spans="1:32" x14ac:dyDescent="0.25">
      <c r="A133" t="s">
        <v>360</v>
      </c>
      <c r="B133" t="s">
        <v>366</v>
      </c>
      <c r="C133"/>
      <c r="D133"/>
      <c r="E133"/>
      <c r="F133"/>
      <c r="G133"/>
      <c r="H133"/>
      <c r="I133"/>
      <c r="V133">
        <f>V126/W133*6.2898105697751</f>
        <v>1439.2916702593695</v>
      </c>
      <c r="W133">
        <v>762.56477600659571</v>
      </c>
      <c r="X133">
        <f>X126/Y133*6.2898105697751</f>
        <v>644.16666666868753</v>
      </c>
      <c r="Y133">
        <v>716.027229175407</v>
      </c>
    </row>
    <row r="134" spans="1:32" x14ac:dyDescent="0.25">
      <c r="B134" t="s">
        <v>374</v>
      </c>
      <c r="AF134">
        <v>7692.0190000000002</v>
      </c>
    </row>
    <row r="135" spans="1:32" x14ac:dyDescent="0.25">
      <c r="B135" t="s">
        <v>375</v>
      </c>
      <c r="V135">
        <f>V133/CONVERT(1,"hr","day")</f>
        <v>34543.000086224871</v>
      </c>
      <c r="W135" t="s">
        <v>367</v>
      </c>
      <c r="X135">
        <f>X133/CONVERT(1,"hr","day")</f>
        <v>15460.000000048502</v>
      </c>
      <c r="Y135">
        <f>SUM(V135,X135)</f>
        <v>50003.000086273372</v>
      </c>
      <c r="AF135" s="209">
        <v>210828</v>
      </c>
    </row>
    <row r="136" spans="1:32" x14ac:dyDescent="0.25">
      <c r="B136" t="s">
        <v>376</v>
      </c>
      <c r="AF136" s="209">
        <v>3981830</v>
      </c>
    </row>
    <row r="137" spans="1:32" x14ac:dyDescent="0.25">
      <c r="B137" t="s">
        <v>377</v>
      </c>
      <c r="AF137">
        <v>250</v>
      </c>
    </row>
    <row r="138" spans="1:32" x14ac:dyDescent="0.25">
      <c r="B138" t="s">
        <v>378</v>
      </c>
      <c r="AF138">
        <v>14.7</v>
      </c>
    </row>
    <row r="139" spans="1:32" x14ac:dyDescent="0.25">
      <c r="B139" t="s">
        <v>379</v>
      </c>
      <c r="AF139">
        <v>5.2947500000000002E-2</v>
      </c>
    </row>
    <row r="142" spans="1:32" x14ac:dyDescent="0.25">
      <c r="C142" s="193" t="s">
        <v>381</v>
      </c>
    </row>
    <row r="144" spans="1:32" x14ac:dyDescent="0.25">
      <c r="D144" s="193" t="s">
        <v>439</v>
      </c>
    </row>
    <row r="145" spans="1:9" ht="15.75" thickBot="1" x14ac:dyDescent="0.3"/>
    <row r="146" spans="1:9" ht="48.75" thickBot="1" x14ac:dyDescent="0.3">
      <c r="D146" s="212" t="s">
        <v>382</v>
      </c>
      <c r="E146" s="213" t="s">
        <v>383</v>
      </c>
      <c r="F146" s="213" t="s">
        <v>384</v>
      </c>
      <c r="G146" s="213" t="s">
        <v>385</v>
      </c>
      <c r="H146" s="213" t="s">
        <v>386</v>
      </c>
      <c r="I146" s="213" t="s">
        <v>387</v>
      </c>
    </row>
    <row r="147" spans="1:9" ht="26.25" thickBot="1" x14ac:dyDescent="0.3">
      <c r="D147" s="214"/>
      <c r="E147" s="215" t="s">
        <v>388</v>
      </c>
      <c r="F147" s="215" t="s">
        <v>388</v>
      </c>
      <c r="G147" s="215" t="s">
        <v>388</v>
      </c>
      <c r="H147" s="215" t="s">
        <v>388</v>
      </c>
      <c r="I147" s="215" t="s">
        <v>388</v>
      </c>
    </row>
    <row r="148" spans="1:9" ht="24.75" thickBot="1" x14ac:dyDescent="0.3">
      <c r="D148" s="214" t="s">
        <v>389</v>
      </c>
      <c r="E148" s="215" t="s">
        <v>390</v>
      </c>
      <c r="F148" s="215" t="s">
        <v>391</v>
      </c>
      <c r="G148" s="215" t="s">
        <v>390</v>
      </c>
      <c r="H148" s="215" t="s">
        <v>392</v>
      </c>
      <c r="I148" s="215" t="s">
        <v>393</v>
      </c>
    </row>
    <row r="149" spans="1:9" ht="24.75" thickBot="1" x14ac:dyDescent="0.3">
      <c r="D149" s="214" t="s">
        <v>394</v>
      </c>
      <c r="E149" s="215" t="s">
        <v>395</v>
      </c>
      <c r="F149" s="215" t="s">
        <v>392</v>
      </c>
      <c r="G149" s="215" t="s">
        <v>395</v>
      </c>
      <c r="H149" s="215" t="s">
        <v>392</v>
      </c>
      <c r="I149" s="215" t="s">
        <v>395</v>
      </c>
    </row>
    <row r="150" spans="1:9" ht="24.75" thickBot="1" x14ac:dyDescent="0.3">
      <c r="D150" s="214" t="s">
        <v>396</v>
      </c>
      <c r="E150" s="215" t="s">
        <v>397</v>
      </c>
      <c r="F150" s="215" t="s">
        <v>398</v>
      </c>
      <c r="G150" s="215" t="s">
        <v>397</v>
      </c>
      <c r="H150" s="215" t="s">
        <v>392</v>
      </c>
      <c r="I150" s="215" t="s">
        <v>397</v>
      </c>
    </row>
    <row r="151" spans="1:9" ht="15.75" thickBot="1" x14ac:dyDescent="0.3">
      <c r="D151" s="214" t="s">
        <v>399</v>
      </c>
      <c r="E151" s="215" t="s">
        <v>400</v>
      </c>
      <c r="F151" s="215" t="s">
        <v>392</v>
      </c>
      <c r="G151" s="215" t="s">
        <v>400</v>
      </c>
      <c r="H151" s="215" t="s">
        <v>392</v>
      </c>
      <c r="I151" s="215" t="s">
        <v>400</v>
      </c>
    </row>
    <row r="152" spans="1:9" ht="24.75" thickBot="1" x14ac:dyDescent="0.3">
      <c r="D152" s="214" t="s">
        <v>401</v>
      </c>
      <c r="E152" s="215" t="s">
        <v>402</v>
      </c>
      <c r="F152" s="215" t="s">
        <v>392</v>
      </c>
      <c r="G152" s="215" t="s">
        <v>402</v>
      </c>
      <c r="H152" s="215" t="s">
        <v>392</v>
      </c>
      <c r="I152" s="215" t="s">
        <v>392</v>
      </c>
    </row>
    <row r="153" spans="1:9" ht="24.75" thickBot="1" x14ac:dyDescent="0.3">
      <c r="D153" s="214" t="s">
        <v>403</v>
      </c>
      <c r="E153" s="215" t="s">
        <v>404</v>
      </c>
      <c r="F153" s="215" t="s">
        <v>405</v>
      </c>
      <c r="G153" s="215" t="s">
        <v>406</v>
      </c>
      <c r="H153" s="215" t="s">
        <v>407</v>
      </c>
      <c r="I153" s="215" t="s">
        <v>408</v>
      </c>
    </row>
    <row r="154" spans="1:9" ht="26.25" thickBot="1" x14ac:dyDescent="0.3">
      <c r="D154" s="216" t="s">
        <v>409</v>
      </c>
      <c r="E154" s="215" t="s">
        <v>410</v>
      </c>
      <c r="F154" s="215" t="s">
        <v>411</v>
      </c>
      <c r="G154" s="215" t="s">
        <v>412</v>
      </c>
      <c r="H154" s="215" t="s">
        <v>407</v>
      </c>
      <c r="I154" s="215" t="s">
        <v>413</v>
      </c>
    </row>
    <row r="155" spans="1:9" ht="24.75" thickBot="1" x14ac:dyDescent="0.3">
      <c r="D155" s="216" t="s">
        <v>414</v>
      </c>
      <c r="E155" s="217">
        <v>0.13800000000000001</v>
      </c>
      <c r="F155" s="217">
        <v>-1.0999999999999999E-2</v>
      </c>
      <c r="G155" s="217">
        <v>0.123</v>
      </c>
      <c r="H155" s="217">
        <v>2.9000000000000001E-2</v>
      </c>
      <c r="I155" s="217">
        <v>9.4E-2</v>
      </c>
    </row>
    <row r="157" spans="1:9" ht="15.75" thickBot="1" x14ac:dyDescent="0.3">
      <c r="A157" s="193" t="s">
        <v>380</v>
      </c>
      <c r="D157" s="193" t="s">
        <v>485</v>
      </c>
    </row>
    <row r="158" spans="1:9" ht="26.25" thickBot="1" x14ac:dyDescent="0.3">
      <c r="A158" s="193" t="s">
        <v>270</v>
      </c>
      <c r="B158" s="193">
        <v>44.01</v>
      </c>
      <c r="D158" s="234" t="s">
        <v>463</v>
      </c>
      <c r="E158" s="235" t="s">
        <v>464</v>
      </c>
      <c r="F158" s="235" t="s">
        <v>464</v>
      </c>
      <c r="G158" s="235" t="s">
        <v>464</v>
      </c>
    </row>
    <row r="159" spans="1:9" ht="26.25" thickBot="1" x14ac:dyDescent="0.3">
      <c r="D159" s="236"/>
      <c r="E159" s="237" t="s">
        <v>465</v>
      </c>
      <c r="F159" s="237" t="s">
        <v>466</v>
      </c>
      <c r="G159" s="237" t="s">
        <v>467</v>
      </c>
    </row>
    <row r="160" spans="1:9" ht="26.25" thickBot="1" x14ac:dyDescent="0.3">
      <c r="D160" s="238" t="s">
        <v>468</v>
      </c>
      <c r="E160" s="239" t="s">
        <v>469</v>
      </c>
      <c r="F160" s="239" t="s">
        <v>470</v>
      </c>
      <c r="G160" s="239" t="s">
        <v>471</v>
      </c>
    </row>
    <row r="161" spans="4:7" ht="26.25" thickBot="1" x14ac:dyDescent="0.3">
      <c r="D161" s="238" t="s">
        <v>472</v>
      </c>
      <c r="E161" s="239" t="s">
        <v>473</v>
      </c>
      <c r="F161" s="239" t="s">
        <v>474</v>
      </c>
      <c r="G161" s="239" t="s">
        <v>475</v>
      </c>
    </row>
    <row r="162" spans="4:7" ht="26.25" thickBot="1" x14ac:dyDescent="0.3">
      <c r="D162" s="238" t="s">
        <v>476</v>
      </c>
      <c r="E162" s="239" t="s">
        <v>477</v>
      </c>
      <c r="F162" s="239" t="s">
        <v>470</v>
      </c>
      <c r="G162" s="239" t="s">
        <v>478</v>
      </c>
    </row>
    <row r="163" spans="4:7" ht="26.25" thickBot="1" x14ac:dyDescent="0.3">
      <c r="D163" s="238" t="s">
        <v>479</v>
      </c>
      <c r="E163" s="239" t="s">
        <v>480</v>
      </c>
      <c r="F163" s="239" t="s">
        <v>469</v>
      </c>
      <c r="G163" s="239" t="s">
        <v>480</v>
      </c>
    </row>
    <row r="164" spans="4:7" ht="26.25" thickBot="1" x14ac:dyDescent="0.3">
      <c r="D164" s="238" t="s">
        <v>481</v>
      </c>
      <c r="E164" s="239" t="s">
        <v>482</v>
      </c>
      <c r="F164" s="239" t="s">
        <v>483</v>
      </c>
      <c r="G164" s="239" t="s">
        <v>484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6" sqref="E6"/>
    </sheetView>
  </sheetViews>
  <sheetFormatPr defaultColWidth="9.140625" defaultRowHeight="12.75" x14ac:dyDescent="0.2"/>
  <cols>
    <col min="1" max="3" width="9.140625" style="193"/>
    <col min="4" max="4" width="13.42578125" style="193" bestFit="1" customWidth="1"/>
    <col min="5" max="5" width="16.42578125" style="193" bestFit="1" customWidth="1"/>
    <col min="6" max="6" width="23.42578125" style="193" customWidth="1"/>
    <col min="7" max="7" width="11" style="193" bestFit="1" customWidth="1"/>
    <col min="8" max="259" width="9.140625" style="193"/>
    <col min="260" max="260" width="13.42578125" style="193" bestFit="1" customWidth="1"/>
    <col min="261" max="261" width="16.42578125" style="193" bestFit="1" customWidth="1"/>
    <col min="262" max="262" width="23.42578125" style="193" customWidth="1"/>
    <col min="263" max="263" width="11" style="193" bestFit="1" customWidth="1"/>
    <col min="264" max="515" width="9.140625" style="193"/>
    <col min="516" max="516" width="13.42578125" style="193" bestFit="1" customWidth="1"/>
    <col min="517" max="517" width="16.42578125" style="193" bestFit="1" customWidth="1"/>
    <col min="518" max="518" width="23.42578125" style="193" customWidth="1"/>
    <col min="519" max="519" width="11" style="193" bestFit="1" customWidth="1"/>
    <col min="520" max="771" width="9.140625" style="193"/>
    <col min="772" max="772" width="13.42578125" style="193" bestFit="1" customWidth="1"/>
    <col min="773" max="773" width="16.42578125" style="193" bestFit="1" customWidth="1"/>
    <col min="774" max="774" width="23.42578125" style="193" customWidth="1"/>
    <col min="775" max="775" width="11" style="193" bestFit="1" customWidth="1"/>
    <col min="776" max="1027" width="9.140625" style="193"/>
    <col min="1028" max="1028" width="13.42578125" style="193" bestFit="1" customWidth="1"/>
    <col min="1029" max="1029" width="16.42578125" style="193" bestFit="1" customWidth="1"/>
    <col min="1030" max="1030" width="23.42578125" style="193" customWidth="1"/>
    <col min="1031" max="1031" width="11" style="193" bestFit="1" customWidth="1"/>
    <col min="1032" max="1283" width="9.140625" style="193"/>
    <col min="1284" max="1284" width="13.42578125" style="193" bestFit="1" customWidth="1"/>
    <col min="1285" max="1285" width="16.42578125" style="193" bestFit="1" customWidth="1"/>
    <col min="1286" max="1286" width="23.42578125" style="193" customWidth="1"/>
    <col min="1287" max="1287" width="11" style="193" bestFit="1" customWidth="1"/>
    <col min="1288" max="1539" width="9.140625" style="193"/>
    <col min="1540" max="1540" width="13.42578125" style="193" bestFit="1" customWidth="1"/>
    <col min="1541" max="1541" width="16.42578125" style="193" bestFit="1" customWidth="1"/>
    <col min="1542" max="1542" width="23.42578125" style="193" customWidth="1"/>
    <col min="1543" max="1543" width="11" style="193" bestFit="1" customWidth="1"/>
    <col min="1544" max="1795" width="9.140625" style="193"/>
    <col min="1796" max="1796" width="13.42578125" style="193" bestFit="1" customWidth="1"/>
    <col min="1797" max="1797" width="16.42578125" style="193" bestFit="1" customWidth="1"/>
    <col min="1798" max="1798" width="23.42578125" style="193" customWidth="1"/>
    <col min="1799" max="1799" width="11" style="193" bestFit="1" customWidth="1"/>
    <col min="1800" max="2051" width="9.140625" style="193"/>
    <col min="2052" max="2052" width="13.42578125" style="193" bestFit="1" customWidth="1"/>
    <col min="2053" max="2053" width="16.42578125" style="193" bestFit="1" customWidth="1"/>
    <col min="2054" max="2054" width="23.42578125" style="193" customWidth="1"/>
    <col min="2055" max="2055" width="11" style="193" bestFit="1" customWidth="1"/>
    <col min="2056" max="2307" width="9.140625" style="193"/>
    <col min="2308" max="2308" width="13.42578125" style="193" bestFit="1" customWidth="1"/>
    <col min="2309" max="2309" width="16.42578125" style="193" bestFit="1" customWidth="1"/>
    <col min="2310" max="2310" width="23.42578125" style="193" customWidth="1"/>
    <col min="2311" max="2311" width="11" style="193" bestFit="1" customWidth="1"/>
    <col min="2312" max="2563" width="9.140625" style="193"/>
    <col min="2564" max="2564" width="13.42578125" style="193" bestFit="1" customWidth="1"/>
    <col min="2565" max="2565" width="16.42578125" style="193" bestFit="1" customWidth="1"/>
    <col min="2566" max="2566" width="23.42578125" style="193" customWidth="1"/>
    <col min="2567" max="2567" width="11" style="193" bestFit="1" customWidth="1"/>
    <col min="2568" max="2819" width="9.140625" style="193"/>
    <col min="2820" max="2820" width="13.42578125" style="193" bestFit="1" customWidth="1"/>
    <col min="2821" max="2821" width="16.42578125" style="193" bestFit="1" customWidth="1"/>
    <col min="2822" max="2822" width="23.42578125" style="193" customWidth="1"/>
    <col min="2823" max="2823" width="11" style="193" bestFit="1" customWidth="1"/>
    <col min="2824" max="3075" width="9.140625" style="193"/>
    <col min="3076" max="3076" width="13.42578125" style="193" bestFit="1" customWidth="1"/>
    <col min="3077" max="3077" width="16.42578125" style="193" bestFit="1" customWidth="1"/>
    <col min="3078" max="3078" width="23.42578125" style="193" customWidth="1"/>
    <col min="3079" max="3079" width="11" style="193" bestFit="1" customWidth="1"/>
    <col min="3080" max="3331" width="9.140625" style="193"/>
    <col min="3332" max="3332" width="13.42578125" style="193" bestFit="1" customWidth="1"/>
    <col min="3333" max="3333" width="16.42578125" style="193" bestFit="1" customWidth="1"/>
    <col min="3334" max="3334" width="23.42578125" style="193" customWidth="1"/>
    <col min="3335" max="3335" width="11" style="193" bestFit="1" customWidth="1"/>
    <col min="3336" max="3587" width="9.140625" style="193"/>
    <col min="3588" max="3588" width="13.42578125" style="193" bestFit="1" customWidth="1"/>
    <col min="3589" max="3589" width="16.42578125" style="193" bestFit="1" customWidth="1"/>
    <col min="3590" max="3590" width="23.42578125" style="193" customWidth="1"/>
    <col min="3591" max="3591" width="11" style="193" bestFit="1" customWidth="1"/>
    <col min="3592" max="3843" width="9.140625" style="193"/>
    <col min="3844" max="3844" width="13.42578125" style="193" bestFit="1" customWidth="1"/>
    <col min="3845" max="3845" width="16.42578125" style="193" bestFit="1" customWidth="1"/>
    <col min="3846" max="3846" width="23.42578125" style="193" customWidth="1"/>
    <col min="3847" max="3847" width="11" style="193" bestFit="1" customWidth="1"/>
    <col min="3848" max="4099" width="9.140625" style="193"/>
    <col min="4100" max="4100" width="13.42578125" style="193" bestFit="1" customWidth="1"/>
    <col min="4101" max="4101" width="16.42578125" style="193" bestFit="1" customWidth="1"/>
    <col min="4102" max="4102" width="23.42578125" style="193" customWidth="1"/>
    <col min="4103" max="4103" width="11" style="193" bestFit="1" customWidth="1"/>
    <col min="4104" max="4355" width="9.140625" style="193"/>
    <col min="4356" max="4356" width="13.42578125" style="193" bestFit="1" customWidth="1"/>
    <col min="4357" max="4357" width="16.42578125" style="193" bestFit="1" customWidth="1"/>
    <col min="4358" max="4358" width="23.42578125" style="193" customWidth="1"/>
    <col min="4359" max="4359" width="11" style="193" bestFit="1" customWidth="1"/>
    <col min="4360" max="4611" width="9.140625" style="193"/>
    <col min="4612" max="4612" width="13.42578125" style="193" bestFit="1" customWidth="1"/>
    <col min="4613" max="4613" width="16.42578125" style="193" bestFit="1" customWidth="1"/>
    <col min="4614" max="4614" width="23.42578125" style="193" customWidth="1"/>
    <col min="4615" max="4615" width="11" style="193" bestFit="1" customWidth="1"/>
    <col min="4616" max="4867" width="9.140625" style="193"/>
    <col min="4868" max="4868" width="13.42578125" style="193" bestFit="1" customWidth="1"/>
    <col min="4869" max="4869" width="16.42578125" style="193" bestFit="1" customWidth="1"/>
    <col min="4870" max="4870" width="23.42578125" style="193" customWidth="1"/>
    <col min="4871" max="4871" width="11" style="193" bestFit="1" customWidth="1"/>
    <col min="4872" max="5123" width="9.140625" style="193"/>
    <col min="5124" max="5124" width="13.42578125" style="193" bestFit="1" customWidth="1"/>
    <col min="5125" max="5125" width="16.42578125" style="193" bestFit="1" customWidth="1"/>
    <col min="5126" max="5126" width="23.42578125" style="193" customWidth="1"/>
    <col min="5127" max="5127" width="11" style="193" bestFit="1" customWidth="1"/>
    <col min="5128" max="5379" width="9.140625" style="193"/>
    <col min="5380" max="5380" width="13.42578125" style="193" bestFit="1" customWidth="1"/>
    <col min="5381" max="5381" width="16.42578125" style="193" bestFit="1" customWidth="1"/>
    <col min="5382" max="5382" width="23.42578125" style="193" customWidth="1"/>
    <col min="5383" max="5383" width="11" style="193" bestFit="1" customWidth="1"/>
    <col min="5384" max="5635" width="9.140625" style="193"/>
    <col min="5636" max="5636" width="13.42578125" style="193" bestFit="1" customWidth="1"/>
    <col min="5637" max="5637" width="16.42578125" style="193" bestFit="1" customWidth="1"/>
    <col min="5638" max="5638" width="23.42578125" style="193" customWidth="1"/>
    <col min="5639" max="5639" width="11" style="193" bestFit="1" customWidth="1"/>
    <col min="5640" max="5891" width="9.140625" style="193"/>
    <col min="5892" max="5892" width="13.42578125" style="193" bestFit="1" customWidth="1"/>
    <col min="5893" max="5893" width="16.42578125" style="193" bestFit="1" customWidth="1"/>
    <col min="5894" max="5894" width="23.42578125" style="193" customWidth="1"/>
    <col min="5895" max="5895" width="11" style="193" bestFit="1" customWidth="1"/>
    <col min="5896" max="6147" width="9.140625" style="193"/>
    <col min="6148" max="6148" width="13.42578125" style="193" bestFit="1" customWidth="1"/>
    <col min="6149" max="6149" width="16.42578125" style="193" bestFit="1" customWidth="1"/>
    <col min="6150" max="6150" width="23.42578125" style="193" customWidth="1"/>
    <col min="6151" max="6151" width="11" style="193" bestFit="1" customWidth="1"/>
    <col min="6152" max="6403" width="9.140625" style="193"/>
    <col min="6404" max="6404" width="13.42578125" style="193" bestFit="1" customWidth="1"/>
    <col min="6405" max="6405" width="16.42578125" style="193" bestFit="1" customWidth="1"/>
    <col min="6406" max="6406" width="23.42578125" style="193" customWidth="1"/>
    <col min="6407" max="6407" width="11" style="193" bestFit="1" customWidth="1"/>
    <col min="6408" max="6659" width="9.140625" style="193"/>
    <col min="6660" max="6660" width="13.42578125" style="193" bestFit="1" customWidth="1"/>
    <col min="6661" max="6661" width="16.42578125" style="193" bestFit="1" customWidth="1"/>
    <col min="6662" max="6662" width="23.42578125" style="193" customWidth="1"/>
    <col min="6663" max="6663" width="11" style="193" bestFit="1" customWidth="1"/>
    <col min="6664" max="6915" width="9.140625" style="193"/>
    <col min="6916" max="6916" width="13.42578125" style="193" bestFit="1" customWidth="1"/>
    <col min="6917" max="6917" width="16.42578125" style="193" bestFit="1" customWidth="1"/>
    <col min="6918" max="6918" width="23.42578125" style="193" customWidth="1"/>
    <col min="6919" max="6919" width="11" style="193" bestFit="1" customWidth="1"/>
    <col min="6920" max="7171" width="9.140625" style="193"/>
    <col min="7172" max="7172" width="13.42578125" style="193" bestFit="1" customWidth="1"/>
    <col min="7173" max="7173" width="16.42578125" style="193" bestFit="1" customWidth="1"/>
    <col min="7174" max="7174" width="23.42578125" style="193" customWidth="1"/>
    <col min="7175" max="7175" width="11" style="193" bestFit="1" customWidth="1"/>
    <col min="7176" max="7427" width="9.140625" style="193"/>
    <col min="7428" max="7428" width="13.42578125" style="193" bestFit="1" customWidth="1"/>
    <col min="7429" max="7429" width="16.42578125" style="193" bestFit="1" customWidth="1"/>
    <col min="7430" max="7430" width="23.42578125" style="193" customWidth="1"/>
    <col min="7431" max="7431" width="11" style="193" bestFit="1" customWidth="1"/>
    <col min="7432" max="7683" width="9.140625" style="193"/>
    <col min="7684" max="7684" width="13.42578125" style="193" bestFit="1" customWidth="1"/>
    <col min="7685" max="7685" width="16.42578125" style="193" bestFit="1" customWidth="1"/>
    <col min="7686" max="7686" width="23.42578125" style="193" customWidth="1"/>
    <col min="7687" max="7687" width="11" style="193" bestFit="1" customWidth="1"/>
    <col min="7688" max="7939" width="9.140625" style="193"/>
    <col min="7940" max="7940" width="13.42578125" style="193" bestFit="1" customWidth="1"/>
    <col min="7941" max="7941" width="16.42578125" style="193" bestFit="1" customWidth="1"/>
    <col min="7942" max="7942" width="23.42578125" style="193" customWidth="1"/>
    <col min="7943" max="7943" width="11" style="193" bestFit="1" customWidth="1"/>
    <col min="7944" max="8195" width="9.140625" style="193"/>
    <col min="8196" max="8196" width="13.42578125" style="193" bestFit="1" customWidth="1"/>
    <col min="8197" max="8197" width="16.42578125" style="193" bestFit="1" customWidth="1"/>
    <col min="8198" max="8198" width="23.42578125" style="193" customWidth="1"/>
    <col min="8199" max="8199" width="11" style="193" bestFit="1" customWidth="1"/>
    <col min="8200" max="8451" width="9.140625" style="193"/>
    <col min="8452" max="8452" width="13.42578125" style="193" bestFit="1" customWidth="1"/>
    <col min="8453" max="8453" width="16.42578125" style="193" bestFit="1" customWidth="1"/>
    <col min="8454" max="8454" width="23.42578125" style="193" customWidth="1"/>
    <col min="8455" max="8455" width="11" style="193" bestFit="1" customWidth="1"/>
    <col min="8456" max="8707" width="9.140625" style="193"/>
    <col min="8708" max="8708" width="13.42578125" style="193" bestFit="1" customWidth="1"/>
    <col min="8709" max="8709" width="16.42578125" style="193" bestFit="1" customWidth="1"/>
    <col min="8710" max="8710" width="23.42578125" style="193" customWidth="1"/>
    <col min="8711" max="8711" width="11" style="193" bestFit="1" customWidth="1"/>
    <col min="8712" max="8963" width="9.140625" style="193"/>
    <col min="8964" max="8964" width="13.42578125" style="193" bestFit="1" customWidth="1"/>
    <col min="8965" max="8965" width="16.42578125" style="193" bestFit="1" customWidth="1"/>
    <col min="8966" max="8966" width="23.42578125" style="193" customWidth="1"/>
    <col min="8967" max="8967" width="11" style="193" bestFit="1" customWidth="1"/>
    <col min="8968" max="9219" width="9.140625" style="193"/>
    <col min="9220" max="9220" width="13.42578125" style="193" bestFit="1" customWidth="1"/>
    <col min="9221" max="9221" width="16.42578125" style="193" bestFit="1" customWidth="1"/>
    <col min="9222" max="9222" width="23.42578125" style="193" customWidth="1"/>
    <col min="9223" max="9223" width="11" style="193" bestFit="1" customWidth="1"/>
    <col min="9224" max="9475" width="9.140625" style="193"/>
    <col min="9476" max="9476" width="13.42578125" style="193" bestFit="1" customWidth="1"/>
    <col min="9477" max="9477" width="16.42578125" style="193" bestFit="1" customWidth="1"/>
    <col min="9478" max="9478" width="23.42578125" style="193" customWidth="1"/>
    <col min="9479" max="9479" width="11" style="193" bestFit="1" customWidth="1"/>
    <col min="9480" max="9731" width="9.140625" style="193"/>
    <col min="9732" max="9732" width="13.42578125" style="193" bestFit="1" customWidth="1"/>
    <col min="9733" max="9733" width="16.42578125" style="193" bestFit="1" customWidth="1"/>
    <col min="9734" max="9734" width="23.42578125" style="193" customWidth="1"/>
    <col min="9735" max="9735" width="11" style="193" bestFit="1" customWidth="1"/>
    <col min="9736" max="9987" width="9.140625" style="193"/>
    <col min="9988" max="9988" width="13.42578125" style="193" bestFit="1" customWidth="1"/>
    <col min="9989" max="9989" width="16.42578125" style="193" bestFit="1" customWidth="1"/>
    <col min="9990" max="9990" width="23.42578125" style="193" customWidth="1"/>
    <col min="9991" max="9991" width="11" style="193" bestFit="1" customWidth="1"/>
    <col min="9992" max="10243" width="9.140625" style="193"/>
    <col min="10244" max="10244" width="13.42578125" style="193" bestFit="1" customWidth="1"/>
    <col min="10245" max="10245" width="16.42578125" style="193" bestFit="1" customWidth="1"/>
    <col min="10246" max="10246" width="23.42578125" style="193" customWidth="1"/>
    <col min="10247" max="10247" width="11" style="193" bestFit="1" customWidth="1"/>
    <col min="10248" max="10499" width="9.140625" style="193"/>
    <col min="10500" max="10500" width="13.42578125" style="193" bestFit="1" customWidth="1"/>
    <col min="10501" max="10501" width="16.42578125" style="193" bestFit="1" customWidth="1"/>
    <col min="10502" max="10502" width="23.42578125" style="193" customWidth="1"/>
    <col min="10503" max="10503" width="11" style="193" bestFit="1" customWidth="1"/>
    <col min="10504" max="10755" width="9.140625" style="193"/>
    <col min="10756" max="10756" width="13.42578125" style="193" bestFit="1" customWidth="1"/>
    <col min="10757" max="10757" width="16.42578125" style="193" bestFit="1" customWidth="1"/>
    <col min="10758" max="10758" width="23.42578125" style="193" customWidth="1"/>
    <col min="10759" max="10759" width="11" style="193" bestFit="1" customWidth="1"/>
    <col min="10760" max="11011" width="9.140625" style="193"/>
    <col min="11012" max="11012" width="13.42578125" style="193" bestFit="1" customWidth="1"/>
    <col min="11013" max="11013" width="16.42578125" style="193" bestFit="1" customWidth="1"/>
    <col min="11014" max="11014" width="23.42578125" style="193" customWidth="1"/>
    <col min="11015" max="11015" width="11" style="193" bestFit="1" customWidth="1"/>
    <col min="11016" max="11267" width="9.140625" style="193"/>
    <col min="11268" max="11268" width="13.42578125" style="193" bestFit="1" customWidth="1"/>
    <col min="11269" max="11269" width="16.42578125" style="193" bestFit="1" customWidth="1"/>
    <col min="11270" max="11270" width="23.42578125" style="193" customWidth="1"/>
    <col min="11271" max="11271" width="11" style="193" bestFit="1" customWidth="1"/>
    <col min="11272" max="11523" width="9.140625" style="193"/>
    <col min="11524" max="11524" width="13.42578125" style="193" bestFit="1" customWidth="1"/>
    <col min="11525" max="11525" width="16.42578125" style="193" bestFit="1" customWidth="1"/>
    <col min="11526" max="11526" width="23.42578125" style="193" customWidth="1"/>
    <col min="11527" max="11527" width="11" style="193" bestFit="1" customWidth="1"/>
    <col min="11528" max="11779" width="9.140625" style="193"/>
    <col min="11780" max="11780" width="13.42578125" style="193" bestFit="1" customWidth="1"/>
    <col min="11781" max="11781" width="16.42578125" style="193" bestFit="1" customWidth="1"/>
    <col min="11782" max="11782" width="23.42578125" style="193" customWidth="1"/>
    <col min="11783" max="11783" width="11" style="193" bestFit="1" customWidth="1"/>
    <col min="11784" max="12035" width="9.140625" style="193"/>
    <col min="12036" max="12036" width="13.42578125" style="193" bestFit="1" customWidth="1"/>
    <col min="12037" max="12037" width="16.42578125" style="193" bestFit="1" customWidth="1"/>
    <col min="12038" max="12038" width="23.42578125" style="193" customWidth="1"/>
    <col min="12039" max="12039" width="11" style="193" bestFit="1" customWidth="1"/>
    <col min="12040" max="12291" width="9.140625" style="193"/>
    <col min="12292" max="12292" width="13.42578125" style="193" bestFit="1" customWidth="1"/>
    <col min="12293" max="12293" width="16.42578125" style="193" bestFit="1" customWidth="1"/>
    <col min="12294" max="12294" width="23.42578125" style="193" customWidth="1"/>
    <col min="12295" max="12295" width="11" style="193" bestFit="1" customWidth="1"/>
    <col min="12296" max="12547" width="9.140625" style="193"/>
    <col min="12548" max="12548" width="13.42578125" style="193" bestFit="1" customWidth="1"/>
    <col min="12549" max="12549" width="16.42578125" style="193" bestFit="1" customWidth="1"/>
    <col min="12550" max="12550" width="23.42578125" style="193" customWidth="1"/>
    <col min="12551" max="12551" width="11" style="193" bestFit="1" customWidth="1"/>
    <col min="12552" max="12803" width="9.140625" style="193"/>
    <col min="12804" max="12804" width="13.42578125" style="193" bestFit="1" customWidth="1"/>
    <col min="12805" max="12805" width="16.42578125" style="193" bestFit="1" customWidth="1"/>
    <col min="12806" max="12806" width="23.42578125" style="193" customWidth="1"/>
    <col min="12807" max="12807" width="11" style="193" bestFit="1" customWidth="1"/>
    <col min="12808" max="13059" width="9.140625" style="193"/>
    <col min="13060" max="13060" width="13.42578125" style="193" bestFit="1" customWidth="1"/>
    <col min="13061" max="13061" width="16.42578125" style="193" bestFit="1" customWidth="1"/>
    <col min="13062" max="13062" width="23.42578125" style="193" customWidth="1"/>
    <col min="13063" max="13063" width="11" style="193" bestFit="1" customWidth="1"/>
    <col min="13064" max="13315" width="9.140625" style="193"/>
    <col min="13316" max="13316" width="13.42578125" style="193" bestFit="1" customWidth="1"/>
    <col min="13317" max="13317" width="16.42578125" style="193" bestFit="1" customWidth="1"/>
    <col min="13318" max="13318" width="23.42578125" style="193" customWidth="1"/>
    <col min="13319" max="13319" width="11" style="193" bestFit="1" customWidth="1"/>
    <col min="13320" max="13571" width="9.140625" style="193"/>
    <col min="13572" max="13572" width="13.42578125" style="193" bestFit="1" customWidth="1"/>
    <col min="13573" max="13573" width="16.42578125" style="193" bestFit="1" customWidth="1"/>
    <col min="13574" max="13574" width="23.42578125" style="193" customWidth="1"/>
    <col min="13575" max="13575" width="11" style="193" bestFit="1" customWidth="1"/>
    <col min="13576" max="13827" width="9.140625" style="193"/>
    <col min="13828" max="13828" width="13.42578125" style="193" bestFit="1" customWidth="1"/>
    <col min="13829" max="13829" width="16.42578125" style="193" bestFit="1" customWidth="1"/>
    <col min="13830" max="13830" width="23.42578125" style="193" customWidth="1"/>
    <col min="13831" max="13831" width="11" style="193" bestFit="1" customWidth="1"/>
    <col min="13832" max="14083" width="9.140625" style="193"/>
    <col min="14084" max="14084" width="13.42578125" style="193" bestFit="1" customWidth="1"/>
    <col min="14085" max="14085" width="16.42578125" style="193" bestFit="1" customWidth="1"/>
    <col min="14086" max="14086" width="23.42578125" style="193" customWidth="1"/>
    <col min="14087" max="14087" width="11" style="193" bestFit="1" customWidth="1"/>
    <col min="14088" max="14339" width="9.140625" style="193"/>
    <col min="14340" max="14340" width="13.42578125" style="193" bestFit="1" customWidth="1"/>
    <col min="14341" max="14341" width="16.42578125" style="193" bestFit="1" customWidth="1"/>
    <col min="14342" max="14342" width="23.42578125" style="193" customWidth="1"/>
    <col min="14343" max="14343" width="11" style="193" bestFit="1" customWidth="1"/>
    <col min="14344" max="14595" width="9.140625" style="193"/>
    <col min="14596" max="14596" width="13.42578125" style="193" bestFit="1" customWidth="1"/>
    <col min="14597" max="14597" width="16.42578125" style="193" bestFit="1" customWidth="1"/>
    <col min="14598" max="14598" width="23.42578125" style="193" customWidth="1"/>
    <col min="14599" max="14599" width="11" style="193" bestFit="1" customWidth="1"/>
    <col min="14600" max="14851" width="9.140625" style="193"/>
    <col min="14852" max="14852" width="13.42578125" style="193" bestFit="1" customWidth="1"/>
    <col min="14853" max="14853" width="16.42578125" style="193" bestFit="1" customWidth="1"/>
    <col min="14854" max="14854" width="23.42578125" style="193" customWidth="1"/>
    <col min="14855" max="14855" width="11" style="193" bestFit="1" customWidth="1"/>
    <col min="14856" max="15107" width="9.140625" style="193"/>
    <col min="15108" max="15108" width="13.42578125" style="193" bestFit="1" customWidth="1"/>
    <col min="15109" max="15109" width="16.42578125" style="193" bestFit="1" customWidth="1"/>
    <col min="15110" max="15110" width="23.42578125" style="193" customWidth="1"/>
    <col min="15111" max="15111" width="11" style="193" bestFit="1" customWidth="1"/>
    <col min="15112" max="15363" width="9.140625" style="193"/>
    <col min="15364" max="15364" width="13.42578125" style="193" bestFit="1" customWidth="1"/>
    <col min="15365" max="15365" width="16.42578125" style="193" bestFit="1" customWidth="1"/>
    <col min="15366" max="15366" width="23.42578125" style="193" customWidth="1"/>
    <col min="15367" max="15367" width="11" style="193" bestFit="1" customWidth="1"/>
    <col min="15368" max="15619" width="9.140625" style="193"/>
    <col min="15620" max="15620" width="13.42578125" style="193" bestFit="1" customWidth="1"/>
    <col min="15621" max="15621" width="16.42578125" style="193" bestFit="1" customWidth="1"/>
    <col min="15622" max="15622" width="23.42578125" style="193" customWidth="1"/>
    <col min="15623" max="15623" width="11" style="193" bestFit="1" customWidth="1"/>
    <col min="15624" max="15875" width="9.140625" style="193"/>
    <col min="15876" max="15876" width="13.42578125" style="193" bestFit="1" customWidth="1"/>
    <col min="15877" max="15877" width="16.42578125" style="193" bestFit="1" customWidth="1"/>
    <col min="15878" max="15878" width="23.42578125" style="193" customWidth="1"/>
    <col min="15879" max="15879" width="11" style="193" bestFit="1" customWidth="1"/>
    <col min="15880" max="16131" width="9.140625" style="193"/>
    <col min="16132" max="16132" width="13.42578125" style="193" bestFit="1" customWidth="1"/>
    <col min="16133" max="16133" width="16.42578125" style="193" bestFit="1" customWidth="1"/>
    <col min="16134" max="16134" width="23.42578125" style="193" customWidth="1"/>
    <col min="16135" max="16135" width="11" style="193" bestFit="1" customWidth="1"/>
    <col min="16136" max="16384" width="9.140625" style="193"/>
  </cols>
  <sheetData>
    <row r="1" spans="1:38" ht="20.25" x14ac:dyDescent="0.3">
      <c r="A1" s="194"/>
      <c r="B1" s="195"/>
      <c r="C1" s="194"/>
      <c r="D1" s="195"/>
      <c r="E1" s="194"/>
      <c r="F1" s="194"/>
      <c r="G1" s="194"/>
      <c r="H1" s="69" t="s">
        <v>20</v>
      </c>
      <c r="I1" s="196"/>
      <c r="J1" s="196"/>
      <c r="K1" s="196"/>
      <c r="L1" s="196"/>
      <c r="M1" s="196"/>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x14ac:dyDescent="0.2">
      <c r="A2" s="196"/>
      <c r="B2" s="342"/>
      <c r="C2" s="342"/>
      <c r="D2" s="342"/>
      <c r="E2" s="342"/>
      <c r="F2" s="197"/>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row>
    <row r="3" spans="1:38" x14ac:dyDescent="0.2">
      <c r="A3" s="196"/>
      <c r="B3" s="343" t="s">
        <v>230</v>
      </c>
      <c r="C3" s="343"/>
      <c r="D3" s="343"/>
      <c r="E3" s="343"/>
      <c r="F3" s="198" t="s">
        <v>64</v>
      </c>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row>
    <row r="4" spans="1:38" x14ac:dyDescent="0.2">
      <c r="A4" s="196"/>
      <c r="B4" s="196">
        <v>1</v>
      </c>
      <c r="C4" s="196" t="s">
        <v>462</v>
      </c>
      <c r="D4" s="196">
        <v>1000</v>
      </c>
      <c r="E4" s="196" t="s">
        <v>420</v>
      </c>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row>
    <row r="5" spans="1:38" x14ac:dyDescent="0.2">
      <c r="A5" s="196"/>
      <c r="B5" s="199">
        <v>1</v>
      </c>
      <c r="C5" s="193" t="s">
        <v>487</v>
      </c>
      <c r="D5" s="193">
        <f>CONVERT(1,"yr","hr")</f>
        <v>8766</v>
      </c>
      <c r="E5" s="193" t="s">
        <v>488</v>
      </c>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1:38" x14ac:dyDescent="0.2">
      <c r="A6" s="196"/>
      <c r="B6" s="200"/>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row>
    <row r="7" spans="1:38" x14ac:dyDescent="0.2">
      <c r="A7" s="196"/>
      <c r="B7" s="199"/>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row>
    <row r="8" spans="1:38" x14ac:dyDescent="0.2">
      <c r="A8" s="196"/>
      <c r="B8" s="200"/>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row>
    <row r="9" spans="1:38" x14ac:dyDescent="0.2">
      <c r="A9" s="196"/>
      <c r="B9" s="199"/>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row>
    <row r="10" spans="1:38" x14ac:dyDescent="0.2">
      <c r="A10" s="196"/>
      <c r="B10" s="201"/>
      <c r="C10" s="196"/>
      <c r="D10" s="196"/>
      <c r="E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row>
    <row r="11" spans="1:38" x14ac:dyDescent="0.2">
      <c r="A11" s="196"/>
      <c r="B11" s="202"/>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row>
    <row r="12" spans="1:38" x14ac:dyDescent="0.2">
      <c r="A12" s="196"/>
      <c r="B12" s="203"/>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row>
    <row r="13" spans="1:38" x14ac:dyDescent="0.2">
      <c r="A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row>
    <row r="14" spans="1:38" x14ac:dyDescent="0.2">
      <c r="A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row>
    <row r="15" spans="1:38" x14ac:dyDescent="0.2">
      <c r="A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row>
    <row r="16" spans="1:38" x14ac:dyDescent="0.2">
      <c r="A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row>
    <row r="17" spans="1:38" x14ac:dyDescent="0.2">
      <c r="A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row>
    <row r="18" spans="1:38" x14ac:dyDescent="0.2">
      <c r="A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row>
    <row r="19" spans="1:38" x14ac:dyDescent="0.2">
      <c r="A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row>
    <row r="20" spans="1:38" x14ac:dyDescent="0.2">
      <c r="A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row>
    <row r="21" spans="1:38" x14ac:dyDescent="0.2">
      <c r="A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row>
    <row r="22" spans="1:38" x14ac:dyDescent="0.2">
      <c r="A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row>
    <row r="23" spans="1:38" x14ac:dyDescent="0.2">
      <c r="A23" s="196"/>
      <c r="B23" s="196"/>
      <c r="C23" s="196"/>
      <c r="D23" s="196"/>
      <c r="E23" s="196"/>
      <c r="F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row>
    <row r="24" spans="1:38" x14ac:dyDescent="0.2">
      <c r="A24" s="196"/>
      <c r="B24" s="196"/>
      <c r="C24" s="196"/>
      <c r="D24" s="196"/>
      <c r="E24" s="196"/>
      <c r="F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row>
    <row r="25" spans="1:38" x14ac:dyDescent="0.2">
      <c r="A25" s="196"/>
      <c r="B25" s="157"/>
      <c r="C25" s="204"/>
      <c r="D25" s="157"/>
      <c r="E25" s="157"/>
      <c r="F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row>
    <row r="26" spans="1:38" x14ac:dyDescent="0.2">
      <c r="A26" s="196"/>
      <c r="B26" s="205"/>
      <c r="C26" s="206"/>
      <c r="D26" s="157"/>
      <c r="E26" s="157"/>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row>
    <row r="27" spans="1:38" x14ac:dyDescent="0.2">
      <c r="A27" s="196"/>
      <c r="B27" s="205"/>
      <c r="C27" s="206"/>
      <c r="D27" s="157"/>
      <c r="E27" s="157"/>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row>
    <row r="28" spans="1:38" x14ac:dyDescent="0.2">
      <c r="A28" s="196"/>
      <c r="B28" s="205"/>
      <c r="C28" s="206"/>
      <c r="D28" s="157"/>
      <c r="E28" s="157"/>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row>
    <row r="29" spans="1:38" x14ac:dyDescent="0.2">
      <c r="B29" s="205"/>
      <c r="C29" s="196"/>
      <c r="D29" s="196"/>
      <c r="E29" s="196"/>
    </row>
    <row r="30" spans="1:38" x14ac:dyDescent="0.2">
      <c r="B30" s="205"/>
      <c r="C30" s="196"/>
      <c r="D30" s="196"/>
      <c r="E30" s="196"/>
    </row>
    <row r="31" spans="1:38" x14ac:dyDescent="0.2">
      <c r="B31" s="202"/>
      <c r="C31" s="196"/>
      <c r="D31" s="196"/>
      <c r="E31" s="196"/>
    </row>
    <row r="37" spans="10:10" x14ac:dyDescent="0.2">
      <c r="J37" s="207"/>
    </row>
  </sheetData>
  <mergeCells count="2">
    <mergeCell ref="B2:E2"/>
    <mergeCell ref="B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zoomScaleNormal="100" workbookViewId="0">
      <selection activeCell="F8" sqref="F8"/>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6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97" t="s">
        <v>231</v>
      </c>
      <c r="D3" s="197" t="s">
        <v>9</v>
      </c>
    </row>
    <row r="4" spans="1:38" ht="15" x14ac:dyDescent="0.2">
      <c r="C4" s="208">
        <v>1</v>
      </c>
      <c r="D4" s="344" t="s">
        <v>493</v>
      </c>
      <c r="E4" s="345"/>
      <c r="F4" s="345"/>
      <c r="G4" s="345"/>
      <c r="H4" s="345"/>
      <c r="I4" s="345"/>
      <c r="J4" s="345"/>
      <c r="K4" s="345"/>
      <c r="L4" s="345"/>
    </row>
  </sheetData>
  <mergeCells count="1">
    <mergeCell ref="D4:L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10" sqref="E10"/>
    </sheetView>
  </sheetViews>
  <sheetFormatPr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93775-AEF0-479A-834A-25B8BA9959B1}">
  <ds:schemaRefs>
    <ds:schemaRef ds:uri="http://purl.org/dc/elements/1.1/"/>
    <ds:schemaRef ds:uri="http://purl.org/dc/terms/"/>
    <ds:schemaRef ds:uri="http://schemas.microsoft.com/office/2006/documentManagement/types"/>
    <ds:schemaRef ds:uri="c75d1172-787a-498f-aaff-e17d79596d1f"/>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0D3D9EE-6394-4E6B-8F9A-00A57D46A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517E7-2688-4CF4-9D07-33051CF0CA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vt:lpstr>
      <vt:lpstr>Data Summary</vt:lpstr>
      <vt:lpstr>Reference Source Info</vt:lpstr>
      <vt:lpstr>DQI</vt:lpstr>
      <vt:lpstr>GTL Process data</vt:lpstr>
      <vt:lpstr>Conversions</vt:lpstr>
      <vt:lpstr>Assumptions</vt:lpstr>
      <vt:lpstr>Chart</vt:lpstr>
      <vt:lpstr>Chart!Print_Area</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Jamieson, Matthew</dc:creator>
  <cp:lastModifiedBy>Jeremie Isaac Hakian</cp:lastModifiedBy>
  <cp:lastPrinted>2013-02-19T20:56:14Z</cp:lastPrinted>
  <dcterms:created xsi:type="dcterms:W3CDTF">2013-02-19T15:33:03Z</dcterms:created>
  <dcterms:modified xsi:type="dcterms:W3CDTF">2014-04-04T13:30:41Z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