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<sst xmlns="http://schemas.openxmlformats.org/spreadsheetml/2006/main" count="1513" uniqueCount="916">
  <si>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</si>
  <si>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</si>
  <si>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</si>
  <si>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</si>
  <si>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</si>
  <si>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</si>
  <si>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</si>
  <si>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</si>
  <si>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</si>
  <si>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</si>
  <si>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</si>
  <si>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</si>
  <si>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</si>
  <si>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</si>
  <si>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</si>
  <si>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</si>
  <si>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</si>
  <si>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</si>
  <si>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</si>
  <si>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</si>
  <si>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</si>
  <si>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</si>
  <si>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</si>
  <si>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</si>
  <si>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</si>
  <si>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</si>
  <si>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</si>
  <si>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</si>
  <si>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</si>
  <si>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</si>
  <si>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</si>
  <si>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</si>
  <si>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</si>
  <si>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</si>
  <si>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</si>
  <si>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</si>
  <si>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</si>
  <si>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</si>
  <si>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</si>
  <si>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</si>
  <si>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</si>
  <si>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</si>
  <si>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</si>
  <si>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</si>
  <si>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</si>
  <si>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</si>
  <si>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</si>
  <si>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</si>
  <si>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</si>
  <si>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</si>
  <si>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</si>
  <si>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</si>
  <si>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</si>
  <si>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</si>
  <si>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</si>
  <si>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</si>
  <si>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</si>
  <si>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</si>
  <si>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</si>
  <si>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</si>
  <si>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</si>
  <si>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</si>
  <si>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</si>
  <si>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</si>
  <si>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</si>
  <si>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</si>
  <si>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</si>
  <si>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</si>
  <si>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</si>
  <si>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</si>
  <si>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</si>
  <si>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</si>
  <si>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</si>
  <si>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</si>
  <si>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</si>
  <si>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</si>
  <si>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</si>
  <si>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</si>
  <si>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</si>
  <si>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</si>
  <si>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</si>
  <si>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</si>
  <si>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</si>
  <si>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</si>
  <si>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</si>
  <si>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</si>
  <si>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</si>
  <si>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</si>
  <si>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</si>
  <si>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</si>
  <si>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</si>
  <si>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</si>
  <si>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</si>
  <si>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</si>
  <si>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</si>
  <si>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</si>
  <si>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</si>
  <si>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</si>
  <si>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</si>
  <si>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</si>
  <si>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</si>
  <si>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</si>
  <si>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</si>
  <si>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</si>
  <si>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</si>
  <si>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</si>
  <si>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</si>
  <si>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</si>
  <si>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</si>
  <si>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</si>
  <si>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</si>
  <si>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</si>
  <si>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</si>
  <si>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</si>
  <si>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</si>
  <si>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</si>
  <si>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</si>
  <si>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</si>
  <si>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</si>
  <si>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</si>
  <si>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</si>
  <si>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</si>
  <si>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</si>
  <si>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</si>
  <si>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</si>
  <si>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</si>
  <si>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</si>
  <si>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</si>
  <si>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</si>
  <si>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</si>
  <si>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</si>
  <si>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</si>
  <si>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</si>
  <si>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</si>
  <si>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</si>
  <si>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</si>
  <si>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</si>
  <si>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</si>
  <si>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</si>
  <si>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</si>
  <si>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</si>
  <si>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</si>
  <si>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</si>
  <si>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</si>
  <si>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</si>
  <si>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</si>
  <si>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</si>
  <si>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</si>
  <si>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</si>
  <si>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</si>
  <si>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</si>
  <si>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</si>
  <si>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</si>
  <si>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</si>
  <si>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</si>
  <si>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</si>
  <si>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</si>
  <si>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</si>
  <si>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</si>
  <si>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</si>
  <si>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</si>
  <si>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</si>
  <si>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</si>
  <si>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</si>
  <si>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</si>
  <si>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</si>
  <si>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</si>
  <si>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</si>
  <si>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</si>
  <si>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</si>
  <si>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</si>
  <si>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</si>
  <si>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</si>
  <si>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</si>
  <si>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</si>
  <si>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</si>
  <si>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</si>
  <si>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</si>
  <si>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</si>
  <si>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</si>
  <si>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</si>
  <si>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</si>
  <si>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</si>
  <si>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</si>
  <si>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</si>
  <si>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</si>
  <si>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</si>
  <si>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</si>
  <si>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</si>
  <si>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</si>
  <si>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</si>
  <si>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</si>
  <si>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</si>
  <si>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</si>
  <si>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</si>
  <si>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</si>
  <si>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</si>
  <si>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</si>
  <si>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</si>
  <si>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</si>
  <si>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</si>
  <si>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</si>
  <si>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</si>
  <si>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</si>
  <si>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</si>
  <si>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</si>
  <si>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</si>
  <si>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</si>
  <si>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</si>
  <si>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</si>
  <si>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</si>
  <si>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</si>
  <si>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</si>
  <si>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</si>
  <si>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</si>
  <si>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</si>
  <si>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</si>
  <si>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</si>
  <si>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</si>
  <si>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</si>
  <si>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</si>
  <si>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</si>
  <si>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</si>
  <si>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</si>
  <si>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</si>
  <si>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</si>
  <si>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</si>
  <si>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</si>
  <si>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</si>
  <si>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</si>
  <si>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</si>
  <si>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</si>
  <si>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</si>
  <si>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</si>
  <si>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</si>
  <si>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</si>
  <si>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</si>
  <si>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</si>
  <si>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</si>
  <si>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</si>
  <si>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</si>
  <si>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</si>
  <si>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</si>
  <si>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</si>
  <si>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</si>
  <si>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</si>
  <si>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</si>
  <si>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</si>
  <si>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</si>
  <si>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</si>
  <si>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</si>
  <si>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</si>
  <si>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</si>
  <si>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</si>
  <si>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</si>
  <si>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</si>
  <si>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</si>
  <si>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</si>
  <si>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</si>
  <si>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</si>
  <si>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</si>
  <si>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</si>
  <si>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</si>
  <si>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</si>
  <si>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</si>
  <si>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</si>
  <si>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</si>
  <si>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</si>
  <si>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</si>
  <si>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</si>
  <si>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</si>
  <si>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</si>
  <si>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</si>
  <si>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</si>
  <si>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</si>
  <si>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</si>
  <si>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</si>
  <si>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</si>
  <si>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</si>
  <si>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</si>
  <si>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</si>
  <si>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</si>
  <si>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</si>
  <si>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</si>
  <si>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</si>
  <si>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</si>
  <si>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</si>
  <si>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</si>
  <si>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</si>
  <si>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</si>
  <si>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</si>
  <si>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</si>
  <si>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</si>
  <si>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</si>
  <si>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</si>
  <si>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</si>
  <si>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</si>
  <si>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</si>
  <si>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</si>
  <si>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</si>
  <si>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</si>
  <si>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</si>
  <si>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</si>
  <si>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</si>
  <si>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</si>
  <si>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</si>
  <si>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</si>
  <si>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</si>
  <si>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</si>
  <si>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</si>
  <si>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</si>
  <si>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</si>
  <si>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</si>
  <si>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</si>
  <si>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</si>
  <si>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</si>
  <si>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</si>
  <si>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</si>
  <si>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</si>
  <si>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</si>
  <si>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</si>
  <si>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</si>
  <si>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</si>
  <si>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</si>
  <si>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</si>
  <si>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</si>
  <si>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</si>
  <si>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</si>
  <si>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</si>
  <si>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</si>
  <si>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</si>
  <si>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</si>
  <si>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</si>
  <si>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</si>
  <si>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</si>
  <si>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</si>
  <si>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</si>
  <si>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</si>
  <si>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</si>
  <si>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</si>
  <si>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</si>
  <si>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</si>
  <si>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</si>
  <si>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</si>
  <si>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</si>
  <si>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</si>
  <si>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</si>
  <si>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</si>
  <si>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</si>
  <si>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</si>
  <si>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</si>
  <si>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</si>
  <si>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</si>
  <si>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</si>
  <si>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</si>
  <si>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</si>
  <si>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</si>
  <si>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</si>
  <si>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</si>
  <si>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</si>
  <si>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</si>
  <si>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</si>
  <si>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</si>
  <si>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</si>
  <si>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</si>
  <si>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</si>
  <si>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</si>
  <si>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</si>
  <si>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</si>
  <si>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</si>
  <si>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</si>
  <si>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</si>
  <si>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</si>
  <si>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</si>
  <si>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</si>
  <si>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</si>
  <si>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</si>
  <si>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</si>
  <si>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</si>
  <si>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</si>
  <si>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</si>
  <si>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</si>
  <si>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</si>
  <si>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</si>
  <si>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</si>
  <si>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</si>
  <si>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</si>
  <si>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</si>
  <si>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</si>
  <si>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</si>
  <si>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</si>
  <si>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</si>
  <si>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</si>
  <si>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</si>
  <si>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</si>
  <si>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</si>
  <si>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</si>
  <si>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</si>
  <si>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</si>
  <si>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</si>
  <si>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</si>
  <si>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</si>
  <si>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</si>
  <si>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</si>
  <si>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</si>
  <si>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</si>
  <si>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</si>
  <si>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</si>
  <si>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</si>
  <si>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</si>
  <si>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</si>
  <si>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</si>
  <si>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</si>
  <si>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</si>
  <si>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</si>
  <si>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</si>
  <si>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</si>
  <si>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</si>
  <si>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</si>
  <si>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</si>
  <si>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</si>
  <si>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</si>
  <si>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</si>
  <si>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</si>
  <si>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</si>
  <si>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</si>
  <si>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</si>
  <si>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</si>
  <si>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</si>
  <si>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</si>
  <si>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</si>
  <si>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</si>
  <si>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</si>
  <si>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</si>
  <si>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</si>
  <si>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</si>
  <si>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</si>
  <si>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</si>
  <si>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</si>
  <si>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</si>
  <si>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</si>
  <si>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</si>
  <si>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</si>
  <si>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</si>
  <si>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</si>
  <si>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</si>
  <si>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</si>
  <si>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</si>
  <si>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</si>
  <si>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</si>
  <si>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</si>
  <si>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</si>
  <si>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</si>
  <si>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</si>
  <si>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</si>
  <si>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</si>
  <si>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</si>
  <si>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</si>
  <si>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</si>
  <si>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</si>
  <si>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</si>
  <si>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</si>
  <si>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</si>
  <si>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</si>
  <si>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</si>
  <si>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</si>
  <si>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</si>
  <si>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</si>
  <si>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</si>
  <si>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</si>
  <si>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</si>
  <si>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</si>
  <si>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</si>
  <si>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</si>
  <si>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</si>
  <si>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</si>
  <si>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</si>
  <si>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</si>
  <si>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</si>
  <si>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</si>
  <si>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</si>
  <si>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</si>
  <si>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</si>
  <si>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</si>
  <si>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</si>
  <si>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</si>
  <si>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</si>
  <si>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</si>
  <si>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</si>
  <si>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</si>
  <si>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</si>
  <si>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</si>
  <si>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</si>
  <si>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</si>
  <si>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</si>
  <si>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</si>
  <si>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</si>
  <si>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</si>
  <si>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</si>
  <si>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</si>
  <si>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</si>
  <si>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</si>
  <si>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</si>
  <si>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</si>
  <si>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</si>
  <si>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</si>
  <si>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</si>
  <si>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</si>
  <si>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</si>
  <si>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</si>
  <si>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</si>
  <si>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</si>
  <si>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</si>
  <si>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</si>
  <si>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</si>
  <si>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</si>
  <si>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</si>
  <si>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</si>
  <si>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</si>
  <si>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</si>
  <si>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</si>
  <si>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</si>
  <si>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</si>
  <si>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</si>
  <si>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</si>
  <si>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</si>
  <si>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</si>
  <si>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</si>
  <si>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</si>
  <si>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</si>
  <si>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</si>
  <si>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</si>
  <si>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</si>
  <si>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</si>
  <si>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</si>
  <si>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</si>
  <si>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</si>
  <si>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</si>
  <si>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</si>
  <si>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</si>
  <si>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</si>
  <si>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</si>
  <si>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</si>
  <si>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</si>
  <si>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</si>
  <si>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</si>
  <si>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</si>
  <si>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</si>
  <si>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</si>
  <si>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</si>
  <si>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</si>
  <si>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</si>
  <si>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</si>
  <si>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</si>
  <si>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</si>
  <si>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</si>
  <si>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</si>
  <si>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</si>
  <si>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</si>
  <si>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</si>
  <si>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</si>
  <si>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</si>
  <si>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</si>
  <si>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</si>
  <si>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</si>
  <si>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</si>
  <si>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</si>
  <si>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</si>
  <si>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</si>
  <si>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</si>
  <si>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</si>
  <si>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</si>
  <si>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</si>
  <si>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</si>
  <si>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</si>
  <si>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</si>
  <si>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</si>
  <si>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</si>
  <si>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</si>
  <si>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</si>
  <si>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</si>
  <si>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</si>
  <si>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</si>
  <si>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</si>
  <si>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</si>
  <si>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</si>
  <si>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</si>
  <si>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</si>
  <si>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</si>
  <si>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</si>
  <si>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</si>
  <si>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</si>
  <si>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</si>
  <si>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</si>
  <si>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</si>
  <si>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</si>
  <si>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</si>
  <si>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</si>
  <si>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</si>
  <si>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</si>
  <si>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</si>
  <si>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</si>
  <si>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</si>
  <si>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</si>
  <si>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</si>
  <si>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</si>
  <si>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</si>
  <si>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</si>
  <si>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</si>
  <si>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</si>
  <si>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</si>
  <si>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</si>
  <si>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</si>
  <si>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</si>
  <si>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</si>
  <si>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</si>
  <si>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</si>
  <si>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</si>
  <si>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</si>
  <si>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</si>
  <si>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</si>
  <si>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</si>
  <si>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</si>
  <si>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</si>
  <si>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</si>
  <si>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</si>
  <si>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</si>
  <si>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</si>
  <si>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</si>
  <si>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</si>
  <si>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</si>
  <si>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</si>
  <si>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</si>
  <si>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</si>
  <si>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</si>
  <si>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</si>
  <si>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</si>
  <si>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</si>
  <si>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</si>
  <si>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</si>
  <si>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</si>
  <si>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</si>
  <si>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</si>
  <si>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</si>
  <si>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</si>
  <si>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</si>
  <si>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</si>
  <si>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</si>
  <si>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</si>
  <si>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</si>
  <si>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</si>
  <si>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</si>
  <si>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</si>
  <si>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</si>
  <si>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</si>
  <si>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</si>
  <si>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</si>
  <si>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</si>
  <si>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</si>
  <si>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</si>
  <si>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</si>
  <si>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</si>
  <si>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</si>
  <si>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</si>
  <si>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</si>
  <si>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</si>
  <si>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</si>
  <si>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</si>
  <si>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</si>
  <si>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</si>
  <si>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</si>
  <si>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</si>
  <si>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</si>
  <si>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</si>
  <si>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</si>
  <si>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</si>
  <si>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</si>
  <si>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</si>
  <si>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</si>
  <si>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</si>
  <si>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</si>
  <si>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</si>
  <si>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</si>
  <si>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</si>
  <si>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</si>
  <si>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</si>
  <si>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</si>
  <si>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</si>
  <si>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</si>
  <si>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</si>
  <si>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</si>
  <si>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</si>
  <si>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</si>
  <si>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</si>
  <si>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</si>
  <si>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</si>
  <si>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</si>
  <si>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</si>
  <si>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</si>
  <si>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</si>
  <si>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</si>
  <si>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</si>
  <si>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</si>
  <si>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</si>
  <si>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</si>
  <si>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</si>
  <si>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</si>
  <si>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</si>
  <si>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</si>
  <si>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</si>
  <si>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</si>
  <si>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</si>
  <si>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</si>
  <si>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</si>
  <si>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</si>
  <si>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</si>
  <si>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</si>
  <si>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</si>
  <si>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</si>
  <si>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</si>
  <si>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</si>
  <si>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</si>
  <si>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</si>
  <si>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</si>
  <si>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</si>
  <si>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</si>
  <si>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</si>
  <si>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</si>
  <si>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</si>
  <si>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</si>
  <si>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</si>
  <si>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</si>
  <si>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</si>
  <si>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</si>
  <si>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</si>
  <si>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</si>
  <si>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</si>
  <si>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</si>
  <si>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</si>
  <si>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</si>
  <si>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</si>
  <si>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</si>
  <si>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</si>
  <si>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</si>
  <si>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</si>
  <si>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</si>
  <si>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</si>
  <si>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</si>
  <si>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</si>
  <si>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</si>
  <si>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</si>
  <si>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</si>
  <si>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</si>
  <si>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</si>
  <si>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</si>
  <si>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</si>
  <si>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</si>
  <si>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</si>
  <si>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</si>
  <si>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</si>
  <si>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</si>
  <si>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</si>
  <si>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</si>
  <si>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</si>
  <si>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</si>
  <si>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</si>
  <si>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</si>
  <si>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</si>
  <si>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</si>
  <si>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</si>
  <si>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</si>
  <si>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</si>
  <si>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</si>
  <si>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</si>
  <si>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</si>
  <si>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</si>
  <si>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</si>
  <si>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</si>
  <si>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</si>
  <si>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</si>
  <si>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</si>
  <si>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</si>
  <si>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</si>
  <si>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</si>
  <si>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</si>
  <si>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</si>
  <si>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</si>
  <si>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</si>
  <si>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</si>
  <si>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</si>
  <si>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</si>
  <si>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</si>
  <si>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</si>
  <si>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</si>
  <si>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</si>
  <si>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</si>
  <si>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</si>
  <si>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</si>
  <si>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</si>
  <si>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</si>
  <si>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</si>
  <si>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</si>
  <si>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</si>
  <si>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</si>
  <si>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</si>
  <si>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</si>
  <si>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</si>
  <si>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</si>
  <si>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</si>
  <si>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</si>
  <si>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</si>
  <si>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</si>
  <si>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</si>
  <si>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</si>
  <si>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</si>
  <si>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</si>
  <si>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</si>
  <si>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</si>
  <si>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</si>
  <si>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</si>
  <si>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</si>
  <si>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</si>
  <si>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</si>
  <si>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</si>
  <si>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</si>
  <si>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</si>
  <si>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</si>
  <si>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</si>
  <si>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</si>
  <si>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</si>
  <si>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</si>
  <si>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</si>
  <si>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</si>
  <si>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</si>
  <si>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</si>
  <si>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</si>
  <si>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</si>
  <si>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</si>
  <si>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</si>
  <si>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</si>
  <si>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</si>
  <si>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</si>
  <si>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</si>
  <si>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</si>
  <si>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</si>
  <si>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</si>
  <si>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</si>
  <si>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</si>
  <si>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</si>
  <si>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</si>
  <si>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</si>
  <si>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</si>
  <si>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</si>
  <si>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</si>
  <si>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</si>
  <si>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</si>
  <si>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</si>
  <si>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</si>
  <si>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</si>
  <si>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</si>
  <si>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</si>
  <si>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</si>
  <si>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</si>
  <si>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</si>
  <si>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</si>
  <si>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</si>
  <si>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</si>
  <si>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</si>
  <si>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</si>
  <si>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</si>
  <si>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</si>
  <si>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</si>
  <si>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</si>
  <si>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</si>
  <si>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</si>
  <si>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</si>
  <si>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</si>
  <si>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</si>
  <si>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</si>
  <si>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</si>
  <si>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</si>
  <si>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</si>
  <si>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</si>
  <si>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</si>
  <si>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</si>
  <si>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</si>
  <si>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</si>
  <si>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</si>
  <si>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</si>
  <si>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</si>
  <si>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</si>
  <si>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</si>
  <si>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</si>
  <si>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</si>
  <si>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</si>
  <si>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Dakota</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</si>
  <si>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</si>
  <si>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</si>
  <si>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</si>
  <si>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</si>
  <si>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</si>
  <si>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</si>
  <si>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</si>
  <si>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</si>
  <si>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</si>
  <si>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 Factors (ft^3 per Short Ton)</t>
  </si>
  <si>
    <t>EPA 430-R-11-005</t>
  </si>
  <si>
    <t>Individual Coal Basins</t>
  </si>
  <si>
    <t>Reference [20], Annex 3, page A-144, Table A-116</t>
  </si>
  <si>
    <t>Surface Mine, Dakota Lignite Coal, Operations</t>
  </si>
  <si>
    <t>Dakota Lignite Coal</t>
  </si>
  <si>
    <t>2, 20</t>
  </si>
  <si>
    <r>
      <t xml:space="preserve">This unit process is composed of this document and the file, </t>
    </r>
    <r>
      <rPr>
        <i/>
        <sz val="10"/>
        <rFont val="Arial"/>
        <family val="2"/>
      </rPr>
      <t>DF_Stage1_O_Surface_Coal_Mine_DakotaLignite_2011.01.doc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</si>
  <si>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</si>
  <si>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Dakota Lignite Coal, Operation. </t>
    </r>
    <r>
      <rPr>
        <sz val="10"/>
        <rFont val="Arial"/>
        <family val="2"/>
      </rPr>
      <t>U.S. Department of Energy, National Energy Technology Laboratory. Last Updated: July 2011 (version 01). www.netl.doe.gov/energy-analyses (http://www.netl.doe.gov/energy-analyses)</t>
    </r>
  </si>
  <si>
    <t>Based on a compilation of mines, a surface mine for Dakota lignite coal, producing ~6 billion kg of coal per year. Assumes 5.6 scf/short ton coal mine CH4 (CMM) emissions, adjustable CMM capture rates; LHV=6730 Btu/lb.</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</si>
</sst>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style="medium"/>
      <top style="medium"/>
      <bottom style="thin"/>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0" fillId="0" borderId="13" xfId="0" applyFont="1" applyFill="1" applyBorder="1" applyAlignment="1" applyProtection="1">
      <alignment horizontal="left"/>
      <protection locked="0"/>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0" borderId="13" xfId="0" applyBorder="1" applyAlignment="1" applyProtection="1">
      <alignment horizontal="left"/>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1" xfId="0" applyFont="1" applyBorder="1" applyAlignment="1">
      <alignment wrapText="1"/>
    </xf>
    <xf numFmtId="0" fontId="8" fillId="0" borderId="22" xfId="0" applyFont="1" applyBorder="1" applyAlignment="1">
      <alignment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Dakota Lignite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Dakota lignite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lignite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19" t="s">
        <v>891</v>
      </c>
      <c r="B1" s="319"/>
      <c r="C1" s="319"/>
      <c r="D1" s="319"/>
      <c r="E1" s="319"/>
      <c r="F1" s="319"/>
      <c r="G1" s="319"/>
      <c r="H1" s="319"/>
      <c r="I1" s="319"/>
      <c r="J1" s="319"/>
      <c r="K1" s="319"/>
      <c r="L1" s="319"/>
      <c r="M1" s="319"/>
      <c r="N1" s="319"/>
      <c r="O1" s="151"/>
    </row>
    <row r="2" spans="1:15" ht="21" thickBot="1">
      <c r="A2" s="319" t="s">
        <v>210</v>
      </c>
      <c r="B2" s="319"/>
      <c r="C2" s="319"/>
      <c r="D2" s="319"/>
      <c r="E2" s="319"/>
      <c r="F2" s="319"/>
      <c r="G2" s="319"/>
      <c r="H2" s="319"/>
      <c r="I2" s="319"/>
      <c r="J2" s="319"/>
      <c r="K2" s="319"/>
      <c r="L2" s="319"/>
      <c r="M2" s="319"/>
      <c r="N2" s="319"/>
      <c r="O2" s="151"/>
    </row>
    <row r="3" spans="2:15" ht="12.75" customHeight="1" thickBot="1">
      <c r="B3" s="5"/>
      <c r="C3" s="126" t="s">
        <v>279</v>
      </c>
      <c r="D3" s="143" t="str">
        <f>'Data Summary'!D4</f>
        <v>Surface Mine, Dakota Lignite Coal, Operations</v>
      </c>
      <c r="E3" s="144"/>
      <c r="F3" s="144"/>
      <c r="G3" s="144"/>
      <c r="H3" s="144"/>
      <c r="I3" s="144"/>
      <c r="J3" s="144"/>
      <c r="K3" s="144"/>
      <c r="L3" s="144"/>
      <c r="M3" s="145"/>
      <c r="N3" s="5"/>
      <c r="O3" s="5"/>
    </row>
    <row r="4" spans="2:15" ht="42.75" customHeight="1" thickBot="1">
      <c r="B4" s="5"/>
      <c r="C4" s="126" t="s">
        <v>280</v>
      </c>
      <c r="D4" s="323" t="str">
        <f>'Data Summary'!D6</f>
        <v>Based on a compilation of mines, a surface mine for Dakota lignite coal, producing ~6 billion kg of coal per year. Assumes 5.6 scf/short ton coal mine CH4 (CMM) emissions, adjustable CMM capture rates; LHV=6730 Btu/lb.</v>
      </c>
      <c r="E4" s="321"/>
      <c r="F4" s="321"/>
      <c r="G4" s="321"/>
      <c r="H4" s="321"/>
      <c r="I4" s="321"/>
      <c r="J4" s="321"/>
      <c r="K4" s="321"/>
      <c r="L4" s="321"/>
      <c r="M4" s="322"/>
      <c r="N4" s="5"/>
      <c r="O4" s="5"/>
    </row>
    <row r="5" spans="2:15" ht="39" customHeight="1" thickBot="1">
      <c r="B5" s="5"/>
      <c r="C5" s="126" t="s">
        <v>281</v>
      </c>
      <c r="D5" s="320" t="s">
        <v>912</v>
      </c>
      <c r="E5" s="321"/>
      <c r="F5" s="321"/>
      <c r="G5" s="321"/>
      <c r="H5" s="321"/>
      <c r="I5" s="321"/>
      <c r="J5" s="321"/>
      <c r="K5" s="321"/>
      <c r="L5" s="321"/>
      <c r="M5" s="322"/>
      <c r="N5" s="5"/>
      <c r="O5" s="5"/>
    </row>
    <row r="6" spans="2:15" ht="56.25" customHeight="1" thickBot="1">
      <c r="B6" s="5"/>
      <c r="C6" s="146" t="s">
        <v>284</v>
      </c>
      <c r="D6" s="323" t="s">
        <v>290</v>
      </c>
      <c r="E6" s="321"/>
      <c r="F6" s="321"/>
      <c r="G6" s="321"/>
      <c r="H6" s="321"/>
      <c r="I6" s="321"/>
      <c r="J6" s="321"/>
      <c r="K6" s="321"/>
      <c r="L6" s="321"/>
      <c r="M6" s="322"/>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24" t="s">
        <v>219</v>
      </c>
      <c r="C9" s="306" t="s">
        <v>213</v>
      </c>
      <c r="D9" s="330" t="s">
        <v>289</v>
      </c>
      <c r="E9" s="330"/>
      <c r="F9" s="330"/>
      <c r="G9" s="330"/>
      <c r="H9" s="330"/>
      <c r="I9" s="330"/>
      <c r="J9" s="330"/>
      <c r="K9" s="330"/>
      <c r="L9" s="330"/>
      <c r="M9" s="331"/>
      <c r="N9" s="5"/>
      <c r="O9" s="5"/>
      <c r="P9" s="5"/>
      <c r="Q9" s="5"/>
      <c r="R9" s="5"/>
      <c r="S9" s="5"/>
      <c r="T9" s="5"/>
      <c r="U9" s="5"/>
      <c r="V9" s="5"/>
      <c r="W9" s="5"/>
      <c r="X9" s="5"/>
      <c r="Y9" s="5"/>
      <c r="Z9" s="5"/>
      <c r="AA9" s="5"/>
    </row>
    <row r="10" spans="1:27" s="50" customFormat="1" ht="15" customHeight="1">
      <c r="A10" s="5"/>
      <c r="B10" s="325"/>
      <c r="C10" s="307" t="s">
        <v>214</v>
      </c>
      <c r="D10" s="332" t="s">
        <v>278</v>
      </c>
      <c r="E10" s="332"/>
      <c r="F10" s="332"/>
      <c r="G10" s="332"/>
      <c r="H10" s="332"/>
      <c r="I10" s="332"/>
      <c r="J10" s="332"/>
      <c r="K10" s="332"/>
      <c r="L10" s="332"/>
      <c r="M10" s="333"/>
      <c r="N10" s="5"/>
      <c r="O10" s="5"/>
      <c r="P10" s="5"/>
      <c r="Q10" s="5"/>
      <c r="R10" s="5"/>
      <c r="S10" s="5"/>
      <c r="T10" s="5"/>
      <c r="U10" s="5"/>
      <c r="V10" s="5"/>
      <c r="W10" s="5"/>
      <c r="X10" s="5"/>
      <c r="Y10" s="5"/>
      <c r="Z10" s="5"/>
      <c r="AA10" s="5"/>
    </row>
    <row r="11" spans="1:27" s="50" customFormat="1" ht="15" customHeight="1">
      <c r="A11" s="5"/>
      <c r="B11" s="325"/>
      <c r="C11" s="307" t="s">
        <v>47</v>
      </c>
      <c r="D11" s="332" t="s">
        <v>216</v>
      </c>
      <c r="E11" s="332"/>
      <c r="F11" s="332"/>
      <c r="G11" s="332"/>
      <c r="H11" s="332"/>
      <c r="I11" s="332"/>
      <c r="J11" s="332"/>
      <c r="K11" s="332"/>
      <c r="L11" s="332"/>
      <c r="M11" s="333"/>
      <c r="N11" s="5"/>
      <c r="O11" s="5"/>
      <c r="P11" s="5"/>
      <c r="Q11" s="5"/>
      <c r="R11" s="5"/>
      <c r="S11" s="5"/>
      <c r="T11" s="5"/>
      <c r="U11" s="5"/>
      <c r="V11" s="5"/>
      <c r="W11" s="5"/>
      <c r="X11" s="5"/>
      <c r="Y11" s="5"/>
      <c r="Z11" s="5"/>
      <c r="AA11" s="5"/>
    </row>
    <row r="12" spans="2:15" ht="15" customHeight="1">
      <c r="B12" s="326" t="s">
        <v>202</v>
      </c>
      <c r="C12" s="308" t="s">
        <v>795</v>
      </c>
      <c r="D12" s="328" t="s">
        <v>809</v>
      </c>
      <c r="E12" s="328"/>
      <c r="F12" s="328"/>
      <c r="G12" s="328"/>
      <c r="H12" s="328"/>
      <c r="I12" s="328"/>
      <c r="J12" s="328"/>
      <c r="K12" s="328"/>
      <c r="L12" s="328"/>
      <c r="M12" s="329"/>
      <c r="N12" s="5"/>
      <c r="O12" s="5"/>
    </row>
    <row r="13" spans="2:15" ht="15" customHeight="1">
      <c r="B13" s="326"/>
      <c r="C13" s="308" t="s">
        <v>796</v>
      </c>
      <c r="D13" s="328" t="s">
        <v>808</v>
      </c>
      <c r="E13" s="328"/>
      <c r="F13" s="328"/>
      <c r="G13" s="328"/>
      <c r="H13" s="328"/>
      <c r="I13" s="328"/>
      <c r="J13" s="328"/>
      <c r="K13" s="328"/>
      <c r="L13" s="328"/>
      <c r="M13" s="329"/>
      <c r="N13" s="5"/>
      <c r="O13" s="5"/>
    </row>
    <row r="14" spans="2:15" ht="15" customHeight="1">
      <c r="B14" s="326"/>
      <c r="C14" s="308" t="s">
        <v>182</v>
      </c>
      <c r="D14" s="328" t="s">
        <v>803</v>
      </c>
      <c r="E14" s="328"/>
      <c r="F14" s="328"/>
      <c r="G14" s="328"/>
      <c r="H14" s="328"/>
      <c r="I14" s="328"/>
      <c r="J14" s="328"/>
      <c r="K14" s="328"/>
      <c r="L14" s="328"/>
      <c r="M14" s="329"/>
      <c r="N14" s="5"/>
      <c r="O14" s="5"/>
    </row>
    <row r="15" spans="2:15" ht="15" customHeight="1">
      <c r="B15" s="326"/>
      <c r="C15" s="308" t="s">
        <v>797</v>
      </c>
      <c r="D15" s="328" t="s">
        <v>804</v>
      </c>
      <c r="E15" s="328"/>
      <c r="F15" s="328"/>
      <c r="G15" s="328"/>
      <c r="H15" s="328"/>
      <c r="I15" s="328"/>
      <c r="J15" s="328"/>
      <c r="K15" s="328"/>
      <c r="L15" s="328"/>
      <c r="M15" s="329"/>
      <c r="N15" s="5"/>
      <c r="O15" s="5"/>
    </row>
    <row r="16" spans="2:15" ht="15" customHeight="1">
      <c r="B16" s="326"/>
      <c r="C16" s="308" t="s">
        <v>798</v>
      </c>
      <c r="D16" s="328" t="s">
        <v>805</v>
      </c>
      <c r="E16" s="328"/>
      <c r="F16" s="328"/>
      <c r="G16" s="328"/>
      <c r="H16" s="328"/>
      <c r="I16" s="328"/>
      <c r="J16" s="328"/>
      <c r="K16" s="328"/>
      <c r="L16" s="328"/>
      <c r="M16" s="329"/>
      <c r="N16" s="5"/>
      <c r="O16" s="5"/>
    </row>
    <row r="17" spans="2:15" ht="15" customHeight="1">
      <c r="B17" s="326"/>
      <c r="C17" s="308" t="s">
        <v>799</v>
      </c>
      <c r="D17" s="328" t="s">
        <v>217</v>
      </c>
      <c r="E17" s="328"/>
      <c r="F17" s="328"/>
      <c r="G17" s="328"/>
      <c r="H17" s="328"/>
      <c r="I17" s="328"/>
      <c r="J17" s="328"/>
      <c r="K17" s="328"/>
      <c r="L17" s="328"/>
      <c r="M17" s="329"/>
      <c r="N17" s="5"/>
      <c r="O17" s="5"/>
    </row>
    <row r="18" spans="2:15" ht="15" customHeight="1">
      <c r="B18" s="326"/>
      <c r="C18" s="308" t="s">
        <v>800</v>
      </c>
      <c r="D18" s="328" t="s">
        <v>806</v>
      </c>
      <c r="E18" s="328"/>
      <c r="F18" s="328"/>
      <c r="G18" s="328"/>
      <c r="H18" s="328"/>
      <c r="I18" s="328"/>
      <c r="J18" s="328"/>
      <c r="K18" s="328"/>
      <c r="L18" s="328"/>
      <c r="M18" s="329"/>
      <c r="N18" s="5"/>
      <c r="O18" s="5"/>
    </row>
    <row r="19" spans="2:15" ht="15" customHeight="1">
      <c r="B19" s="326"/>
      <c r="C19" s="308" t="s">
        <v>801</v>
      </c>
      <c r="D19" s="336" t="s">
        <v>913</v>
      </c>
      <c r="E19" s="328"/>
      <c r="F19" s="328"/>
      <c r="G19" s="328"/>
      <c r="H19" s="328"/>
      <c r="I19" s="328"/>
      <c r="J19" s="328"/>
      <c r="K19" s="328"/>
      <c r="L19" s="328"/>
      <c r="M19" s="329"/>
      <c r="N19" s="5"/>
      <c r="O19" s="5"/>
    </row>
    <row r="20" spans="2:15" ht="15" customHeight="1">
      <c r="B20" s="326"/>
      <c r="C20" s="308" t="s">
        <v>802</v>
      </c>
      <c r="D20" s="328" t="s">
        <v>807</v>
      </c>
      <c r="E20" s="328"/>
      <c r="F20" s="328"/>
      <c r="G20" s="328"/>
      <c r="H20" s="328"/>
      <c r="I20" s="328"/>
      <c r="J20" s="328"/>
      <c r="K20" s="328"/>
      <c r="L20" s="328"/>
      <c r="M20" s="329"/>
      <c r="N20" s="5"/>
      <c r="O20" s="5"/>
    </row>
    <row r="21" spans="2:15" ht="15" customHeight="1">
      <c r="B21" s="326"/>
      <c r="C21" s="308" t="s">
        <v>215</v>
      </c>
      <c r="D21" s="328" t="s">
        <v>218</v>
      </c>
      <c r="E21" s="328"/>
      <c r="F21" s="328"/>
      <c r="G21" s="328"/>
      <c r="H21" s="328"/>
      <c r="I21" s="328"/>
      <c r="J21" s="328"/>
      <c r="K21" s="328"/>
      <c r="L21" s="328"/>
      <c r="M21" s="329"/>
      <c r="N21" s="5"/>
      <c r="O21" s="5"/>
    </row>
    <row r="22" spans="2:15" ht="15" customHeight="1">
      <c r="B22" s="326"/>
      <c r="C22" s="309" t="s">
        <v>204</v>
      </c>
      <c r="D22" s="336" t="s">
        <v>204</v>
      </c>
      <c r="E22" s="328"/>
      <c r="F22" s="328"/>
      <c r="G22" s="328"/>
      <c r="H22" s="328"/>
      <c r="I22" s="328"/>
      <c r="J22" s="328"/>
      <c r="K22" s="328"/>
      <c r="L22" s="328"/>
      <c r="M22" s="329"/>
      <c r="N22" s="5"/>
      <c r="O22" s="5"/>
    </row>
    <row r="23" spans="2:15" ht="15" customHeight="1" thickBot="1">
      <c r="B23" s="327"/>
      <c r="C23" s="310" t="s">
        <v>889</v>
      </c>
      <c r="D23" s="337" t="s">
        <v>890</v>
      </c>
      <c r="E23" s="338"/>
      <c r="F23" s="338"/>
      <c r="G23" s="338"/>
      <c r="H23" s="338"/>
      <c r="I23" s="338"/>
      <c r="J23" s="338"/>
      <c r="K23" s="338"/>
      <c r="L23" s="338"/>
      <c r="M23" s="339"/>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34" t="s">
        <v>914</v>
      </c>
      <c r="D26" s="335"/>
      <c r="E26" s="335"/>
      <c r="F26" s="335"/>
      <c r="G26" s="335"/>
      <c r="H26" s="335"/>
      <c r="I26" s="335"/>
      <c r="J26" s="335"/>
      <c r="K26" s="335"/>
      <c r="L26" s="335"/>
      <c r="M26" s="335"/>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C26:M26"/>
    <mergeCell ref="D14:M14"/>
    <mergeCell ref="D19:M19"/>
    <mergeCell ref="D21:M21"/>
    <mergeCell ref="D13:M13"/>
    <mergeCell ref="D23:M23"/>
    <mergeCell ref="D22:M22"/>
    <mergeCell ref="D10:M10"/>
    <mergeCell ref="D11:M11"/>
    <mergeCell ref="D20:M20"/>
    <mergeCell ref="D16:M16"/>
    <mergeCell ref="D12:M12"/>
    <mergeCell ref="D15:M15"/>
    <mergeCell ref="A1:N1"/>
    <mergeCell ref="A2:N2"/>
    <mergeCell ref="D5:M5"/>
    <mergeCell ref="D6:M6"/>
    <mergeCell ref="B9:B11"/>
    <mergeCell ref="B12:B23"/>
    <mergeCell ref="D17:M17"/>
    <mergeCell ref="D18:M18"/>
    <mergeCell ref="D4:M4"/>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63" t="s">
        <v>553</v>
      </c>
      <c r="B18" s="363"/>
      <c r="C18" s="363"/>
      <c r="D18" s="363"/>
      <c r="E18" s="363"/>
      <c r="F18" s="363"/>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6" t="s">
        <v>558</v>
      </c>
      <c r="K23" s="416"/>
      <c r="L23" s="416"/>
      <c r="M23" s="416"/>
      <c r="N23" s="416"/>
      <c r="O23" s="416"/>
    </row>
    <row r="24" spans="10:15" ht="12.75">
      <c r="J24" s="416"/>
      <c r="K24" s="416"/>
      <c r="L24" s="416"/>
      <c r="M24" s="416"/>
      <c r="N24" s="416"/>
      <c r="O24" s="416"/>
    </row>
    <row r="25" ht="12.75" customHeight="1">
      <c r="E25" s="47"/>
    </row>
    <row r="26" spans="2:15" ht="12.75">
      <c r="B26" s="47"/>
      <c r="C26" s="47"/>
      <c r="D26" s="48"/>
      <c r="E26" s="47"/>
      <c r="J26" s="416" t="s">
        <v>559</v>
      </c>
      <c r="K26" s="416"/>
      <c r="L26" s="416"/>
      <c r="M26" s="416"/>
      <c r="N26" s="416"/>
      <c r="O26" s="416"/>
    </row>
    <row r="27" spans="1:15" ht="12.75" customHeight="1">
      <c r="A27" s="48"/>
      <c r="B27" s="47"/>
      <c r="C27" s="47"/>
      <c r="D27" s="48"/>
      <c r="E27" s="47"/>
      <c r="J27" s="416"/>
      <c r="K27" s="416"/>
      <c r="L27" s="416"/>
      <c r="M27" s="416"/>
      <c r="N27" s="416"/>
      <c r="O27" s="416"/>
    </row>
    <row r="28" spans="10:15" ht="12.75">
      <c r="J28" s="416"/>
      <c r="K28" s="416"/>
      <c r="L28" s="416"/>
      <c r="M28" s="416"/>
      <c r="N28" s="416"/>
      <c r="O28" s="416"/>
    </row>
    <row r="29" spans="10:15" ht="12.75">
      <c r="J29" s="416"/>
      <c r="K29" s="416"/>
      <c r="L29" s="416"/>
      <c r="M29" s="416"/>
      <c r="N29" s="416"/>
      <c r="O29" s="416"/>
    </row>
    <row r="30" spans="10:15" ht="12.75">
      <c r="J30" s="416"/>
      <c r="K30" s="416"/>
      <c r="L30" s="416"/>
      <c r="M30" s="416"/>
      <c r="N30" s="416"/>
      <c r="O30" s="416"/>
    </row>
    <row r="32" spans="10:15" ht="12.75">
      <c r="J32" s="416" t="s">
        <v>560</v>
      </c>
      <c r="K32" s="416"/>
      <c r="L32" s="416"/>
      <c r="M32" s="416"/>
      <c r="N32" s="416"/>
      <c r="O32" s="416"/>
    </row>
    <row r="33" spans="10:15" ht="12.75">
      <c r="J33" s="416"/>
      <c r="K33" s="416"/>
      <c r="L33" s="416"/>
      <c r="M33" s="416"/>
      <c r="N33" s="416"/>
      <c r="O33" s="416"/>
    </row>
    <row r="34" spans="10:15" ht="12.75">
      <c r="J34" s="416"/>
      <c r="K34" s="416"/>
      <c r="L34" s="416"/>
      <c r="M34" s="416"/>
      <c r="N34" s="416"/>
      <c r="O34" s="416"/>
    </row>
    <row r="35" spans="10:15" ht="12.75">
      <c r="J35" s="416"/>
      <c r="K35" s="416"/>
      <c r="L35" s="416"/>
      <c r="M35" s="416"/>
      <c r="N35" s="416"/>
      <c r="O35" s="416"/>
    </row>
    <row r="36" spans="10:15" ht="12.75">
      <c r="J36" s="416"/>
      <c r="K36" s="416"/>
      <c r="L36" s="416"/>
      <c r="M36" s="416"/>
      <c r="N36" s="416"/>
      <c r="O36" s="416"/>
    </row>
    <row r="37" spans="10:15" ht="12.75">
      <c r="J37" s="416"/>
      <c r="K37" s="416"/>
      <c r="L37" s="416"/>
      <c r="M37" s="416"/>
      <c r="N37" s="416"/>
      <c r="O37" s="416"/>
    </row>
    <row r="38" spans="10:15" ht="12.75">
      <c r="J38" s="416"/>
      <c r="K38" s="416"/>
      <c r="L38" s="416"/>
      <c r="M38" s="416"/>
      <c r="N38" s="416"/>
      <c r="O38" s="416"/>
    </row>
    <row r="39" spans="10:15" ht="12.75">
      <c r="J39" s="416"/>
      <c r="K39" s="416"/>
      <c r="L39" s="416"/>
      <c r="M39" s="416"/>
      <c r="N39" s="416"/>
      <c r="O39" s="416"/>
    </row>
    <row r="41" spans="10:14" ht="12.75">
      <c r="J41" s="363" t="s">
        <v>552</v>
      </c>
      <c r="K41" s="363"/>
      <c r="L41" s="363"/>
      <c r="M41" s="363"/>
      <c r="N41" s="363"/>
    </row>
    <row r="42" spans="10:14" ht="12.75">
      <c r="J42" s="363"/>
      <c r="K42" s="363"/>
      <c r="L42" s="363"/>
      <c r="M42" s="363"/>
      <c r="N42" s="363"/>
    </row>
    <row r="43" spans="10:14" ht="12.75">
      <c r="J43" s="363"/>
      <c r="K43" s="363"/>
      <c r="L43" s="363"/>
      <c r="M43" s="363"/>
      <c r="N43" s="363"/>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v>5.6</v>
      </c>
      <c r="B6" s="48" t="s">
        <v>672</v>
      </c>
      <c r="I6" s="271" t="s">
        <v>908</v>
      </c>
      <c r="J6" s="87"/>
    </row>
    <row r="7" spans="1:11" ht="15">
      <c r="A7" s="170">
        <f>A6*0.8</f>
        <v>4.4799999999999995</v>
      </c>
      <c r="B7" s="48" t="s">
        <v>672</v>
      </c>
      <c r="C7" s="48" t="s">
        <v>673</v>
      </c>
      <c r="H7" s="244"/>
      <c r="I7" s="286" t="s">
        <v>887</v>
      </c>
      <c r="J7" s="48"/>
      <c r="K7" s="48"/>
    </row>
    <row r="8" spans="1:11" ht="12.75">
      <c r="A8" s="170">
        <f>A6-A7</f>
        <v>1.12</v>
      </c>
      <c r="B8" s="48" t="s">
        <v>672</v>
      </c>
      <c r="C8" s="48" t="s">
        <v>674</v>
      </c>
      <c r="J8" s="48"/>
      <c r="K8" s="87"/>
    </row>
    <row r="9" spans="1:11" ht="12.75">
      <c r="A9" s="170">
        <f>A8</f>
        <v>1.12</v>
      </c>
      <c r="B9" s="48" t="s">
        <v>672</v>
      </c>
      <c r="C9" s="48" t="s">
        <v>675</v>
      </c>
      <c r="J9" s="48"/>
      <c r="K9" s="87"/>
    </row>
    <row r="10" spans="1:10" ht="12.75">
      <c r="A10" s="170">
        <f>A9*Conversions!D5/Conversions!D10</f>
        <v>0.021570675891912968</v>
      </c>
      <c r="B10" s="48" t="s">
        <v>676</v>
      </c>
      <c r="C10" s="48" t="s">
        <v>675</v>
      </c>
      <c r="J10" s="48"/>
    </row>
    <row r="11" spans="1:10" ht="12.75">
      <c r="A11" s="245">
        <f>A10/Conversions!D9</f>
        <v>2.3777600019939675E-05</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7" t="s">
        <v>209</v>
      </c>
      <c r="C3" s="417"/>
      <c r="D3" s="417"/>
      <c r="E3" s="417"/>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8" t="s">
        <v>455</v>
      </c>
      <c r="O34" s="226" t="s">
        <v>456</v>
      </c>
      <c r="P34" s="420" t="s">
        <v>443</v>
      </c>
    </row>
    <row r="35" spans="2:16" ht="26.25" thickBot="1">
      <c r="B35">
        <v>1</v>
      </c>
      <c r="C35" s="48" t="s">
        <v>426</v>
      </c>
      <c r="D35">
        <f>3.78541178</f>
        <v>3.78541178</v>
      </c>
      <c r="E35" s="48" t="s">
        <v>427</v>
      </c>
      <c r="N35" s="419"/>
      <c r="O35" s="224" t="s">
        <v>457</v>
      </c>
      <c r="P35" s="421"/>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403" t="s">
        <v>665</v>
      </c>
      <c r="E4" s="403"/>
      <c r="F4" s="403"/>
      <c r="G4" s="403"/>
      <c r="H4" s="403"/>
      <c r="I4" s="403"/>
      <c r="J4" s="403"/>
      <c r="K4" s="403"/>
      <c r="L4" s="403"/>
    </row>
    <row r="5" spans="3:12" s="80" customFormat="1" ht="18.75" customHeight="1">
      <c r="C5" s="149">
        <v>2</v>
      </c>
      <c r="D5" s="423" t="s">
        <v>666</v>
      </c>
      <c r="E5" s="423"/>
      <c r="F5" s="423"/>
      <c r="G5" s="423"/>
      <c r="H5" s="423"/>
      <c r="I5" s="423"/>
      <c r="J5" s="423"/>
      <c r="K5" s="423"/>
      <c r="L5" s="423"/>
    </row>
    <row r="6" spans="3:12" s="80" customFormat="1" ht="18.75" customHeight="1">
      <c r="C6" s="149">
        <v>3</v>
      </c>
      <c r="D6" s="424" t="s">
        <v>667</v>
      </c>
      <c r="E6" s="424"/>
      <c r="F6" s="424"/>
      <c r="G6" s="424"/>
      <c r="H6" s="424"/>
      <c r="I6" s="424"/>
      <c r="J6" s="424"/>
      <c r="K6" s="424"/>
      <c r="L6" s="424"/>
    </row>
    <row r="7" spans="3:12" ht="18.75" customHeight="1">
      <c r="C7" s="150">
        <v>4</v>
      </c>
      <c r="D7" s="380" t="s">
        <v>668</v>
      </c>
      <c r="E7" s="380"/>
      <c r="F7" s="380"/>
      <c r="G7" s="380"/>
      <c r="H7" s="380"/>
      <c r="I7" s="380"/>
      <c r="J7" s="380"/>
      <c r="K7" s="380"/>
      <c r="L7" s="380"/>
    </row>
    <row r="8" spans="3:12" ht="18.75" customHeight="1">
      <c r="C8" s="150">
        <v>5</v>
      </c>
      <c r="D8" s="422" t="s">
        <v>670</v>
      </c>
      <c r="E8" s="422"/>
      <c r="F8" s="422"/>
      <c r="G8" s="422"/>
      <c r="H8" s="422"/>
      <c r="I8" s="422"/>
      <c r="J8" s="422"/>
      <c r="K8" s="422"/>
      <c r="L8" s="422"/>
    </row>
    <row r="9" spans="3:12" ht="18.75" customHeight="1">
      <c r="C9" s="148">
        <v>6</v>
      </c>
      <c r="D9" s="422" t="s">
        <v>669</v>
      </c>
      <c r="E9" s="422"/>
      <c r="F9" s="422"/>
      <c r="G9" s="422"/>
      <c r="H9" s="422"/>
      <c r="I9" s="422"/>
      <c r="J9" s="422"/>
      <c r="K9" s="422"/>
      <c r="L9" s="422"/>
    </row>
    <row r="10" spans="3:12" ht="18.75" customHeight="1">
      <c r="C10" s="148">
        <v>7</v>
      </c>
      <c r="D10" s="422" t="s">
        <v>842</v>
      </c>
      <c r="E10" s="422"/>
      <c r="F10" s="422"/>
      <c r="G10" s="422"/>
      <c r="H10" s="422"/>
      <c r="I10" s="422"/>
      <c r="J10" s="422"/>
      <c r="K10" s="422"/>
      <c r="L10" s="422"/>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5" t="s">
        <v>861</v>
      </c>
      <c r="C12" s="425"/>
      <c r="D12" s="425"/>
      <c r="E12" s="425"/>
      <c r="F12" s="425"/>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19" t="s">
        <v>891</v>
      </c>
      <c r="C1" s="319"/>
      <c r="D1" s="319"/>
      <c r="E1" s="319"/>
      <c r="F1" s="319"/>
      <c r="G1" s="319"/>
      <c r="H1" s="319"/>
      <c r="I1" s="319"/>
      <c r="J1" s="319"/>
      <c r="K1" s="319"/>
      <c r="L1" s="319"/>
      <c r="M1" s="319"/>
      <c r="N1" s="319"/>
      <c r="O1" s="319"/>
    </row>
    <row r="2" spans="2:15" ht="20.25">
      <c r="B2" s="319" t="s">
        <v>83</v>
      </c>
      <c r="C2" s="319"/>
      <c r="D2" s="319"/>
      <c r="E2" s="319"/>
      <c r="F2" s="319"/>
      <c r="G2" s="319"/>
      <c r="H2" s="319"/>
      <c r="I2" s="319"/>
      <c r="J2" s="319"/>
      <c r="K2" s="319"/>
      <c r="L2" s="319"/>
      <c r="M2" s="319"/>
      <c r="N2" s="319"/>
      <c r="O2" s="319"/>
    </row>
    <row r="3" spans="2:14" ht="5.25" customHeight="1">
      <c r="B3" s="4"/>
      <c r="C3" s="5"/>
      <c r="D3" s="5"/>
      <c r="E3" s="5"/>
      <c r="F3" s="5"/>
      <c r="G3" s="5"/>
      <c r="H3" s="5"/>
      <c r="J3" s="5"/>
      <c r="K3" s="5"/>
      <c r="L3" s="5"/>
      <c r="M3" s="5"/>
      <c r="N3" s="5"/>
    </row>
    <row r="4" spans="2:14" ht="13.5" thickBot="1">
      <c r="B4" s="346" t="s">
        <v>84</v>
      </c>
      <c r="C4" s="346"/>
      <c r="D4" s="313" t="s">
        <v>909</v>
      </c>
      <c r="E4" s="41"/>
      <c r="F4" s="5"/>
      <c r="G4" s="5"/>
      <c r="H4" s="5"/>
      <c r="J4" s="5"/>
      <c r="K4" s="5"/>
      <c r="L4" s="5"/>
      <c r="M4" s="5"/>
      <c r="N4" s="5"/>
    </row>
    <row r="5" spans="2:14" ht="13.5" thickBot="1">
      <c r="B5" s="346" t="s">
        <v>85</v>
      </c>
      <c r="C5" s="346"/>
      <c r="D5" s="30">
        <v>1</v>
      </c>
      <c r="E5" s="30" t="s">
        <v>169</v>
      </c>
      <c r="F5" s="23" t="s">
        <v>78</v>
      </c>
      <c r="G5" s="353" t="s">
        <v>910</v>
      </c>
      <c r="H5" s="354"/>
      <c r="I5" s="354"/>
      <c r="J5" s="354"/>
      <c r="K5" s="84" t="s">
        <v>47</v>
      </c>
      <c r="L5" s="85" t="str">
        <f>DQI!I13</f>
        <v>2,2,3,2,2</v>
      </c>
      <c r="M5" s="86"/>
      <c r="N5" s="88" t="s">
        <v>233</v>
      </c>
    </row>
    <row r="6" spans="2:14" ht="27.75" customHeight="1">
      <c r="B6" s="344" t="s">
        <v>86</v>
      </c>
      <c r="C6" s="345"/>
      <c r="D6" s="360" t="s">
        <v>915</v>
      </c>
      <c r="E6" s="361"/>
      <c r="F6" s="361"/>
      <c r="G6" s="361"/>
      <c r="H6" s="361"/>
      <c r="I6" s="361"/>
      <c r="J6" s="361"/>
      <c r="K6" s="361"/>
      <c r="L6" s="361"/>
      <c r="M6" s="362"/>
      <c r="N6" s="28"/>
    </row>
    <row r="7" spans="2:14" ht="13.5" thickBot="1">
      <c r="B7" s="4"/>
      <c r="C7" s="5"/>
      <c r="D7" s="5"/>
      <c r="E7" s="5"/>
      <c r="F7" s="5"/>
      <c r="G7" s="5"/>
      <c r="H7" s="5"/>
      <c r="J7" s="5"/>
      <c r="K7" s="5"/>
      <c r="L7" s="5"/>
      <c r="M7" s="5"/>
      <c r="N7" s="5"/>
    </row>
    <row r="8" spans="1:23" s="2" customFormat="1" ht="13.5" thickBot="1">
      <c r="A8" s="6"/>
      <c r="B8" s="341" t="s">
        <v>94</v>
      </c>
      <c r="C8" s="342"/>
      <c r="D8" s="342"/>
      <c r="E8" s="342"/>
      <c r="F8" s="342"/>
      <c r="G8" s="342"/>
      <c r="H8" s="342"/>
      <c r="I8" s="342"/>
      <c r="J8" s="342"/>
      <c r="K8" s="342"/>
      <c r="L8" s="342"/>
      <c r="M8" s="342"/>
      <c r="N8" s="343"/>
      <c r="O8" s="6"/>
      <c r="P8" s="6"/>
      <c r="Q8" s="6"/>
      <c r="R8" s="6"/>
      <c r="S8" s="6"/>
      <c r="T8" s="6"/>
      <c r="U8" s="6"/>
      <c r="V8" s="6"/>
      <c r="W8" s="6"/>
    </row>
    <row r="9" spans="2:14" ht="12.75">
      <c r="B9" s="4"/>
      <c r="C9" s="5"/>
      <c r="D9" s="5"/>
      <c r="E9" s="5"/>
      <c r="F9" s="5"/>
      <c r="G9" s="5"/>
      <c r="H9" s="5"/>
      <c r="J9" s="5"/>
      <c r="K9" s="5"/>
      <c r="L9" s="5"/>
      <c r="M9" s="5"/>
      <c r="N9" s="5"/>
    </row>
    <row r="10" spans="2:14" ht="12.75">
      <c r="B10" s="346" t="s">
        <v>87</v>
      </c>
      <c r="C10" s="346"/>
      <c r="D10" s="357" t="s">
        <v>165</v>
      </c>
      <c r="E10" s="356"/>
      <c r="F10" s="5"/>
      <c r="G10" s="5"/>
      <c r="H10" s="5"/>
      <c r="J10" s="5"/>
      <c r="K10" s="5"/>
      <c r="L10" s="5"/>
      <c r="M10" s="5"/>
      <c r="N10" s="5"/>
    </row>
    <row r="11" spans="2:14" ht="12.75">
      <c r="B11" s="358" t="s">
        <v>151</v>
      </c>
      <c r="C11" s="359"/>
      <c r="D11" s="355" t="s">
        <v>895</v>
      </c>
      <c r="E11" s="356"/>
      <c r="F11" s="5"/>
      <c r="G11" s="5"/>
      <c r="H11" s="5"/>
      <c r="J11" s="5"/>
      <c r="K11" s="5"/>
      <c r="L11" s="5"/>
      <c r="M11" s="5"/>
      <c r="N11" s="5"/>
    </row>
    <row r="12" spans="2:14" ht="12.75">
      <c r="B12" s="346" t="s">
        <v>88</v>
      </c>
      <c r="C12" s="346"/>
      <c r="D12" s="340">
        <v>2008</v>
      </c>
      <c r="E12" s="340"/>
      <c r="F12" s="5"/>
      <c r="G12" s="5"/>
      <c r="H12" s="5"/>
      <c r="J12" s="5"/>
      <c r="K12" s="5"/>
      <c r="L12" s="5"/>
      <c r="M12" s="5"/>
      <c r="N12" s="5"/>
    </row>
    <row r="13" spans="2:14" ht="12.75">
      <c r="B13" s="346" t="s">
        <v>89</v>
      </c>
      <c r="C13" s="346"/>
      <c r="D13" s="340" t="s">
        <v>159</v>
      </c>
      <c r="E13" s="340"/>
      <c r="F13" s="5"/>
      <c r="G13" s="5"/>
      <c r="H13" s="5"/>
      <c r="J13" s="5"/>
      <c r="K13" s="5"/>
      <c r="L13" s="5"/>
      <c r="M13" s="5"/>
      <c r="N13" s="5"/>
    </row>
    <row r="14" spans="2:14" ht="12.75">
      <c r="B14" s="346" t="s">
        <v>90</v>
      </c>
      <c r="C14" s="346"/>
      <c r="D14" s="340" t="s">
        <v>116</v>
      </c>
      <c r="E14" s="340"/>
      <c r="F14" s="5"/>
      <c r="G14" s="5"/>
      <c r="H14" s="5"/>
      <c r="J14" s="5"/>
      <c r="K14" s="5"/>
      <c r="L14" s="5"/>
      <c r="M14" s="5"/>
      <c r="N14" s="5"/>
    </row>
    <row r="15" spans="2:14" ht="12.75">
      <c r="B15" s="346" t="s">
        <v>91</v>
      </c>
      <c r="C15" s="346"/>
      <c r="D15" s="340" t="s">
        <v>166</v>
      </c>
      <c r="E15" s="340"/>
      <c r="F15" s="5"/>
      <c r="G15" s="5"/>
      <c r="H15" s="5"/>
      <c r="J15" s="5"/>
      <c r="K15" s="5"/>
      <c r="L15" s="5"/>
      <c r="M15" s="5"/>
      <c r="N15" s="5"/>
    </row>
    <row r="16" spans="2:14" ht="12.75">
      <c r="B16" s="346" t="s">
        <v>92</v>
      </c>
      <c r="C16" s="346"/>
      <c r="D16" s="340" t="s">
        <v>119</v>
      </c>
      <c r="E16" s="340"/>
      <c r="F16" s="5"/>
      <c r="G16" s="5"/>
      <c r="H16" s="5"/>
      <c r="J16" s="5"/>
      <c r="K16" s="5"/>
      <c r="L16" s="5"/>
      <c r="M16" s="5"/>
      <c r="N16" s="5"/>
    </row>
    <row r="17" spans="2:14" ht="18" customHeight="1">
      <c r="B17" s="351" t="s">
        <v>93</v>
      </c>
      <c r="C17" s="352"/>
      <c r="D17" s="347"/>
      <c r="E17" s="34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41" t="s">
        <v>95</v>
      </c>
      <c r="C20" s="342"/>
      <c r="D20" s="342"/>
      <c r="E20" s="342"/>
      <c r="F20" s="342"/>
      <c r="G20" s="342"/>
      <c r="H20" s="342"/>
      <c r="I20" s="342"/>
      <c r="J20" s="342"/>
      <c r="K20" s="342"/>
      <c r="L20" s="342"/>
      <c r="M20" s="342"/>
      <c r="N20" s="343"/>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48" t="s">
        <v>76</v>
      </c>
      <c r="J22" s="349"/>
      <c r="K22" s="349"/>
      <c r="L22" s="349"/>
      <c r="M22" s="349"/>
      <c r="N22" s="350"/>
    </row>
    <row r="23" spans="2:14" ht="12.75">
      <c r="B23" s="4"/>
      <c r="C23" s="246" t="s">
        <v>686</v>
      </c>
      <c r="D23" s="247"/>
      <c r="E23" s="248">
        <f>MineCH4!A11</f>
        <v>2.3777600019939675E-05</v>
      </c>
      <c r="F23" s="246" t="s">
        <v>293</v>
      </c>
      <c r="G23" s="247"/>
      <c r="H23" s="318" t="s">
        <v>911</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41" t="s">
        <v>96</v>
      </c>
      <c r="C74" s="342"/>
      <c r="D74" s="342"/>
      <c r="E74" s="342"/>
      <c r="F74" s="342"/>
      <c r="G74" s="342"/>
      <c r="H74" s="342"/>
      <c r="I74" s="342"/>
      <c r="J74" s="342"/>
      <c r="K74" s="342"/>
      <c r="L74" s="342"/>
      <c r="M74" s="342"/>
      <c r="N74" s="343"/>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41" t="s">
        <v>97</v>
      </c>
      <c r="C85" s="342"/>
      <c r="D85" s="342"/>
      <c r="E85" s="342"/>
      <c r="F85" s="342"/>
      <c r="G85" s="342"/>
      <c r="H85" s="342"/>
      <c r="I85" s="342"/>
      <c r="J85" s="342"/>
      <c r="K85" s="342"/>
      <c r="L85" s="342"/>
      <c r="M85" s="342"/>
      <c r="N85" s="343"/>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Dakota Lignite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2.3777600019939675E-05</v>
      </c>
      <c r="H92" s="35" t="str">
        <f t="shared" si="3"/>
        <v>kg/kg coal</v>
      </c>
      <c r="I92" s="260">
        <f t="shared" si="5"/>
        <v>2.3777600019939675E-05</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D6:M6"/>
    <mergeCell ref="B85:N85"/>
    <mergeCell ref="B74:N74"/>
    <mergeCell ref="B20:N20"/>
    <mergeCell ref="D17:E17"/>
    <mergeCell ref="B15:C15"/>
    <mergeCell ref="D13:E13"/>
    <mergeCell ref="D14:E14"/>
    <mergeCell ref="I22:N22"/>
    <mergeCell ref="B17:C17"/>
    <mergeCell ref="D15:E15"/>
    <mergeCell ref="D16:E16"/>
    <mergeCell ref="B8:N8"/>
    <mergeCell ref="B6:C6"/>
    <mergeCell ref="B16:C16"/>
    <mergeCell ref="B14:C14"/>
    <mergeCell ref="B13:C13"/>
    <mergeCell ref="B12:C12"/>
    <mergeCell ref="D12:E12"/>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f t="shared" si="0"/>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314" t="s">
        <v>899</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315" t="s">
        <v>900</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316" t="s">
        <v>901</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316" t="s">
        <v>902</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315" t="s">
        <v>903</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315"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316" t="s">
        <v>904</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316" t="s">
        <v>905</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317" t="s">
        <v>906</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896</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315"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317"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316"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314" t="s">
        <v>907</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897</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898</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73" t="s">
        <v>216</v>
      </c>
      <c r="B1" s="373"/>
      <c r="C1" s="373"/>
      <c r="D1" s="373"/>
      <c r="E1" s="373"/>
      <c r="F1" s="373"/>
      <c r="G1" s="373"/>
      <c r="H1" s="373"/>
      <c r="I1" s="373"/>
      <c r="J1" s="373"/>
      <c r="K1" s="373"/>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63"/>
      <c r="M6" s="363"/>
      <c r="N6" s="363"/>
      <c r="O6" s="363"/>
      <c r="P6" s="363"/>
      <c r="Q6" s="363"/>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64" t="s">
        <v>263</v>
      </c>
      <c r="K13" s="364"/>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65" t="s">
        <v>0</v>
      </c>
      <c r="C17" s="367" t="s">
        <v>1</v>
      </c>
      <c r="D17" s="368"/>
      <c r="E17" s="368"/>
      <c r="F17" s="368"/>
      <c r="G17" s="369"/>
    </row>
    <row r="18" spans="2:7" ht="13.5" thickBot="1">
      <c r="B18" s="366"/>
      <c r="C18" s="67">
        <v>1</v>
      </c>
      <c r="D18" s="67">
        <v>2</v>
      </c>
      <c r="E18" s="67">
        <v>3</v>
      </c>
      <c r="F18" s="67">
        <v>4</v>
      </c>
      <c r="G18" s="67">
        <v>5</v>
      </c>
    </row>
    <row r="19" spans="2:7" ht="60.75" thickBot="1">
      <c r="B19" s="370" t="s">
        <v>246</v>
      </c>
      <c r="C19" s="68" t="s">
        <v>2</v>
      </c>
      <c r="D19" s="68" t="s">
        <v>3</v>
      </c>
      <c r="E19" s="68" t="s">
        <v>4</v>
      </c>
      <c r="F19" s="68" t="s">
        <v>5</v>
      </c>
      <c r="G19" s="68" t="s">
        <v>6</v>
      </c>
    </row>
    <row r="20" spans="2:7" ht="24" customHeight="1" thickBot="1">
      <c r="B20" s="371"/>
      <c r="C20" s="377" t="s">
        <v>7</v>
      </c>
      <c r="D20" s="378"/>
      <c r="E20" s="377" t="s">
        <v>8</v>
      </c>
      <c r="F20" s="382"/>
      <c r="G20" s="378"/>
    </row>
    <row r="21" spans="2:7" ht="36.75" thickBot="1">
      <c r="B21" s="372"/>
      <c r="C21" s="69" t="s">
        <v>9</v>
      </c>
      <c r="D21" s="383" t="s">
        <v>10</v>
      </c>
      <c r="E21" s="384"/>
      <c r="F21" s="385" t="s">
        <v>11</v>
      </c>
      <c r="G21" s="386"/>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77" t="s">
        <v>31</v>
      </c>
      <c r="E25" s="378"/>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74" t="s">
        <v>250</v>
      </c>
      <c r="D30" s="375"/>
      <c r="E30" s="375"/>
      <c r="F30" s="375"/>
      <c r="G30" s="375"/>
      <c r="H30" s="376"/>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79" t="s">
        <v>29</v>
      </c>
      <c r="D36" s="380"/>
      <c r="E36" s="380"/>
      <c r="F36" s="380"/>
      <c r="G36" s="380"/>
      <c r="H36" s="381"/>
      <c r="N36" s="47"/>
      <c r="O36" s="47"/>
      <c r="P36" s="47"/>
      <c r="Q36" s="48"/>
      <c r="R36" s="48"/>
    </row>
    <row r="37" spans="2:18" ht="41.25" customHeight="1">
      <c r="B37" s="156"/>
      <c r="C37" s="374" t="s">
        <v>256</v>
      </c>
      <c r="D37" s="375"/>
      <c r="E37" s="375"/>
      <c r="F37" s="375"/>
      <c r="G37" s="375"/>
      <c r="H37" s="376"/>
      <c r="N37" s="52"/>
      <c r="O37" s="52"/>
      <c r="P37" s="52"/>
      <c r="Q37" s="52"/>
      <c r="R37" s="48"/>
    </row>
    <row r="38" spans="2:18" ht="41.25" customHeight="1">
      <c r="B38" s="374" t="s">
        <v>257</v>
      </c>
      <c r="C38" s="375"/>
      <c r="D38" s="375"/>
      <c r="E38" s="375"/>
      <c r="F38" s="375"/>
      <c r="G38" s="375"/>
      <c r="H38" s="376"/>
      <c r="I38" s="48"/>
      <c r="J38" s="48"/>
      <c r="K38" s="48"/>
      <c r="L38" s="48"/>
      <c r="M38" s="48"/>
      <c r="N38" s="48"/>
      <c r="O38" s="48"/>
      <c r="P38" s="48"/>
      <c r="Q38" s="48"/>
      <c r="R38" s="48"/>
    </row>
    <row r="39" spans="2:9" ht="41.25" customHeight="1">
      <c r="B39" s="374" t="s">
        <v>258</v>
      </c>
      <c r="C39" s="375"/>
      <c r="D39" s="375"/>
      <c r="E39" s="375"/>
      <c r="F39" s="375"/>
      <c r="G39" s="375"/>
      <c r="H39" s="376"/>
      <c r="I39" s="66"/>
    </row>
    <row r="40" spans="2:9" ht="41.25" customHeight="1">
      <c r="B40" s="374" t="s">
        <v>259</v>
      </c>
      <c r="C40" s="375"/>
      <c r="D40" s="375"/>
      <c r="E40" s="375"/>
      <c r="F40" s="375"/>
      <c r="G40" s="375"/>
      <c r="H40" s="376"/>
      <c r="I40" s="66"/>
    </row>
    <row r="41" spans="2:9" ht="30" customHeight="1">
      <c r="B41" s="374" t="s">
        <v>260</v>
      </c>
      <c r="C41" s="375"/>
      <c r="D41" s="375"/>
      <c r="E41" s="375"/>
      <c r="F41" s="375"/>
      <c r="G41" s="375"/>
      <c r="H41" s="376"/>
      <c r="I41" s="66"/>
    </row>
    <row r="42" spans="1:9" ht="15.75">
      <c r="A42" s="131" t="s">
        <v>261</v>
      </c>
      <c r="B42" s="131"/>
      <c r="I42" s="71"/>
    </row>
    <row r="43" spans="2:8" ht="30" customHeight="1">
      <c r="B43" s="390" t="s">
        <v>34</v>
      </c>
      <c r="C43" s="391"/>
      <c r="D43" s="391"/>
      <c r="E43" s="391"/>
      <c r="F43" s="391"/>
      <c r="G43" s="391"/>
      <c r="H43" s="392"/>
    </row>
    <row r="44" spans="2:8" ht="12.75">
      <c r="B44" s="402" t="s">
        <v>35</v>
      </c>
      <c r="C44" s="403"/>
      <c r="D44" s="403"/>
      <c r="E44" s="403"/>
      <c r="F44" s="403"/>
      <c r="G44" s="56"/>
      <c r="H44" s="164"/>
    </row>
    <row r="45" spans="2:8" ht="30" customHeight="1">
      <c r="B45" s="393" t="s">
        <v>36</v>
      </c>
      <c r="C45" s="394"/>
      <c r="D45" s="394"/>
      <c r="E45" s="394"/>
      <c r="F45" s="394"/>
      <c r="G45" s="394"/>
      <c r="H45" s="395"/>
    </row>
    <row r="46" spans="2:8" ht="12.75">
      <c r="B46" s="165" t="s">
        <v>37</v>
      </c>
      <c r="C46" s="56"/>
      <c r="D46" s="56"/>
      <c r="E46" s="56"/>
      <c r="F46" s="56"/>
      <c r="G46" s="56"/>
      <c r="H46" s="164"/>
    </row>
    <row r="47" spans="2:8" ht="30" customHeight="1">
      <c r="B47" s="393" t="s">
        <v>38</v>
      </c>
      <c r="C47" s="394"/>
      <c r="D47" s="394"/>
      <c r="E47" s="394"/>
      <c r="F47" s="394"/>
      <c r="G47" s="394"/>
      <c r="H47" s="395"/>
    </row>
    <row r="48" spans="2:8" ht="12.75">
      <c r="B48" s="404" t="s">
        <v>288</v>
      </c>
      <c r="C48" s="405"/>
      <c r="D48" s="405"/>
      <c r="E48" s="405"/>
      <c r="F48" s="405"/>
      <c r="G48" s="405"/>
      <c r="H48" s="164"/>
    </row>
    <row r="49" spans="2:8" ht="30" customHeight="1">
      <c r="B49" s="393" t="s">
        <v>39</v>
      </c>
      <c r="C49" s="394"/>
      <c r="D49" s="394"/>
      <c r="E49" s="394"/>
      <c r="F49" s="394"/>
      <c r="G49" s="394"/>
      <c r="H49" s="395"/>
    </row>
    <row r="50" spans="2:8" ht="30" customHeight="1">
      <c r="B50" s="396" t="s">
        <v>40</v>
      </c>
      <c r="C50" s="397"/>
      <c r="D50" s="397"/>
      <c r="E50" s="397"/>
      <c r="F50" s="397"/>
      <c r="G50" s="397"/>
      <c r="H50" s="398"/>
    </row>
    <row r="51" spans="2:8" ht="30.75" customHeight="1">
      <c r="B51" s="399" t="s">
        <v>41</v>
      </c>
      <c r="C51" s="400"/>
      <c r="D51" s="400"/>
      <c r="E51" s="400"/>
      <c r="F51" s="400"/>
      <c r="G51" s="400"/>
      <c r="H51" s="401"/>
    </row>
    <row r="52" spans="2:8" ht="30" customHeight="1">
      <c r="B52" s="379" t="s">
        <v>42</v>
      </c>
      <c r="C52" s="380"/>
      <c r="D52" s="380"/>
      <c r="E52" s="380"/>
      <c r="F52" s="380"/>
      <c r="G52" s="380"/>
      <c r="H52" s="381"/>
    </row>
    <row r="53" spans="2:8" ht="12.75">
      <c r="B53" s="387" t="s">
        <v>43</v>
      </c>
      <c r="C53" s="388"/>
      <c r="D53" s="388"/>
      <c r="E53" s="388"/>
      <c r="F53" s="388"/>
      <c r="G53" s="388"/>
      <c r="H53" s="389"/>
    </row>
  </sheetData>
  <sheetProtection/>
  <mergeCells count="28">
    <mergeCell ref="B52:H52"/>
    <mergeCell ref="B53:H53"/>
    <mergeCell ref="B43:H43"/>
    <mergeCell ref="B45:H45"/>
    <mergeCell ref="B47:H47"/>
    <mergeCell ref="B49:H49"/>
    <mergeCell ref="B50:H50"/>
    <mergeCell ref="B51:H51"/>
    <mergeCell ref="B44:F44"/>
    <mergeCell ref="B48:G48"/>
    <mergeCell ref="D25:E25"/>
    <mergeCell ref="C36:H36"/>
    <mergeCell ref="C20:D20"/>
    <mergeCell ref="E20:G20"/>
    <mergeCell ref="D21:E21"/>
    <mergeCell ref="F21:G21"/>
    <mergeCell ref="B38:H38"/>
    <mergeCell ref="B39:H39"/>
    <mergeCell ref="B40:H40"/>
    <mergeCell ref="B41:H41"/>
    <mergeCell ref="C30:H30"/>
    <mergeCell ref="C37:H37"/>
    <mergeCell ref="L6:Q6"/>
    <mergeCell ref="J13:K13"/>
    <mergeCell ref="B17:B18"/>
    <mergeCell ref="C17:G17"/>
    <mergeCell ref="B19:B21"/>
    <mergeCell ref="A1:K1"/>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6"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7"/>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7"/>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7"/>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7"/>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7"/>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8"/>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6" t="s">
        <v>302</v>
      </c>
      <c r="B13" s="173" t="s">
        <v>303</v>
      </c>
      <c r="C13" s="174">
        <v>5.069444444444444E-05</v>
      </c>
      <c r="D13" s="175">
        <f>C13*WaterConsumption!$B$15</f>
        <v>2.478954876990048E-06</v>
      </c>
      <c r="F13" s="168"/>
    </row>
    <row r="14" spans="1:6" ht="12.75">
      <c r="A14" s="407"/>
      <c r="B14" s="176" t="s">
        <v>304</v>
      </c>
      <c r="C14" s="177">
        <v>2.7083333333333334E-06</v>
      </c>
      <c r="D14" s="178">
        <f>C14*WaterConsumption!$B$15</f>
        <v>1.3243731534604365E-07</v>
      </c>
      <c r="F14" s="168"/>
    </row>
    <row r="15" spans="1:6" ht="12.75">
      <c r="A15" s="407"/>
      <c r="B15" s="176" t="s">
        <v>305</v>
      </c>
      <c r="C15" s="177">
        <v>2.7500000000000008E-06</v>
      </c>
      <c r="D15" s="178">
        <f>C15*WaterConsumption!$B$15</f>
        <v>1.344748125052136E-07</v>
      </c>
      <c r="F15" s="168"/>
    </row>
    <row r="16" spans="1:6" ht="12.75">
      <c r="A16" s="407"/>
      <c r="B16" s="176" t="s">
        <v>306</v>
      </c>
      <c r="C16" s="177">
        <v>0.0008834174491392801</v>
      </c>
      <c r="D16" s="178">
        <f>C16*WaterConsumption!$B$15</f>
        <v>4.3199053031577716E-05</v>
      </c>
      <c r="F16" s="168"/>
    </row>
    <row r="17" spans="1:6" ht="12.75">
      <c r="A17" s="407"/>
      <c r="B17" s="176" t="s">
        <v>307</v>
      </c>
      <c r="C17" s="177">
        <v>1.0937500000000005E-06</v>
      </c>
      <c r="D17" s="178">
        <f>C17*WaterConsumption!$B$15</f>
        <v>5.348430042820996E-08</v>
      </c>
      <c r="F17" s="168"/>
    </row>
    <row r="18" spans="1:6" ht="12.75">
      <c r="A18" s="407"/>
      <c r="B18" s="176" t="s">
        <v>308</v>
      </c>
      <c r="C18" s="177">
        <v>0.00024775</v>
      </c>
      <c r="D18" s="178">
        <f>C18*WaterConsumption!$B$15</f>
        <v>1.2114958108424239E-05</v>
      </c>
      <c r="F18" s="168"/>
    </row>
    <row r="19" spans="1:6" ht="13.5" thickBot="1">
      <c r="A19" s="408"/>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{4510adc8-e331-46cc-9dc0-a091a592dc74}</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{ecd517ef-4d3d-4794-a71d-f0c2211213a7}</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{e94c0c56-7f51-4196-a62d-e2a488e2c939}</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4510adc8-e331-46cc-9dc0-a091a592dc74}">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ecd517ef-4d3d-4794-a71d-f0c2211213a7}">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e94c0c56-7f51-4196-a62d-e2a488e2c939}">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9" t="s">
        <v>340</v>
      </c>
      <c r="B5" s="410"/>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11" t="s">
        <v>493</v>
      </c>
      <c r="E104" s="411"/>
      <c r="F104" s="411"/>
      <c r="G104" s="282"/>
    </row>
    <row r="105" spans="4:11" ht="43.5" customHeight="1">
      <c r="D105" s="411" t="s">
        <v>883</v>
      </c>
      <c r="E105" s="411"/>
      <c r="F105" s="411"/>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12" t="s">
        <v>498</v>
      </c>
      <c r="B5" s="412"/>
      <c r="C5" s="412"/>
      <c r="D5" s="412"/>
      <c r="E5" s="412"/>
      <c r="F5" s="412"/>
      <c r="G5" s="412"/>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5" t="s">
        <v>506</v>
      </c>
      <c r="F18" s="415"/>
      <c r="G18" s="415"/>
      <c r="J18" s="74" t="s">
        <v>508</v>
      </c>
      <c r="K18" s="74" t="s">
        <v>509</v>
      </c>
      <c r="L18" s="74" t="s">
        <v>510</v>
      </c>
      <c r="M18" s="74" t="s">
        <v>511</v>
      </c>
      <c r="N18" s="413" t="s">
        <v>507</v>
      </c>
      <c r="O18" s="414"/>
      <c r="P18" s="414"/>
      <c r="Q18" s="414"/>
      <c r="R18" s="414"/>
      <c r="S18" s="414"/>
      <c r="T18" s="414"/>
    </row>
    <row r="19" spans="1:20" ht="12.75">
      <c r="A19" s="298">
        <f>A18/1000/Conversions!D9</f>
        <v>0.0014027919402051752</v>
      </c>
      <c r="B19" s="291" t="s">
        <v>180</v>
      </c>
      <c r="E19" s="415"/>
      <c r="F19" s="415"/>
      <c r="G19" s="415"/>
      <c r="J19" s="74" t="s">
        <v>512</v>
      </c>
      <c r="K19" s="74" t="s">
        <v>513</v>
      </c>
      <c r="L19" s="74" t="s">
        <v>514</v>
      </c>
      <c r="M19" s="240" t="s">
        <v>515</v>
      </c>
      <c r="N19" s="413"/>
      <c r="O19" s="414"/>
      <c r="P19" s="414"/>
      <c r="Q19" s="414"/>
      <c r="R19" s="414"/>
      <c r="S19" s="414"/>
      <c r="T19" s="414"/>
    </row>
    <row r="20" spans="2:20" ht="12.75">
      <c r="B20" s="170"/>
      <c r="J20" s="74" t="s">
        <v>516</v>
      </c>
      <c r="K20" s="74" t="s">
        <v>517</v>
      </c>
      <c r="L20" s="74" t="s">
        <v>518</v>
      </c>
      <c r="M20" s="240" t="s">
        <v>519</v>
      </c>
      <c r="N20" s="413"/>
      <c r="O20" s="414"/>
      <c r="P20" s="414"/>
      <c r="Q20" s="414"/>
      <c r="R20" s="414"/>
      <c r="S20" s="414"/>
      <c r="T20" s="414"/>
    </row>
    <row r="21" spans="10:20" ht="12.75">
      <c r="J21" s="74" t="s">
        <v>520</v>
      </c>
      <c r="K21" s="74" t="s">
        <v>513</v>
      </c>
      <c r="L21" s="74" t="s">
        <v>521</v>
      </c>
      <c r="M21" s="240" t="s">
        <v>522</v>
      </c>
      <c r="N21" s="413"/>
      <c r="O21" s="414"/>
      <c r="P21" s="414"/>
      <c r="Q21" s="414"/>
      <c r="R21" s="414"/>
      <c r="S21" s="414"/>
      <c r="T21" s="414"/>
    </row>
    <row r="22" spans="10:20" ht="12.75">
      <c r="J22" s="74" t="s">
        <v>523</v>
      </c>
      <c r="K22" s="74" t="s">
        <v>513</v>
      </c>
      <c r="L22" s="74" t="s">
        <v>524</v>
      </c>
      <c r="M22" s="240" t="s">
        <v>522</v>
      </c>
      <c r="N22" s="413"/>
      <c r="O22" s="414"/>
      <c r="P22" s="414"/>
      <c r="Q22" s="414"/>
      <c r="R22" s="414"/>
      <c r="S22" s="414"/>
      <c r="T22" s="414"/>
    </row>
    <row r="23" spans="10:20" ht="12.75">
      <c r="J23" s="74" t="s">
        <v>525</v>
      </c>
      <c r="K23" s="74" t="s">
        <v>513</v>
      </c>
      <c r="L23" s="74" t="s">
        <v>526</v>
      </c>
      <c r="M23" s="240" t="s">
        <v>522</v>
      </c>
      <c r="N23" s="413"/>
      <c r="O23" s="414"/>
      <c r="P23" s="414"/>
      <c r="Q23" s="414"/>
      <c r="R23" s="414"/>
      <c r="S23" s="414"/>
      <c r="T23" s="414"/>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