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F6261A85-FEC6-4FC3-A901-D5F8C714A94D}"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5" l="1"/>
  <c r="D52" i="2"/>
  <c r="E39" i="2"/>
  <c r="C58" i="2" l="1"/>
  <c r="G40" i="2"/>
  <c r="G38" i="2"/>
  <c r="G24" i="2"/>
  <c r="G25" i="2"/>
  <c r="G26" i="2"/>
  <c r="G27" i="2"/>
  <c r="G28" i="2"/>
  <c r="G29" i="2"/>
  <c r="G30" i="2"/>
  <c r="G31" i="2"/>
  <c r="G32" i="2"/>
  <c r="G33" i="2"/>
  <c r="G34" i="2"/>
  <c r="G35" i="2"/>
  <c r="G36" i="2"/>
  <c r="G37" i="2"/>
  <c r="G23" i="2"/>
  <c r="F40" i="2"/>
  <c r="F24" i="2"/>
  <c r="F25" i="2"/>
  <c r="F26" i="2"/>
  <c r="F27" i="2"/>
  <c r="F28" i="2"/>
  <c r="F29" i="2"/>
  <c r="F30" i="2"/>
  <c r="F31" i="2"/>
  <c r="F32" i="2"/>
  <c r="F33" i="2"/>
  <c r="F34" i="2"/>
  <c r="F35" i="2"/>
  <c r="F36" i="2"/>
  <c r="F37" i="2"/>
  <c r="F23" i="2"/>
  <c r="E40" i="2"/>
  <c r="E24" i="2"/>
  <c r="E25" i="2"/>
  <c r="E26" i="2"/>
  <c r="E27" i="2"/>
  <c r="E28" i="2"/>
  <c r="E29" i="2"/>
  <c r="E30" i="2"/>
  <c r="E31" i="2"/>
  <c r="E32" i="2"/>
  <c r="E33" i="2"/>
  <c r="E34" i="2"/>
  <c r="E35" i="2"/>
  <c r="E36" i="2"/>
  <c r="E37" i="2"/>
  <c r="E38" i="2"/>
  <c r="E23" i="2"/>
  <c r="K16" i="5"/>
  <c r="K17" i="5"/>
  <c r="K18" i="5"/>
  <c r="K19" i="5"/>
  <c r="K20" i="5"/>
  <c r="J16" i="5"/>
  <c r="J17" i="5"/>
  <c r="J18" i="5"/>
  <c r="J19" i="5"/>
  <c r="J20" i="5"/>
  <c r="I17" i="5"/>
  <c r="I18" i="5"/>
  <c r="I19" i="5"/>
  <c r="I20" i="5"/>
  <c r="I16" i="5"/>
  <c r="C20" i="5"/>
  <c r="C5" i="5"/>
  <c r="C6" i="5"/>
  <c r="C7" i="5"/>
  <c r="C8" i="5"/>
  <c r="C9" i="5"/>
  <c r="C10" i="5"/>
  <c r="C11" i="5"/>
  <c r="C12" i="5"/>
  <c r="C13" i="5"/>
  <c r="C14" i="5"/>
  <c r="C15" i="5"/>
  <c r="C16" i="5"/>
  <c r="C17" i="5"/>
  <c r="C18" i="5"/>
  <c r="C19" i="5"/>
  <c r="C4" i="5"/>
  <c r="O68" i="2" l="1"/>
  <c r="O69" i="2"/>
  <c r="O70" i="2"/>
  <c r="O71" i="2"/>
  <c r="O72" i="2"/>
  <c r="O73" i="2"/>
  <c r="O74" i="2"/>
  <c r="O75" i="2"/>
  <c r="O76" i="2"/>
  <c r="O77" i="2"/>
  <c r="O67" i="2"/>
  <c r="B51" i="2"/>
  <c r="B31" i="2"/>
  <c r="B30" i="2"/>
  <c r="B29" i="2"/>
  <c r="B33" i="3" l="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K15" i="5"/>
  <c r="J15" i="5"/>
  <c r="I15" i="5"/>
  <c r="K14" i="5"/>
  <c r="J14" i="5"/>
  <c r="I14" i="5"/>
  <c r="K13" i="5"/>
  <c r="J13" i="5"/>
  <c r="I13" i="5"/>
  <c r="K12" i="5"/>
  <c r="J12" i="5"/>
  <c r="I12" i="5"/>
  <c r="K11" i="5"/>
  <c r="J11" i="5"/>
  <c r="I11" i="5"/>
  <c r="K10" i="5"/>
  <c r="J10" i="5"/>
  <c r="I10" i="5"/>
  <c r="K9" i="5"/>
  <c r="J9" i="5"/>
  <c r="I9" i="5"/>
  <c r="K8" i="5"/>
  <c r="J8" i="5"/>
  <c r="I8" i="5"/>
  <c r="K7" i="5"/>
  <c r="J7" i="5"/>
  <c r="I7" i="5"/>
  <c r="K6" i="5"/>
  <c r="J6" i="5"/>
  <c r="I6" i="5"/>
  <c r="K5" i="5"/>
  <c r="J5" i="5"/>
  <c r="I5" i="5"/>
  <c r="K4" i="5"/>
  <c r="J4" i="5"/>
  <c r="I4" i="5"/>
  <c r="F67" i="2"/>
  <c r="F68" i="2"/>
  <c r="F69" i="2"/>
  <c r="F70" i="2"/>
  <c r="F71" i="2"/>
  <c r="F72" i="2"/>
  <c r="F73" i="2"/>
  <c r="F74" i="2"/>
  <c r="F75" i="2"/>
  <c r="F76" i="2"/>
  <c r="F77" i="2"/>
  <c r="F66" i="2"/>
  <c r="H68" i="2"/>
  <c r="H69" i="2"/>
  <c r="H71" i="2"/>
  <c r="H72" i="2"/>
  <c r="H73" i="2"/>
  <c r="H74" i="2"/>
  <c r="H75" i="2"/>
  <c r="H76" i="2"/>
  <c r="H77" i="2"/>
  <c r="H67" i="2"/>
  <c r="H70" i="2"/>
  <c r="H58" i="2"/>
  <c r="B52" i="2"/>
  <c r="B41" i="2"/>
  <c r="B43" i="2"/>
  <c r="B44" i="2"/>
  <c r="B48" i="2"/>
  <c r="B42" i="2"/>
  <c r="B47" i="2"/>
  <c r="B46" i="2"/>
  <c r="B45" i="2"/>
  <c r="B50" i="2"/>
  <c r="B49" i="2"/>
  <c r="CF5" i="3"/>
  <c r="CC5" i="3"/>
  <c r="BZ5" i="3"/>
  <c r="BW5" i="3"/>
  <c r="BT5" i="3"/>
  <c r="BQ5" i="3"/>
  <c r="BN5" i="3"/>
  <c r="BK5" i="3"/>
  <c r="BH5" i="3"/>
  <c r="BE5" i="3"/>
  <c r="BB5" i="3"/>
  <c r="AY5" i="3"/>
  <c r="AV5" i="3"/>
  <c r="AS5" i="3"/>
  <c r="AP5" i="3"/>
  <c r="AM5" i="3"/>
  <c r="AJ5" i="3"/>
  <c r="AG5" i="3"/>
  <c r="AD5" i="3"/>
  <c r="AA5" i="3"/>
  <c r="X5" i="3"/>
  <c r="U5" i="3"/>
  <c r="R5" i="3"/>
  <c r="O5" i="3"/>
  <c r="L5" i="3"/>
  <c r="I5" i="3"/>
  <c r="F5" i="3"/>
  <c r="A8" i="3"/>
  <c r="A9" i="3" s="1"/>
  <c r="H4" i="3"/>
  <c r="G4" i="3"/>
  <c r="F4" i="3"/>
  <c r="C5" i="3" s="1"/>
  <c r="D5" i="3" s="1"/>
  <c r="K28" i="3"/>
  <c r="K4" i="3" s="1"/>
  <c r="J28" i="3"/>
  <c r="J4" i="3" s="1"/>
  <c r="I28" i="3"/>
  <c r="I4" i="3" s="1"/>
  <c r="B28" i="2"/>
  <c r="B27" i="2"/>
  <c r="B26" i="2"/>
  <c r="B25" i="2"/>
  <c r="B24" i="2"/>
  <c r="B23" i="2"/>
  <c r="B39" i="2"/>
  <c r="B38" i="2"/>
  <c r="B40" i="2"/>
  <c r="N5" i="2"/>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78" i="2"/>
  <c r="H78" i="2"/>
  <c r="G78" i="2"/>
  <c r="H66" i="2"/>
  <c r="G66" i="2"/>
  <c r="I66" i="2" s="1"/>
  <c r="I60" i="2"/>
  <c r="H60" i="2"/>
  <c r="G60" i="2"/>
  <c r="G11" i="2"/>
  <c r="D4" i="1"/>
  <c r="D3" i="1"/>
  <c r="C24" i="1" s="1"/>
  <c r="M28" i="3"/>
  <c r="P28" i="3" s="1"/>
  <c r="P4" i="3" s="1"/>
  <c r="N28" i="3" l="1"/>
  <c r="N4" i="3" s="1"/>
  <c r="D8" i="3"/>
  <c r="S72" i="2"/>
  <c r="S76" i="2"/>
  <c r="S68" i="2"/>
  <c r="M4" i="3"/>
  <c r="S71" i="2"/>
  <c r="S67" i="2"/>
  <c r="L28" i="3"/>
  <c r="O28" i="3" s="1"/>
  <c r="S28" i="3"/>
  <c r="C8" i="3"/>
  <c r="A10" i="3"/>
  <c r="A11" i="3" s="1"/>
  <c r="A12" i="3" s="1"/>
  <c r="E9" i="3"/>
  <c r="C9" i="3"/>
  <c r="R28" i="3"/>
  <c r="O4" i="3"/>
  <c r="C12" i="3"/>
  <c r="E5" i="3"/>
  <c r="C11" i="3"/>
  <c r="D10" i="3"/>
  <c r="E6" i="3"/>
  <c r="E8" i="3"/>
  <c r="L4" i="3"/>
  <c r="D11" i="3"/>
  <c r="C10" i="3"/>
  <c r="E11" i="3"/>
  <c r="D9" i="3"/>
  <c r="E10" i="3"/>
  <c r="D12" i="3"/>
  <c r="C6" i="3"/>
  <c r="E7" i="3"/>
  <c r="D7" i="3"/>
  <c r="C7" i="3"/>
  <c r="D6" i="3"/>
  <c r="S75" i="2"/>
  <c r="S74" i="2"/>
  <c r="S73" i="2"/>
  <c r="S70" i="2"/>
  <c r="S77" i="2"/>
  <c r="S69" i="2"/>
  <c r="Q28" i="3" l="1"/>
  <c r="T28" i="3" s="1"/>
  <c r="Q4" i="3"/>
  <c r="S4" i="3"/>
  <c r="V28" i="3"/>
  <c r="U28" i="3"/>
  <c r="R4" i="3"/>
  <c r="E12" i="3"/>
  <c r="A13" i="3"/>
  <c r="V4" i="3" l="1"/>
  <c r="Y28" i="3"/>
  <c r="W28" i="3"/>
  <c r="T4" i="3"/>
  <c r="A14" i="3"/>
  <c r="D13" i="3"/>
  <c r="E13" i="3"/>
  <c r="C13" i="3"/>
  <c r="X28" i="3"/>
  <c r="U4" i="3"/>
  <c r="Z28" i="3" l="1"/>
  <c r="W4" i="3"/>
  <c r="Y4" i="3"/>
  <c r="AB28" i="3"/>
  <c r="AA28" i="3"/>
  <c r="X4" i="3"/>
  <c r="A15" i="3"/>
  <c r="E14" i="3"/>
  <c r="C14" i="3"/>
  <c r="D14" i="3"/>
  <c r="AB4" i="3" l="1"/>
  <c r="AE28" i="3"/>
  <c r="Z4" i="3"/>
  <c r="AC28" i="3"/>
  <c r="AD28" i="3"/>
  <c r="AA4" i="3"/>
  <c r="A16" i="3"/>
  <c r="C15" i="3"/>
  <c r="E15" i="3"/>
  <c r="D15" i="3"/>
  <c r="AC4" i="3" l="1"/>
  <c r="AF28" i="3"/>
  <c r="AE4" i="3"/>
  <c r="AH28" i="3"/>
  <c r="A17" i="3"/>
  <c r="C16" i="3"/>
  <c r="E16" i="3"/>
  <c r="D16" i="3"/>
  <c r="AG28" i="3"/>
  <c r="AD4" i="3"/>
  <c r="AH4" i="3" l="1"/>
  <c r="AK28" i="3"/>
  <c r="AI28" i="3"/>
  <c r="AF4" i="3"/>
  <c r="AJ28" i="3"/>
  <c r="AG4" i="3"/>
  <c r="A18" i="3"/>
  <c r="D17" i="3"/>
  <c r="E17" i="3"/>
  <c r="C17" i="3"/>
  <c r="AL28" i="3" l="1"/>
  <c r="AI4" i="3"/>
  <c r="AN28" i="3"/>
  <c r="AK4" i="3"/>
  <c r="AJ4" i="3"/>
  <c r="AM28" i="3"/>
  <c r="A19" i="3"/>
  <c r="D18" i="3"/>
  <c r="E18" i="3"/>
  <c r="C18" i="3"/>
  <c r="AN4" i="3" l="1"/>
  <c r="AQ28" i="3"/>
  <c r="AO28" i="3"/>
  <c r="AL4" i="3"/>
  <c r="A20" i="3"/>
  <c r="C19" i="3"/>
  <c r="E19" i="3"/>
  <c r="D19" i="3"/>
  <c r="AM4" i="3"/>
  <c r="AP28" i="3"/>
  <c r="AO4" i="3" l="1"/>
  <c r="AR28" i="3"/>
  <c r="AT28" i="3"/>
  <c r="AQ4" i="3"/>
  <c r="A21" i="3"/>
  <c r="D20" i="3"/>
  <c r="C20" i="3"/>
  <c r="E20" i="3"/>
  <c r="AS28" i="3"/>
  <c r="AP4" i="3"/>
  <c r="AT4" i="3" l="1"/>
  <c r="AW28" i="3"/>
  <c r="AR4" i="3"/>
  <c r="AU28" i="3"/>
  <c r="C21" i="3"/>
  <c r="D21" i="3"/>
  <c r="E21" i="3"/>
  <c r="AV28" i="3"/>
  <c r="AS4" i="3"/>
  <c r="AX28" i="3" l="1"/>
  <c r="AU4" i="3"/>
  <c r="AW4" i="3"/>
  <c r="AZ28" i="3"/>
  <c r="AY28" i="3"/>
  <c r="AV4" i="3"/>
  <c r="BA28" i="3" l="1"/>
  <c r="AX4" i="3"/>
  <c r="BC28" i="3"/>
  <c r="AZ4" i="3"/>
  <c r="BB28" i="3"/>
  <c r="AY4" i="3"/>
  <c r="BF28" i="3" l="1"/>
  <c r="BC4" i="3"/>
  <c r="BD28" i="3"/>
  <c r="BA4" i="3"/>
  <c r="BE28" i="3"/>
  <c r="BB4" i="3"/>
  <c r="BG28" i="3" l="1"/>
  <c r="BD4" i="3"/>
  <c r="BF4" i="3"/>
  <c r="BI28" i="3"/>
  <c r="BH28" i="3"/>
  <c r="BE4" i="3"/>
  <c r="BJ28" i="3" l="1"/>
  <c r="BG4" i="3"/>
  <c r="BI4" i="3"/>
  <c r="BL28" i="3"/>
  <c r="BK28" i="3"/>
  <c r="BH4" i="3"/>
  <c r="BJ4" i="3" l="1"/>
  <c r="BM28" i="3"/>
  <c r="BL4" i="3"/>
  <c r="BO28" i="3"/>
  <c r="BN28" i="3"/>
  <c r="BK4" i="3"/>
  <c r="BR28" i="3" l="1"/>
  <c r="BO4" i="3"/>
  <c r="BP28" i="3"/>
  <c r="BM4" i="3"/>
  <c r="BQ28" i="3"/>
  <c r="BN4" i="3"/>
  <c r="BS28" i="3" l="1"/>
  <c r="BP4" i="3"/>
  <c r="BU28" i="3"/>
  <c r="BR4" i="3"/>
  <c r="BQ4" i="3"/>
  <c r="BT28" i="3"/>
  <c r="BV28" i="3" l="1"/>
  <c r="BS4" i="3"/>
  <c r="BX28" i="3"/>
  <c r="BU4" i="3"/>
  <c r="BW28" i="3"/>
  <c r="BT4" i="3"/>
  <c r="BV4" i="3" l="1"/>
  <c r="BY28" i="3"/>
  <c r="BX4" i="3"/>
  <c r="CA28" i="3"/>
  <c r="BZ28" i="3"/>
  <c r="BW4" i="3"/>
  <c r="BY4" i="3" l="1"/>
  <c r="CB28" i="3"/>
  <c r="CA4" i="3"/>
  <c r="CD28" i="3"/>
  <c r="BZ4" i="3"/>
  <c r="CC28" i="3"/>
  <c r="CG28" i="3" l="1"/>
  <c r="CG4" i="3" s="1"/>
  <c r="CD4" i="3"/>
  <c r="CE28" i="3"/>
  <c r="CB4" i="3"/>
  <c r="CC4" i="3"/>
  <c r="CF28" i="3"/>
  <c r="CF4" i="3" s="1"/>
  <c r="CH28" i="3" l="1"/>
  <c r="CH4" i="3" s="1"/>
  <c r="CE4" i="3"/>
  <c r="C22" i="3" l="1"/>
  <c r="F38" i="2" s="1"/>
  <c r="F39" i="2" s="1"/>
  <c r="E22" i="3"/>
  <c r="G39" i="2" s="1"/>
  <c r="D22" i="3"/>
  <c r="D23" i="3" l="1"/>
  <c r="E43" i="2" s="1"/>
  <c r="C23" i="3"/>
  <c r="E23" i="3"/>
  <c r="F42" i="2" l="1"/>
  <c r="F51" i="2"/>
  <c r="E45" i="2"/>
  <c r="G71" i="2" s="1"/>
  <c r="I71" i="2" s="1"/>
  <c r="F46" i="2"/>
  <c r="G47" i="2"/>
  <c r="E49" i="2"/>
  <c r="F50" i="2"/>
  <c r="E44" i="2"/>
  <c r="G70" i="2" s="1"/>
  <c r="I70" i="2" s="1"/>
  <c r="F47" i="2"/>
  <c r="E50" i="2"/>
  <c r="F45" i="2"/>
  <c r="G46" i="2"/>
  <c r="E48" i="2"/>
  <c r="G74" i="2" s="1"/>
  <c r="I74" i="2" s="1"/>
  <c r="F49" i="2"/>
  <c r="G50" i="2"/>
  <c r="E51" i="2"/>
  <c r="G77" i="2" s="1"/>
  <c r="I77" i="2" s="1"/>
  <c r="G45" i="2"/>
  <c r="E47" i="2"/>
  <c r="G73" i="2" s="1"/>
  <c r="I73" i="2" s="1"/>
  <c r="F48" i="2"/>
  <c r="G49" i="2"/>
  <c r="F44" i="2"/>
  <c r="E46" i="2"/>
  <c r="G72" i="2" s="1"/>
  <c r="I72" i="2" s="1"/>
  <c r="G48" i="2"/>
  <c r="G44" i="2"/>
  <c r="E42" i="2"/>
  <c r="G68" i="2" s="1"/>
  <c r="I68" i="2" s="1"/>
  <c r="G43" i="2"/>
  <c r="G51" i="2"/>
  <c r="E41" i="2"/>
  <c r="F41" i="2"/>
  <c r="F43" i="2"/>
  <c r="G42" i="2"/>
  <c r="G41" i="2"/>
  <c r="G69" i="2"/>
  <c r="I69" i="2" s="1"/>
  <c r="G76" i="2" l="1"/>
  <c r="I76" i="2" s="1"/>
  <c r="G52" i="2"/>
  <c r="E52" i="2"/>
  <c r="G58" i="2" s="1"/>
  <c r="I58" i="2" s="1"/>
  <c r="G75" i="2"/>
  <c r="I75" i="2" s="1"/>
  <c r="F52" i="2"/>
  <c r="G67" i="2"/>
  <c r="I6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Littlefield, James A. (CONTR)</author>
  </authors>
  <commentList>
    <comment ref="C37" authorId="0" shapeId="0" xr:uid="{89E8F1FF-AD7C-443D-8116-4F35A50FFFB5}">
      <text>
        <r>
          <rPr>
            <b/>
            <sz val="9"/>
            <color indexed="81"/>
            <rFont val="Tahoma"/>
            <family val="2"/>
          </rPr>
          <t>Littlefield, James A. (CONTR):</t>
        </r>
        <r>
          <rPr>
            <sz val="9"/>
            <color indexed="81"/>
            <rFont val="Tahoma"/>
            <family val="2"/>
          </rPr>
          <t xml:space="preserve">
This is dehy throughput, not total transmission throughput.</t>
        </r>
      </text>
    </comment>
  </commentList>
</comments>
</file>

<file path=xl/sharedStrings.xml><?xml version="1.0" encoding="utf-8"?>
<sst xmlns="http://schemas.openxmlformats.org/spreadsheetml/2006/main" count="715" uniqueCount="464">
  <si>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</si>
  <si>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</si>
  <si>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</si>
  <si>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</si>
  <si>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</si>
  <si>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</si>
  <si>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</si>
  <si>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</si>
  <si>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</si>
  <si>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</si>
  <si>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</si>
  <si>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</si>
  <si>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</si>
  <si>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</si>
  <si>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</si>
  <si>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</si>
  <si>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</si>
  <si>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</si>
  <si>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</si>
  <si>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</si>
  <si>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</si>
  <si>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</si>
  <si>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</si>
  <si>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</si>
  <si>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</si>
  <si>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</si>
  <si>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</si>
  <si>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</si>
  <si>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</si>
  <si>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</si>
  <si>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</si>
  <si>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</si>
  <si>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</si>
  <si>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</si>
  <si>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</si>
  <si>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</si>
  <si>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</si>
  <si>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</si>
  <si>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</si>
  <si>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</si>
  <si>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</si>
  <si>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</si>
  <si>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</si>
  <si>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</si>
  <si>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</si>
  <si>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</si>
  <si>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</si>
  <si>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</si>
  <si>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</si>
  <si>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</si>
  <si>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</si>
  <si>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</si>
  <si>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</si>
  <si>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</si>
  <si>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</si>
  <si>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</si>
  <si>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</si>
  <si>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</si>
  <si>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</si>
  <si>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</si>
  <si>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</si>
  <si>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</si>
  <si>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</si>
  <si>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</si>
  <si>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</si>
  <si>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</si>
  <si>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</si>
  <si>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</si>
  <si>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</si>
  <si>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</si>
  <si>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</si>
  <si>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</si>
  <si>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</si>
  <si>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</si>
  <si>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</si>
  <si>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</si>
  <si>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</si>
  <si>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</si>
  <si>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</si>
  <si>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</si>
  <si>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</si>
  <si>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</si>
  <si>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</si>
  <si>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</si>
  <si>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</si>
  <si>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</si>
  <si>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</si>
  <si>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</si>
  <si>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</si>
  <si>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</si>
  <si>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</si>
  <si>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</si>
  <si>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</si>
  <si>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</si>
  <si>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</si>
  <si>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</si>
  <si>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</si>
  <si>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</si>
  <si>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</si>
  <si>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</si>
  <si>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</si>
  <si>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</si>
  <si>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</si>
  <si>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</si>
  <si>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</si>
  <si>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</si>
  <si>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</si>
  <si>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</si>
  <si>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</si>
  <si>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</si>
  <si>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</si>
  <si>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</si>
  <si>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</si>
  <si>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</si>
  <si>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</si>
  <si>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</si>
  <si>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</si>
  <si>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</si>
  <si>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</si>
  <si>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</si>
  <si>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</si>
  <si>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</si>
  <si>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</si>
  <si>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</si>
  <si>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</si>
  <si>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</si>
  <si>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</si>
  <si>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</si>
  <si>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</si>
  <si>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</si>
  <si>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</si>
  <si>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</si>
  <si>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</si>
  <si>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</si>
  <si>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</si>
  <si>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</si>
  <si>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</si>
  <si>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</si>
  <si>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</si>
  <si>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</si>
  <si>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</si>
  <si>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</si>
  <si>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</si>
  <si>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</si>
  <si>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</si>
  <si>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</si>
  <si>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</si>
  <si>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</si>
  <si>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</si>
  <si>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</si>
  <si>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</si>
  <si>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</si>
  <si>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</si>
  <si>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</si>
  <si>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</si>
  <si>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</si>
  <si>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</si>
  <si>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</si>
  <si>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</si>
  <si>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</si>
  <si>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</si>
  <si>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</si>
  <si>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</si>
  <si>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</si>
  <si>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</si>
  <si>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</si>
  <si>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</si>
  <si>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</si>
  <si>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</si>
  <si>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</si>
  <si>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</si>
  <si>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</si>
  <si>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</si>
  <si>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</si>
  <si>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</si>
  <si>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</si>
  <si>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</si>
  <si>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</si>
  <si>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</si>
  <si>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</si>
  <si>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</si>
  <si>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</si>
  <si>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</si>
  <si>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</si>
  <si>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</si>
  <si>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</si>
  <si>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</si>
  <si>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</si>
  <si>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</si>
  <si>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</si>
  <si>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</si>
  <si>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</si>
  <si>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</si>
  <si>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</si>
  <si>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</si>
  <si>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</si>
  <si>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</si>
  <si>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</si>
  <si>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</si>
  <si>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</si>
  <si>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</si>
  <si>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</si>
  <si>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</si>
  <si>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</si>
  <si>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</si>
  <si>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</si>
  <si>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</si>
  <si>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</si>
  <si>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</si>
  <si>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</si>
  <si>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</si>
  <si>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</si>
  <si>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</si>
  <si>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</si>
  <si>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</si>
  <si>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</si>
  <si>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</si>
  <si>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</si>
  <si>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</si>
  <si>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</si>
  <si>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</si>
  <si>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</si>
  <si>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</si>
  <si>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</si>
  <si>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</si>
  <si>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</si>
  <si>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</si>
  <si>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</si>
  <si>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count</t>
  </si>
  <si>
    <t>[count] Number of high-bleed pneumatic devices.</t>
  </si>
  <si>
    <t>[count] Number of intermittent-bleed pneumatic devices.</t>
  </si>
  <si>
    <t>[count] Number of low-bleed pneumatic devices.</t>
  </si>
  <si>
    <t>dimensionless</t>
  </si>
  <si>
    <t>Mcf</t>
  </si>
  <si>
    <t>[Mcf] Annual production, volume</t>
  </si>
  <si>
    <t>[kg] Annual production, mass</t>
  </si>
  <si>
    <t>[dimensionless] Mass fraction of CH4 in natural gas.</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</si>
  <si>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</si>
  <si>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</si>
  <si>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</si>
  <si>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</si>
  <si>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</si>
  <si>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</si>
  <si>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</si>
  <si>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</si>
  <si>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</si>
  <si>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</si>
  <si>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</si>
  <si>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</si>
  <si>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</si>
  <si>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</si>
  <si>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</si>
  <si>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</si>
  <si>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</si>
  <si>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</si>
  <si>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</si>
  <si>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</si>
  <si>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</si>
  <si>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</si>
  <si>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</si>
  <si>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</si>
  <si>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</si>
  <si>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</si>
  <si>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</si>
  <si>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</si>
  <si>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</si>
  <si>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</si>
  <si>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</si>
  <si>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</si>
  <si>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</si>
  <si>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</si>
  <si>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</si>
  <si>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</si>
  <si>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</si>
  <si>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</si>
  <si>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</si>
  <si>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</si>
  <si>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</si>
  <si>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</si>
  <si>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</si>
  <si>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</si>
  <si>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</si>
  <si>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</si>
  <si>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</si>
  <si>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</si>
  <si>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</si>
  <si>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</si>
  <si>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</si>
  <si>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</si>
  <si>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</si>
  <si>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</si>
  <si>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</si>
  <si>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</si>
  <si>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</si>
  <si>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</si>
  <si>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</si>
  <si>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</si>
  <si>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</si>
  <si>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</si>
  <si>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</si>
  <si>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</si>
  <si>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</si>
  <si>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</si>
  <si>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</si>
  <si>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</si>
  <si>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</si>
  <si>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</si>
  <si>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</si>
  <si>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</si>
  <si>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</si>
  <si>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</si>
  <si>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</si>
  <si>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</si>
  <si>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</si>
  <si>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</si>
  <si>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</si>
  <si>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</si>
  <si>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</si>
  <si>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</si>
  <si>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</si>
  <si>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</si>
  <si>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Vent_PDhb</t>
  </si>
  <si>
    <t>Vent_Pdib</t>
  </si>
  <si>
    <t>Vent_PDlb</t>
  </si>
  <si>
    <t>Natural Gas [intermediate flow]</t>
  </si>
  <si>
    <t>kg NG</t>
  </si>
  <si>
    <t>kg NG/kg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</si>
  <si>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</si>
  <si>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</si>
  <si>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</si>
  <si>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</si>
  <si>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</si>
  <si>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</si>
  <si>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</si>
  <si>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</si>
  <si>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</si>
  <si>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</si>
  <si>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</si>
  <si>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 2018. Inventory of U.S. Greenhouse Gas Emissions and Sinks, 1990-2016. Environmental Protection Agency. EPA 430-R-18-003. https://www.epa.gov/sites/production/files/2018-01/documents/2018_complete_report.pdf Accessed August 20, 2018</t>
  </si>
  <si>
    <t>EPA</t>
  </si>
  <si>
    <t>2016</t>
  </si>
  <si>
    <t>https://www.epa.gov/enviro/greenhouse-gas-customized-search. Accessed August 22, 2018</t>
  </si>
  <si>
    <t>August 22, 2018</t>
  </si>
  <si>
    <t>2018</t>
  </si>
  <si>
    <t xml:space="preserve"> https://www.epa.gov/sites/production/files/2018-01/documents/2018_complete_report.pdf </t>
  </si>
  <si>
    <t>August 20, 2018</t>
  </si>
  <si>
    <t>Government Database</t>
  </si>
  <si>
    <t>Government Document</t>
  </si>
  <si>
    <t>Abbreviations used throughout this DS: MCF (thousand cubic feet), scf (standard cubic feet), NG (natural gas)</t>
  </si>
  <si>
    <t xml:space="preserve"> </t>
  </si>
  <si>
    <t>kg CH4/controller-yr</t>
  </si>
  <si>
    <t>[kg/controller-yr] Emission factor for high-bleed pneumatic devices.</t>
  </si>
  <si>
    <t>[kg/controller-yr] Emission factor for intermittent-bleed pneumatic devices.</t>
  </si>
  <si>
    <t>[kg/controller-yr] Emission factor for low-bleed pneumatic devices.</t>
  </si>
  <si>
    <t>metric tonnes CH4/yr</t>
  </si>
  <si>
    <t>kg CH4/MMcf</t>
  </si>
  <si>
    <t>MMcf</t>
  </si>
  <si>
    <t>Vent_BDother</t>
  </si>
  <si>
    <t>Vent_BDcomp</t>
  </si>
  <si>
    <t>Vent_BDesd</t>
  </si>
  <si>
    <t>Vent_BDfacpip</t>
  </si>
  <si>
    <t>Vent_BDpig</t>
  </si>
  <si>
    <t>Vent_BDpipe</t>
  </si>
  <si>
    <t>Vent_BDscrub</t>
  </si>
  <si>
    <t>Vent_DEHY</t>
  </si>
  <si>
    <t>[metric tonnes CH4/yr] Emission mass for other blowdowns</t>
  </si>
  <si>
    <t>[metric tonnes CH4/yr] Emission mass for compressor blowdowns</t>
  </si>
  <si>
    <t>[metric tonnes CH4/yr] Emission mass for ESD blowdowns</t>
  </si>
  <si>
    <t>[metric tonnes CH4/yr] Emission mass for facility piping blowdowns</t>
  </si>
  <si>
    <t>[metric tonnes CH4/yr] Emission mass for pig blowdowns</t>
  </si>
  <si>
    <t>[metric tonnes CH4/yr] Emission mass for pipeline venting blowdowns</t>
  </si>
  <si>
    <t>[metric tonnes CH4/yr] Emission mass for scrubbers/strainers blowdowns</t>
  </si>
  <si>
    <t>[kg CH4/MMcf] Emission factor for dehydrator vents</t>
  </si>
  <si>
    <t>[MMcf] throughput volume for dehydrator vents</t>
  </si>
  <si>
    <t>Vent_PDhb [to venting and flaring]</t>
  </si>
  <si>
    <t>Vent_PDlb [to venting and flaring]</t>
  </si>
  <si>
    <t>Vent_BDesd [to venting and flaring]</t>
  </si>
  <si>
    <t>Vent_BDcomp [to venting and flaring]</t>
  </si>
  <si>
    <t>Vent_BDother [to venting and flaring]</t>
  </si>
  <si>
    <t>Vent_PDib [to venting and flaring]</t>
  </si>
  <si>
    <t>Vent_PDib</t>
  </si>
  <si>
    <t>Vent_BDfacpip [to venting and flaring]</t>
  </si>
  <si>
    <t>Vent_BDpig [to venting and flaring]</t>
  </si>
  <si>
    <t>Vent_BDpipe [to venting and flaring]</t>
  </si>
  <si>
    <t>Vent_BDscrub [to venting and flaring]</t>
  </si>
  <si>
    <t>Vent_DEHY [to venting and flaring]</t>
  </si>
  <si>
    <t>NG_tran_m</t>
  </si>
  <si>
    <t>This unit process is composed of this document and the file, DF_NG_Transmission_Venting_2018.01.docx, which provides additional details regarding calculations, data quality, and references as relevant.</t>
  </si>
  <si>
    <t>4_PDhb_count</t>
  </si>
  <si>
    <t>4_PDhb_EF</t>
  </si>
  <si>
    <t>4_PDib_count</t>
  </si>
  <si>
    <t>4_PDib_EF</t>
  </si>
  <si>
    <t>4_PDlb_count</t>
  </si>
  <si>
    <t>4_PDlb_EF</t>
  </si>
  <si>
    <t>4_BDother_CH4</t>
  </si>
  <si>
    <t>4_BDcomp_CH4</t>
  </si>
  <si>
    <t>4_BDesd_CH4</t>
  </si>
  <si>
    <t>4_BDfacpip_CH4</t>
  </si>
  <si>
    <t>4_BDpig_CH4</t>
  </si>
  <si>
    <t>4_BDpipe_CH4</t>
  </si>
  <si>
    <t>4_BDscrub_CH4</t>
  </si>
  <si>
    <t>4_DEHY_EF</t>
  </si>
  <si>
    <t>4_DEHY_thru</t>
  </si>
  <si>
    <t>nat_mCH4</t>
  </si>
  <si>
    <t>4_NG_trans</t>
  </si>
  <si>
    <t>4_PDhb_count*4_PDhb_EF/NG_tran_m/nat_mCH4</t>
  </si>
  <si>
    <t>4_PDib_count*4_PDib_EF/NG_tran_m/nat_mCH4</t>
  </si>
  <si>
    <t>4_PDlb_count*4_PDlb_EF/NG_tran_m/nat_mCH4</t>
  </si>
  <si>
    <t>4_BDother_CH4/nat_mCH4/NG_tran_m</t>
  </si>
  <si>
    <t>4_BDcomp_CH4/nat_mCH4/NG_tran_m</t>
  </si>
  <si>
    <t>4_BDesd_CH4/nat_mCH4/NG_tran_m</t>
  </si>
  <si>
    <t>4_BDfacpip_CH4/nat_mCH4/NG_tran_m</t>
  </si>
  <si>
    <t>4_BDpig_CH4/nat_mCH4/NG_tran_m</t>
  </si>
  <si>
    <t>4_BDpipe_CH4/nat_mCH4/NG_tran_m</t>
  </si>
  <si>
    <t>4_BDscrub_CH4/nat_mCH4/NG_tran_m</t>
  </si>
  <si>
    <t>4_DEHY_EF*4_DEHY_thru/nat_mCH4/NG_tran_m</t>
  </si>
  <si>
    <t>NG_trans_v*1000*.042/2.205</t>
  </si>
  <si>
    <t>[kg NG/kg NG] Venting of NG from high bleed pneumatic devices per unit of natural gas through transmission facility</t>
  </si>
  <si>
    <t>[kg NG/kg NG] Venting of NG from intermittent bleed pneumatic devices per unit of natural gas through transmission facility</t>
  </si>
  <si>
    <t>[kg NG/kg NG] Venting of NG from low bleed pneumatic devices per unit of natural gas through transmission facility</t>
  </si>
  <si>
    <t>[kg NG/kg NG] Venting of NG from other blowdowns per unit of natural gas through transmission facility</t>
  </si>
  <si>
    <t>[kg NG/kg NG] Venting of NG from compressor blowdowns per unit of natural gas through transmission facility</t>
  </si>
  <si>
    <t>[kg NG/kg NG] Venting of NG from ESD blowdowns per unit of natural gas through transmission facility</t>
  </si>
  <si>
    <t>[kg NG/kg NG] Venting of NG from facility piping blowdowns per unit of natural gas through transmission facility</t>
  </si>
  <si>
    <t>[kg NG/kg NG] Venting of NG from pig blowdowns per unit of natural gas through transmission facility</t>
  </si>
  <si>
    <t>[kg NG/kg NG] Venting of NG from pipeline venting blowdowns per unit of natural gas through transmission facility</t>
  </si>
  <si>
    <t>[kg NG/kg NG] Venting of NG from scrubbers/strainers blowdowns per unit of natural gas through transmission facility</t>
  </si>
  <si>
    <t>[kg NG/kg NG] Venting of NG fromdehydrator vents per unit of natural gas through transmission facility</t>
  </si>
  <si>
    <r>
      <t>Note: All inputs and outputs are normalized per the reference flow (e.g., per 1 kg</t>
    </r>
    <r>
      <rPr>
        <b/>
        <sz val="10"/>
        <color indexed="8"/>
        <rFont val="Arial"/>
        <family val="2"/>
      </rPr>
      <t xml:space="preserve"> </t>
    </r>
    <r>
      <rPr>
        <sz val="10"/>
        <color indexed="8"/>
        <rFont val="Arial"/>
        <family val="2"/>
      </rPr>
      <t>of natural gas through transmission facility)</t>
    </r>
  </si>
  <si>
    <t>This unit process provides a summary of relevant input and output flows associated with venting from natural gas transmission facility operations. It accounts for vented emission sources from 11 specific emitters that are comprised of 3 types of pneumatic devices, 1 type of dehydrator, and 7 types of blowdowns. The outputs of this unit process are the reference flow of natural gas, and 11 intermediate flows of vented streams that are to be connected to the venting and flaring unit process for speciation of whole natural gas into its hydrocarbon and other components.</t>
  </si>
  <si>
    <t>Transmission Facility Venting</t>
  </si>
  <si>
    <t>Venting of natural gas from natural gas transmission facilities in Appalachian - Shale</t>
  </si>
  <si>
    <t>Venting of natural gas from natural gas transmission facilities in Gulf - Conventional</t>
  </si>
  <si>
    <t>Venting of natural gas from natural gas transmission facilities in Gulf - Shale</t>
  </si>
  <si>
    <t>Venting of natural gas from natural gas transmission facilities in Gulf - Tight</t>
  </si>
  <si>
    <t>Venting of natural gas from natural gas transmission facilities in Arkla - Conventional</t>
  </si>
  <si>
    <t>Venting of natural gas from natural gas transmission facilities in Arkla - Shale</t>
  </si>
  <si>
    <t>Venting of natural gas from natural gas transmission facilities in Arkla - Tight</t>
  </si>
  <si>
    <t>Venting of natural gas from natural gas transmission facilities in East Texas - Conventional</t>
  </si>
  <si>
    <t>Venting of natural gas from natural gas transmission facilities in East Texas - Shale</t>
  </si>
  <si>
    <t>Venting of natural gas from natural gas transmission facilities in East Texas - Tight</t>
  </si>
  <si>
    <t>Venting of natural gas from natural gas transmission facilities in Arkoma - Conventional</t>
  </si>
  <si>
    <t>Venting of natural gas from natural gas transmission facilities in Arkoma - Shale</t>
  </si>
  <si>
    <t>Venting of natural gas from natural gas transmission facilities in South Oklahoma - Shale</t>
  </si>
  <si>
    <t>Venting of natural gas from natural gas transmission facilities in Anadarko - Conventional</t>
  </si>
  <si>
    <t>Venting of natural gas from natural gas transmission facilities in Anadarko - Shale</t>
  </si>
  <si>
    <t>Venting of natural gas from natural gas transmission facilities in Anadarko - Tight</t>
  </si>
  <si>
    <t>Venting of natural gas from natural gas transmission facilities in Strawn - Shale</t>
  </si>
  <si>
    <t>Venting of natural gas from natural gas transmission facilities in Fort Worth - Shale</t>
  </si>
  <si>
    <t>Venting of natural gas from natural gas transmission facilities in Permian - Conventional</t>
  </si>
  <si>
    <t>Venting of natural gas from natural gas transmission facilities in Permian - Shale</t>
  </si>
  <si>
    <t>Venting of natural gas from natural gas transmission facilities in Green River - Conventional</t>
  </si>
  <si>
    <t>Venting of natural gas from natural gas transmission facilities in Green River - Tight</t>
  </si>
  <si>
    <t>Venting of natural gas from natural gas transmission facilities in Uinta - Conventional</t>
  </si>
  <si>
    <t>Venting of natural gas from natural gas transmission facilities in Uinta - Tight</t>
  </si>
  <si>
    <t>Venting of natural gas from natural gas transmission facilities in San Juan - CBM</t>
  </si>
  <si>
    <t>Venting of natural gas from natural gas transmission facilities in San Juan - Conventional</t>
  </si>
  <si>
    <t>Venting of natural gas from natural gas transmission facilities in Piceance - Tight</t>
  </si>
  <si>
    <t>Venting of natural gas from natural gas transmission facility operations</t>
  </si>
  <si>
    <t>NG_processing</t>
  </si>
  <si>
    <t>Natural gas [from a processing facility]</t>
  </si>
  <si>
    <t>[intermediate flow] Natural gas from a processing facility, including what exits transmission and what is vented at the transmission facility</t>
  </si>
  <si>
    <t>4_NG_trans_v</t>
  </si>
  <si>
    <t>[kg] Natural gas input from processing; equals transmission output plus natural gas that is vented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</si>
</sst>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0"/>
    <numFmt numFmtId="167" formatCode="0.0000E+00"/>
  </numFmts>
  <fonts count="35"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9"/>
      <color indexed="81"/>
      <name val="Tahoma"/>
      <family val="2"/>
    </font>
    <font>
      <sz val="9"/>
      <color indexed="81"/>
      <name val="Tahoma"/>
      <family val="2"/>
    </font>
    <font>
      <sz val="11"/>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4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71">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30" xfId="0" applyFont="1" applyBorder="1" applyAlignment="1">
      <alignment horizontal="center"/>
    </xf>
    <xf numFmtId="0" fontId="3" fillId="0" borderId="16" xfId="0" applyFont="1" applyBorder="1" applyAlignment="1">
      <alignment horizontal="center"/>
    </xf>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4" fillId="0" borderId="0" xfId="0" applyFont="1" applyFill="1" applyAlignment="1" applyProtection="1">
      <alignment horizontal="left" vertical="top"/>
      <protection locked="0"/>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6" xfId="2" applyFont="1" applyFill="1" applyBorder="1" applyAlignment="1">
      <alignment horizontal="center"/>
    </xf>
    <xf numFmtId="0" fontId="25" fillId="0" borderId="36" xfId="2" applyFont="1" applyBorder="1" applyAlignment="1">
      <alignment wrapText="1"/>
    </xf>
    <xf numFmtId="0" fontId="26" fillId="0" borderId="36" xfId="2" applyFont="1" applyBorder="1" applyAlignment="1">
      <alignment wrapText="1"/>
    </xf>
    <xf numFmtId="0" fontId="6" fillId="0" borderId="35"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8"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11" fontId="16" fillId="0" borderId="30" xfId="0" quotePrefix="1" applyNumberFormat="1" applyFont="1" applyFill="1" applyBorder="1"/>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11" fontId="16" fillId="0" borderId="17" xfId="0" quotePrefix="1" applyNumberFormat="1" applyFont="1" applyFill="1" applyBorder="1"/>
    <xf numFmtId="167" fontId="16" fillId="0" borderId="16" xfId="0" applyNumberFormat="1" applyFont="1" applyFill="1" applyBorder="1"/>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0" fontId="4" fillId="0" borderId="31" xfId="2" applyFont="1" applyBorder="1" applyAlignment="1" applyProtection="1">
      <protection locked="0"/>
    </xf>
    <xf numFmtId="0" fontId="4" fillId="0" borderId="33" xfId="2" applyFont="1" applyBorder="1" applyAlignment="1" applyProtection="1">
      <protection locked="0"/>
    </xf>
    <xf numFmtId="167" fontId="16" fillId="10" borderId="16" xfId="1" applyNumberFormat="1" applyFont="1" applyFill="1" applyBorder="1" applyAlignment="1" applyProtection="1">
      <alignment vertical="top"/>
      <protection hidden="1"/>
    </xf>
    <xf numFmtId="164" fontId="16" fillId="10" borderId="16" xfId="0" applyNumberFormat="1" applyFont="1" applyFill="1" applyBorder="1" applyAlignment="1" applyProtection="1">
      <alignment vertical="top"/>
      <protection hidden="1"/>
    </xf>
    <xf numFmtId="0" fontId="7" fillId="0" borderId="29" xfId="2" applyFont="1" applyFill="1" applyBorder="1" applyAlignment="1">
      <alignment horizontal="center" wrapText="1"/>
    </xf>
    <xf numFmtId="11" fontId="16" fillId="0" borderId="31" xfId="0" applyNumberFormat="1" applyFont="1" applyFill="1" applyBorder="1" applyProtection="1">
      <protection locked="0"/>
    </xf>
    <xf numFmtId="11" fontId="16" fillId="0" borderId="31" xfId="0" applyNumberFormat="1" applyFont="1" applyFill="1" applyBorder="1"/>
    <xf numFmtId="165" fontId="16" fillId="0" borderId="33" xfId="0" applyNumberFormat="1" applyFont="1" applyFill="1" applyBorder="1"/>
    <xf numFmtId="0" fontId="4" fillId="0" borderId="16" xfId="2" applyFont="1" applyBorder="1" applyAlignment="1" applyProtection="1">
      <alignment wrapText="1"/>
      <protection locked="0"/>
    </xf>
    <xf numFmtId="0" fontId="34" fillId="0" borderId="16" xfId="0" applyFont="1" applyBorder="1"/>
    <xf numFmtId="0" fontId="34" fillId="0" borderId="0" xfId="0" applyFont="1" applyAlignment="1">
      <alignment horizontal="center"/>
    </xf>
    <xf numFmtId="0" fontId="34" fillId="0" borderId="16" xfId="0" applyFont="1" applyFill="1" applyBorder="1"/>
    <xf numFmtId="0" fontId="34" fillId="0" borderId="0" xfId="0" applyFont="1" applyFill="1"/>
    <xf numFmtId="0" fontId="2" fillId="0" borderId="27" xfId="2" applyFont="1" applyFill="1" applyBorder="1" applyAlignment="1">
      <alignment horizontal="center"/>
    </xf>
    <xf numFmtId="0" fontId="3" fillId="0" borderId="41" xfId="0" applyFont="1" applyFill="1" applyBorder="1" applyAlignment="1">
      <alignment horizontal="center"/>
    </xf>
    <xf numFmtId="164" fontId="16" fillId="6" borderId="41" xfId="0" applyNumberFormat="1" applyFont="1" applyFill="1" applyBorder="1"/>
    <xf numFmtId="0" fontId="0" fillId="0" borderId="30" xfId="0" applyBorder="1"/>
    <xf numFmtId="11" fontId="16" fillId="6" borderId="41" xfId="0" applyNumberFormat="1" applyFont="1" applyFill="1" applyBorder="1"/>
    <xf numFmtId="0" fontId="0" fillId="0" borderId="30" xfId="0" applyFill="1" applyBorder="1"/>
    <xf numFmtId="0" fontId="1" fillId="0" borderId="30" xfId="0" applyFont="1" applyBorder="1"/>
    <xf numFmtId="0" fontId="0" fillId="0" borderId="42" xfId="0" applyFill="1" applyBorder="1"/>
    <xf numFmtId="11" fontId="16" fillId="6" borderId="43" xfId="0" applyNumberFormat="1" applyFont="1" applyFill="1" applyBorder="1"/>
    <xf numFmtId="11" fontId="16" fillId="6" borderId="44" xfId="0" applyNumberFormat="1" applyFont="1" applyFill="1" applyBorder="1"/>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9" borderId="16" xfId="2" applyFill="1" applyBorder="1" applyAlignment="1">
      <alignment horizontal="center" vertical="top" wrapText="1"/>
    </xf>
    <xf numFmtId="0" fontId="6" fillId="3" borderId="1" xfId="2" applyFont="1" applyFill="1" applyBorder="1" applyAlignment="1">
      <alignment horizontal="left" vertical="center"/>
    </xf>
    <xf numFmtId="0" fontId="6" fillId="3" borderId="10"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Font="1" applyBorder="1" applyAlignment="1" applyProtection="1">
      <alignment horizontal="left"/>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4" fillId="0" borderId="16"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6" xfId="2" applyFont="1" applyFill="1" applyBorder="1" applyAlignment="1" applyProtection="1">
      <alignment horizontal="left" vertical="top" wrapText="1"/>
      <protection locked="0"/>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6" xfId="2" applyBorder="1" applyAlignment="1" applyProtection="1">
      <alignment horizontal="center"/>
      <protection locked="0"/>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7" xfId="2" applyBorder="1" applyAlignment="1" applyProtection="1">
      <alignment horizontal="left"/>
      <protection locked="0"/>
    </xf>
    <xf numFmtId="0" fontId="6" fillId="0" borderId="1" xfId="2" applyFont="1" applyBorder="1" applyAlignment="1" applyProtection="1">
      <alignment horizontal="left" wrapText="1"/>
      <protection locked="0"/>
    </xf>
    <xf numFmtId="0" fontId="6" fillId="0" borderId="17" xfId="2" applyFont="1" applyBorder="1" applyAlignment="1" applyProtection="1">
      <alignment horizontal="left" wrapText="1"/>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4" fillId="0" borderId="1" xfId="2" applyBorder="1" applyAlignment="1" applyProtection="1">
      <alignment horizontal="left"/>
      <protection locked="0"/>
    </xf>
    <xf numFmtId="0" fontId="0" fillId="0" borderId="10" xfId="0" applyFont="1" applyBorder="1" applyAlignment="1">
      <alignment horizontal="left" vertical="top" wrapText="1"/>
    </xf>
    <xf numFmtId="0" fontId="3" fillId="0" borderId="26" xfId="0" applyFont="1" applyBorder="1" applyAlignment="1">
      <alignment horizontal="center"/>
    </xf>
    <xf numFmtId="0" fontId="3" fillId="0" borderId="39" xfId="0" applyFont="1" applyBorder="1" applyAlignment="1">
      <alignment horizontal="center"/>
    </xf>
    <xf numFmtId="0" fontId="3" fillId="0" borderId="27" xfId="0" applyFont="1" applyBorder="1" applyAlignment="1">
      <alignment horizontal="center"/>
    </xf>
    <xf numFmtId="0" fontId="3" fillId="0" borderId="38" xfId="0" applyFont="1" applyBorder="1" applyAlignment="1">
      <alignment horizontal="center"/>
    </xf>
    <xf numFmtId="0" fontId="19" fillId="0" borderId="32" xfId="0" applyFont="1" applyFill="1" applyBorder="1" applyAlignment="1">
      <alignment horizontal="center"/>
    </xf>
    <xf numFmtId="0" fontId="19" fillId="0" borderId="10" xfId="0" applyFont="1" applyFill="1" applyBorder="1" applyAlignment="1">
      <alignment horizontal="center"/>
    </xf>
    <xf numFmtId="0" fontId="19" fillId="0" borderId="40" xfId="0" applyFont="1" applyFill="1" applyBorder="1" applyAlignment="1">
      <alignment horizontal="center"/>
    </xf>
    <xf numFmtId="0" fontId="19" fillId="0" borderId="20" xfId="0" applyFont="1" applyFill="1" applyBorder="1" applyAlignment="1">
      <alignment horizontal="center"/>
    </xf>
    <xf numFmtId="0" fontId="3" fillId="0" borderId="10" xfId="0" applyFont="1" applyBorder="1" applyAlignment="1">
      <alignment horizontal="center"/>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30" xfId="2" applyFont="1" applyFill="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6" fillId="0" borderId="29" xfId="2" applyFont="1" applyFill="1" applyBorder="1" applyAlignment="1">
      <alignment horizontal="center"/>
    </xf>
    <xf numFmtId="0" fontId="6" fillId="0" borderId="31" xfId="2" applyFont="1" applyFill="1" applyBorder="1" applyAlignment="1">
      <alignment horizontal="center"/>
    </xf>
    <xf numFmtId="0" fontId="0" fillId="0" borderId="20" xfId="0" applyNumberFormat="1" applyBorder="1" applyAlignment="1" applyProtection="1">
      <alignment wrapText="1"/>
      <protection locked="0"/>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6" fillId="0" borderId="16" xfId="2" applyFont="1" applyFill="1" applyBorder="1" applyAlignment="1">
      <alignment horizontal="left" wrapText="1"/>
    </xf>
    <xf numFmtId="0" fontId="6" fillId="10" borderId="34" xfId="2" applyFont="1" applyFill="1" applyBorder="1" applyAlignment="1">
      <alignment horizontal="center" wrapText="1"/>
    </xf>
    <xf numFmtId="0" fontId="6" fillId="10" borderId="35"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4" xfId="2" applyFont="1" applyBorder="1" applyAlignment="1">
      <alignment horizontal="center" wrapText="1"/>
    </xf>
    <xf numFmtId="0" fontId="6" fillId="0" borderId="37" xfId="2" applyFont="1" applyBorder="1" applyAlignment="1">
      <alignment horizontal="center" wrapText="1"/>
    </xf>
    <xf numFmtId="0" fontId="6" fillId="0" borderId="35"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3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4</xdr:col>
          <xdr:colOff>533400</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24</xdr:row>
      <xdr:rowOff>56030</xdr:rowOff>
    </xdr:from>
    <xdr:to>
      <xdr:col>86</xdr:col>
      <xdr:colOff>5740444</xdr:colOff>
      <xdr:row>27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116948</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0" y="3352800"/>
          <a:ext cx="1950511"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6</xdr:row>
      <xdr:rowOff>21705</xdr:rowOff>
    </xdr:from>
    <xdr:to>
      <xdr:col>15</xdr:col>
      <xdr:colOff>0</xdr:colOff>
      <xdr:row>9</xdr:row>
      <xdr:rowOff>21705</xdr:rowOff>
    </xdr:to>
    <xdr:sp macro="" textlink="">
      <xdr:nvSpPr>
        <xdr:cNvPr id="24" name="Reference Flow 5">
          <a:extLst>
            <a:ext uri="{FF2B5EF4-FFF2-40B4-BE49-F238E27FC236}">
              <a16:creationId xmlns:a16="http://schemas.microsoft.com/office/drawing/2014/main" id="{00000000-0008-0000-0800-000018000000}"/>
            </a:ext>
          </a:extLst>
        </xdr:cNvPr>
        <xdr:cNvSpPr/>
      </xdr:nvSpPr>
      <xdr:spPr>
        <a:xfrm>
          <a:off x="7620000" y="1164705"/>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a:t>
          </a:r>
          <a:r>
            <a:rPr lang="en-US" sz="800" baseline="0">
              <a:solidFill>
                <a:schemeClr val="tx1"/>
              </a:solidFill>
              <a:latin typeface="Arial" pitchFamily="34" charset="0"/>
              <a:cs typeface="Arial" pitchFamily="34" charset="0"/>
            </a:rPr>
            <a:t> </a:t>
          </a:r>
          <a:r>
            <a:rPr lang="en-US" sz="800">
              <a:solidFill>
                <a:schemeClr val="tx1"/>
              </a:solidFill>
              <a:latin typeface="Arial" pitchFamily="34" charset="0"/>
              <a:cs typeface="Arial" pitchFamily="34" charset="0"/>
            </a:rPr>
            <a:t>[to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7</xdr:row>
      <xdr:rowOff>116955</xdr:rowOff>
    </xdr:from>
    <xdr:to>
      <xdr:col>12</xdr:col>
      <xdr:colOff>304800</xdr:colOff>
      <xdr:row>7</xdr:row>
      <xdr:rowOff>123444</xdr:rowOff>
    </xdr:to>
    <xdr:cxnSp macro="">
      <xdr:nvCxnSpPr>
        <xdr:cNvPr id="25" name="Connector Ref 5">
          <a:extLst>
            <a:ext uri="{FF2B5EF4-FFF2-40B4-BE49-F238E27FC236}">
              <a16:creationId xmlns:a16="http://schemas.microsoft.com/office/drawing/2014/main" id="{00000000-0008-0000-0800-000019000000}"/>
            </a:ext>
          </a:extLst>
        </xdr:cNvPr>
        <xdr:cNvCxnSpPr>
          <a:stCxn id="23" idx="3"/>
          <a:endCxn id="24" idx="1"/>
        </xdr:cNvCxnSpPr>
      </xdr:nvCxnSpPr>
      <xdr:spPr>
        <a:xfrm flipV="1">
          <a:off x="7251700" y="1450455"/>
          <a:ext cx="368300" cy="6489"/>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47" name="Boundary Group">
          <a:extLst>
            <a:ext uri="{FF2B5EF4-FFF2-40B4-BE49-F238E27FC236}">
              <a16:creationId xmlns:a16="http://schemas.microsoft.com/office/drawing/2014/main" id="{00000000-0008-0000-0800-00002F000000}"/>
            </a:ext>
          </a:extLst>
        </xdr:cNvPr>
        <xdr:cNvGrpSpPr/>
      </xdr:nvGrpSpPr>
      <xdr:grpSpPr>
        <a:xfrm>
          <a:off x="3563938" y="304800"/>
          <a:ext cx="3705225"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Transmission Facility Venting: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Venting of natural gas from natural gas transmission facility operations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Ref 2">
            <a:extLst>
              <a:ext uri="{FF2B5EF4-FFF2-40B4-BE49-F238E27FC236}">
                <a16:creationId xmlns:a16="http://schemas.microsoft.com/office/drawing/2014/main" id="{00000000-0008-0000-0800-00000E000000}"/>
              </a:ext>
            </a:extLst>
          </xdr:cNvPr>
          <xdr:cNvSpPr/>
        </xdr:nvSpPr>
        <xdr:spPr>
          <a:xfrm>
            <a:off x="7239000" y="560832"/>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Ref 3">
            <a:extLst>
              <a:ext uri="{FF2B5EF4-FFF2-40B4-BE49-F238E27FC236}">
                <a16:creationId xmlns:a16="http://schemas.microsoft.com/office/drawing/2014/main" id="{00000000-0008-0000-0800-000011000000}"/>
              </a:ext>
            </a:extLst>
          </xdr:cNvPr>
          <xdr:cNvSpPr/>
        </xdr:nvSpPr>
        <xdr:spPr>
          <a:xfrm>
            <a:off x="7239000" y="816864"/>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LinkRef 4">
            <a:extLst>
              <a:ext uri="{FF2B5EF4-FFF2-40B4-BE49-F238E27FC236}">
                <a16:creationId xmlns:a16="http://schemas.microsoft.com/office/drawing/2014/main" id="{00000000-0008-0000-0800-000014000000}"/>
              </a:ext>
            </a:extLst>
          </xdr:cNvPr>
          <xdr:cNvSpPr/>
        </xdr:nvSpPr>
        <xdr:spPr>
          <a:xfrm>
            <a:off x="7239000" y="1072896"/>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LinkRef 5">
            <a:extLst>
              <a:ext uri="{FF2B5EF4-FFF2-40B4-BE49-F238E27FC236}">
                <a16:creationId xmlns:a16="http://schemas.microsoft.com/office/drawing/2014/main" id="{00000000-0008-0000-0800-000017000000}"/>
              </a:ext>
            </a:extLst>
          </xdr:cNvPr>
          <xdr:cNvSpPr/>
        </xdr:nvSpPr>
        <xdr:spPr>
          <a:xfrm>
            <a:off x="7239000" y="1328928"/>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LinkRef 6">
            <a:extLst>
              <a:ext uri="{FF2B5EF4-FFF2-40B4-BE49-F238E27FC236}">
                <a16:creationId xmlns:a16="http://schemas.microsoft.com/office/drawing/2014/main" id="{00000000-0008-0000-0800-00001A000000}"/>
              </a:ext>
            </a:extLst>
          </xdr:cNvPr>
          <xdr:cNvSpPr/>
        </xdr:nvSpPr>
        <xdr:spPr>
          <a:xfrm>
            <a:off x="7239000" y="1584960"/>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LinkRef 7">
            <a:extLst>
              <a:ext uri="{FF2B5EF4-FFF2-40B4-BE49-F238E27FC236}">
                <a16:creationId xmlns:a16="http://schemas.microsoft.com/office/drawing/2014/main" id="{00000000-0008-0000-0800-00001D000000}"/>
              </a:ext>
            </a:extLst>
          </xdr:cNvPr>
          <xdr:cNvSpPr/>
        </xdr:nvSpPr>
        <xdr:spPr>
          <a:xfrm>
            <a:off x="7239000" y="1840992"/>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LinkRef 8">
            <a:extLst>
              <a:ext uri="{FF2B5EF4-FFF2-40B4-BE49-F238E27FC236}">
                <a16:creationId xmlns:a16="http://schemas.microsoft.com/office/drawing/2014/main" id="{00000000-0008-0000-0800-000020000000}"/>
              </a:ext>
            </a:extLst>
          </xdr:cNvPr>
          <xdr:cNvSpPr/>
        </xdr:nvSpPr>
        <xdr:spPr>
          <a:xfrm>
            <a:off x="7239000" y="2097024"/>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LinkRef 9">
            <a:extLst>
              <a:ext uri="{FF2B5EF4-FFF2-40B4-BE49-F238E27FC236}">
                <a16:creationId xmlns:a16="http://schemas.microsoft.com/office/drawing/2014/main" id="{00000000-0008-0000-0800-000023000000}"/>
              </a:ext>
            </a:extLst>
          </xdr:cNvPr>
          <xdr:cNvSpPr/>
        </xdr:nvSpPr>
        <xdr:spPr>
          <a:xfrm>
            <a:off x="7239000" y="2353056"/>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8" name="LinkRef 10">
            <a:extLst>
              <a:ext uri="{FF2B5EF4-FFF2-40B4-BE49-F238E27FC236}">
                <a16:creationId xmlns:a16="http://schemas.microsoft.com/office/drawing/2014/main" id="{00000000-0008-0000-0800-000026000000}"/>
              </a:ext>
            </a:extLst>
          </xdr:cNvPr>
          <xdr:cNvSpPr/>
        </xdr:nvSpPr>
        <xdr:spPr>
          <a:xfrm>
            <a:off x="7239000" y="2609088"/>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LinkRef 11">
            <a:extLst>
              <a:ext uri="{FF2B5EF4-FFF2-40B4-BE49-F238E27FC236}">
                <a16:creationId xmlns:a16="http://schemas.microsoft.com/office/drawing/2014/main" id="{00000000-0008-0000-0800-000029000000}"/>
              </a:ext>
            </a:extLst>
          </xdr:cNvPr>
          <xdr:cNvSpPr/>
        </xdr:nvSpPr>
        <xdr:spPr>
          <a:xfrm>
            <a:off x="7239000" y="2865120"/>
            <a:ext cx="12700" cy="25603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Link 1">
            <a:extLst>
              <a:ext uri="{FF2B5EF4-FFF2-40B4-BE49-F238E27FC236}">
                <a16:creationId xmlns:a16="http://schemas.microsoft.com/office/drawing/2014/main" id="{00000000-0008-0000-0800-00002C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0</xdr:colOff>
      <xdr:row>8</xdr:row>
      <xdr:rowOff>22352</xdr:rowOff>
    </xdr:from>
    <xdr:to>
      <xdr:col>2</xdr:col>
      <xdr:colOff>358924</xdr:colOff>
      <xdr:row>11</xdr:row>
      <xdr:rowOff>147990</xdr:rowOff>
    </xdr:to>
    <xdr:sp macro="" textlink="">
      <xdr:nvSpPr>
        <xdr:cNvPr id="45" name="Upstream Emssion Data 1">
          <a:extLst>
            <a:ext uri="{FF2B5EF4-FFF2-40B4-BE49-F238E27FC236}">
              <a16:creationId xmlns:a16="http://schemas.microsoft.com/office/drawing/2014/main" id="{00000000-0008-0000-0800-00002D000000}"/>
            </a:ext>
          </a:extLst>
        </xdr:cNvPr>
        <xdr:cNvSpPr/>
      </xdr:nvSpPr>
      <xdr:spPr>
        <a:xfrm>
          <a:off x="0" y="1546352"/>
          <a:ext cx="1578124"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[from a processing facility]</a:t>
          </a:r>
        </a:p>
      </xdr:txBody>
    </xdr:sp>
    <xdr:clientData/>
  </xdr:twoCellAnchor>
  <xdr:twoCellAnchor>
    <xdr:from>
      <xdr:col>2</xdr:col>
      <xdr:colOff>178501</xdr:colOff>
      <xdr:row>8</xdr:row>
      <xdr:rowOff>188976</xdr:rowOff>
    </xdr:from>
    <xdr:to>
      <xdr:col>5</xdr:col>
      <xdr:colOff>508000</xdr:colOff>
      <xdr:row>9</xdr:row>
      <xdr:rowOff>180421</xdr:rowOff>
    </xdr:to>
    <xdr:cxnSp macro="">
      <xdr:nvCxnSpPr>
        <xdr:cNvPr id="46" name="Straight Arrow Connector 1">
          <a:extLst>
            <a:ext uri="{FF2B5EF4-FFF2-40B4-BE49-F238E27FC236}">
              <a16:creationId xmlns:a16="http://schemas.microsoft.com/office/drawing/2014/main" id="{00000000-0008-0000-0800-00002E000000}"/>
            </a:ext>
          </a:extLst>
        </xdr:cNvPr>
        <xdr:cNvCxnSpPr>
          <a:stCxn id="45" idx="2"/>
          <a:endCxn id="44" idx="1"/>
        </xdr:cNvCxnSpPr>
      </xdr:nvCxnSpPr>
      <xdr:spPr>
        <a:xfrm flipV="1">
          <a:off x="1397701" y="1712976"/>
          <a:ext cx="2158299" cy="181945"/>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48" name="Straight Arrow Connector Process">
          <a:extLst>
            <a:ext uri="{FF2B5EF4-FFF2-40B4-BE49-F238E27FC236}">
              <a16:creationId xmlns:a16="http://schemas.microsoft.com/office/drawing/2014/main" id="{00000000-0008-0000-0800-000030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C24" sqref="C24:M2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8" t="s">
        <v>0</v>
      </c>
      <c r="B1" s="268"/>
      <c r="C1" s="268"/>
      <c r="D1" s="268"/>
      <c r="E1" s="268"/>
      <c r="F1" s="268"/>
      <c r="G1" s="268"/>
      <c r="H1" s="268"/>
      <c r="I1" s="268"/>
      <c r="J1" s="268"/>
      <c r="K1" s="268"/>
      <c r="L1" s="268"/>
      <c r="M1" s="268"/>
      <c r="N1" s="268"/>
      <c r="O1" s="1"/>
    </row>
    <row r="2" spans="1:27" ht="21" thickBot="1" x14ac:dyDescent="0.35">
      <c r="A2" s="268" t="s">
        <v>1</v>
      </c>
      <c r="B2" s="268"/>
      <c r="C2" s="268"/>
      <c r="D2" s="268"/>
      <c r="E2" s="268"/>
      <c r="F2" s="268"/>
      <c r="G2" s="268"/>
      <c r="H2" s="268"/>
      <c r="I2" s="268"/>
      <c r="J2" s="268"/>
      <c r="K2" s="268"/>
      <c r="L2" s="268"/>
      <c r="M2" s="268"/>
      <c r="N2" s="268"/>
      <c r="O2" s="1"/>
    </row>
    <row r="3" spans="1:27" ht="12.75" customHeight="1" thickBot="1" x14ac:dyDescent="0.25">
      <c r="B3" s="2"/>
      <c r="C3" s="4" t="s">
        <v>2</v>
      </c>
      <c r="D3" s="230" t="str">
        <f>'Data Summary'!D4</f>
        <v>Transmission Facility Venting</v>
      </c>
      <c r="E3" s="231"/>
      <c r="F3" s="231"/>
      <c r="G3" s="231"/>
      <c r="H3" s="231"/>
      <c r="I3" s="231"/>
      <c r="J3" s="231"/>
      <c r="K3" s="231"/>
      <c r="L3" s="231"/>
      <c r="M3" s="232"/>
      <c r="N3" s="2"/>
      <c r="O3" s="2"/>
    </row>
    <row r="4" spans="1:27" ht="42.75" customHeight="1" thickBot="1" x14ac:dyDescent="0.25">
      <c r="B4" s="2"/>
      <c r="C4" s="4" t="s">
        <v>3</v>
      </c>
      <c r="D4" s="269" t="str">
        <f>'Data Summary'!D6</f>
        <v>Venting of natural gas from natural gas transmission facility operations</v>
      </c>
      <c r="E4" s="270"/>
      <c r="F4" s="270"/>
      <c r="G4" s="270"/>
      <c r="H4" s="270"/>
      <c r="I4" s="270"/>
      <c r="J4" s="270"/>
      <c r="K4" s="270"/>
      <c r="L4" s="270"/>
      <c r="M4" s="271"/>
      <c r="N4" s="2"/>
      <c r="O4" s="2"/>
    </row>
    <row r="5" spans="1:27" ht="39" customHeight="1" thickBot="1" x14ac:dyDescent="0.25">
      <c r="B5" s="2"/>
      <c r="C5" s="4" t="s">
        <v>4</v>
      </c>
      <c r="D5" s="269" t="s">
        <v>387</v>
      </c>
      <c r="E5" s="270"/>
      <c r="F5" s="270"/>
      <c r="G5" s="270"/>
      <c r="H5" s="270"/>
      <c r="I5" s="270"/>
      <c r="J5" s="270"/>
      <c r="K5" s="270"/>
      <c r="L5" s="270"/>
      <c r="M5" s="271"/>
      <c r="N5" s="2"/>
      <c r="O5" s="2"/>
    </row>
    <row r="6" spans="1:27" ht="56.25" customHeight="1" thickBot="1" x14ac:dyDescent="0.25">
      <c r="B6" s="2"/>
      <c r="C6" s="5" t="s">
        <v>5</v>
      </c>
      <c r="D6" s="269" t="s">
        <v>6</v>
      </c>
      <c r="E6" s="270"/>
      <c r="F6" s="270"/>
      <c r="G6" s="270"/>
      <c r="H6" s="270"/>
      <c r="I6" s="270"/>
      <c r="J6" s="270"/>
      <c r="K6" s="270"/>
      <c r="L6" s="270"/>
      <c r="M6" s="271"/>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72" t="s">
        <v>10</v>
      </c>
      <c r="C9" s="7" t="s">
        <v>11</v>
      </c>
      <c r="D9" s="274" t="s">
        <v>12</v>
      </c>
      <c r="E9" s="274"/>
      <c r="F9" s="274"/>
      <c r="G9" s="274"/>
      <c r="H9" s="274"/>
      <c r="I9" s="274"/>
      <c r="J9" s="274"/>
      <c r="K9" s="274"/>
      <c r="L9" s="274"/>
      <c r="M9" s="275"/>
      <c r="N9" s="2"/>
      <c r="O9" s="2"/>
      <c r="P9" s="2"/>
      <c r="Q9" s="2"/>
      <c r="R9" s="2"/>
      <c r="S9" s="2"/>
      <c r="T9" s="2"/>
      <c r="U9" s="2"/>
      <c r="V9" s="2"/>
      <c r="W9" s="2"/>
      <c r="X9" s="2"/>
      <c r="Y9" s="2"/>
      <c r="Z9" s="2"/>
      <c r="AA9" s="2"/>
    </row>
    <row r="10" spans="1:27" s="8" customFormat="1" ht="15" customHeight="1" x14ac:dyDescent="0.2">
      <c r="A10" s="2"/>
      <c r="B10" s="273"/>
      <c r="C10" s="9" t="s">
        <v>13</v>
      </c>
      <c r="D10" s="276" t="s">
        <v>14</v>
      </c>
      <c r="E10" s="276"/>
      <c r="F10" s="276"/>
      <c r="G10" s="276"/>
      <c r="H10" s="276"/>
      <c r="I10" s="276"/>
      <c r="J10" s="276"/>
      <c r="K10" s="276"/>
      <c r="L10" s="276"/>
      <c r="M10" s="277"/>
      <c r="N10" s="2"/>
      <c r="O10" s="2"/>
      <c r="P10" s="2"/>
      <c r="Q10" s="2"/>
      <c r="R10" s="2"/>
      <c r="S10" s="2"/>
      <c r="T10" s="2"/>
      <c r="U10" s="2"/>
      <c r="V10" s="2"/>
      <c r="W10" s="2"/>
      <c r="X10" s="2"/>
      <c r="Y10" s="2"/>
      <c r="Z10" s="2"/>
      <c r="AA10" s="2"/>
    </row>
    <row r="11" spans="1:27" s="8" customFormat="1" ht="15" customHeight="1" x14ac:dyDescent="0.2">
      <c r="A11" s="2"/>
      <c r="B11" s="273"/>
      <c r="C11" s="9" t="s">
        <v>15</v>
      </c>
      <c r="D11" s="276" t="s">
        <v>16</v>
      </c>
      <c r="E11" s="276"/>
      <c r="F11" s="276"/>
      <c r="G11" s="276"/>
      <c r="H11" s="276"/>
      <c r="I11" s="276"/>
      <c r="J11" s="276"/>
      <c r="K11" s="276"/>
      <c r="L11" s="276"/>
      <c r="M11" s="277"/>
      <c r="N11" s="2"/>
      <c r="O11" s="2"/>
      <c r="P11" s="2"/>
      <c r="Q11" s="2"/>
      <c r="R11" s="2"/>
      <c r="S11" s="2"/>
      <c r="T11" s="2"/>
      <c r="U11" s="2"/>
      <c r="V11" s="2"/>
      <c r="W11" s="2"/>
      <c r="X11" s="2"/>
      <c r="Y11" s="2"/>
      <c r="Z11" s="2"/>
      <c r="AA11" s="2"/>
    </row>
    <row r="12" spans="1:27" s="8" customFormat="1" ht="15" customHeight="1" x14ac:dyDescent="0.2">
      <c r="A12" s="2"/>
      <c r="B12" s="273"/>
      <c r="C12" s="9" t="s">
        <v>17</v>
      </c>
      <c r="D12" s="276" t="s">
        <v>18</v>
      </c>
      <c r="E12" s="276"/>
      <c r="F12" s="276"/>
      <c r="G12" s="276"/>
      <c r="H12" s="276"/>
      <c r="I12" s="276"/>
      <c r="J12" s="276"/>
      <c r="K12" s="276"/>
      <c r="L12" s="276"/>
      <c r="M12" s="277"/>
      <c r="N12" s="2"/>
      <c r="O12" s="2"/>
      <c r="P12" s="2"/>
      <c r="Q12" s="2"/>
      <c r="R12" s="2"/>
      <c r="S12" s="2"/>
      <c r="T12" s="2"/>
      <c r="U12" s="2"/>
      <c r="V12" s="2"/>
      <c r="W12" s="2"/>
      <c r="X12" s="2"/>
      <c r="Y12" s="2"/>
      <c r="Z12" s="2"/>
      <c r="AA12" s="2"/>
    </row>
    <row r="13" spans="1:27" s="2" customFormat="1" ht="15" customHeight="1" x14ac:dyDescent="0.2">
      <c r="B13" s="262"/>
      <c r="C13" s="10" t="s">
        <v>20</v>
      </c>
      <c r="D13" s="264" t="s">
        <v>21</v>
      </c>
      <c r="E13" s="264"/>
      <c r="F13" s="264"/>
      <c r="G13" s="264"/>
      <c r="H13" s="264"/>
      <c r="I13" s="264"/>
      <c r="J13" s="264"/>
      <c r="K13" s="264"/>
      <c r="L13" s="264"/>
      <c r="M13" s="265"/>
    </row>
    <row r="14" spans="1:27" s="2" customFormat="1" ht="15" customHeight="1" x14ac:dyDescent="0.2">
      <c r="B14" s="262"/>
      <c r="C14" s="11" t="s">
        <v>22</v>
      </c>
      <c r="D14" s="264" t="s">
        <v>22</v>
      </c>
      <c r="E14" s="264"/>
      <c r="F14" s="264"/>
      <c r="G14" s="264"/>
      <c r="H14" s="264"/>
      <c r="I14" s="264"/>
      <c r="J14" s="264"/>
      <c r="K14" s="264"/>
      <c r="L14" s="264"/>
      <c r="M14" s="265"/>
    </row>
    <row r="15" spans="1:27" s="2" customFormat="1" ht="15" customHeight="1" thickBot="1" x14ac:dyDescent="0.25">
      <c r="B15" s="263"/>
      <c r="C15" s="12"/>
      <c r="D15" s="266"/>
      <c r="E15" s="266"/>
      <c r="F15" s="266"/>
      <c r="G15" s="266"/>
      <c r="H15" s="266"/>
      <c r="I15" s="266"/>
      <c r="J15" s="266"/>
      <c r="K15" s="266"/>
      <c r="L15" s="266"/>
      <c r="M15" s="267"/>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0"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Transmission Facility Venting. U.S. Department of Energy, National Energy Technology Laboratory. Last Updated: October 2018 (version 01). www.netl.doe.gov/LCA (http://www.netl.doe.gov/LCA)</v>
      </c>
      <c r="D24" s="260"/>
      <c r="E24" s="260"/>
      <c r="F24" s="260"/>
      <c r="G24" s="260"/>
      <c r="H24" s="260"/>
      <c r="I24" s="260"/>
      <c r="J24" s="260"/>
      <c r="K24" s="260"/>
      <c r="L24" s="260"/>
      <c r="M24" s="260"/>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1" t="s">
        <v>348</v>
      </c>
      <c r="D29" s="261"/>
      <c r="E29" s="261"/>
      <c r="F29" s="261"/>
      <c r="G29" s="261"/>
      <c r="H29" s="261"/>
      <c r="I29" s="261"/>
      <c r="J29" s="261"/>
      <c r="K29" s="261"/>
      <c r="L29" s="261"/>
      <c r="M29" s="261"/>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B9:B12"/>
    <mergeCell ref="D9:M9"/>
    <mergeCell ref="D10:M10"/>
    <mergeCell ref="D11:M11"/>
    <mergeCell ref="D12:M12"/>
    <mergeCell ref="A1:N1"/>
    <mergeCell ref="A2:N2"/>
    <mergeCell ref="D4:M4"/>
    <mergeCell ref="D5:M5"/>
    <mergeCell ref="D6:M6"/>
    <mergeCell ref="C24:M24"/>
    <mergeCell ref="C29:M29"/>
    <mergeCell ref="B13:B15"/>
    <mergeCell ref="D13:M13"/>
    <mergeCell ref="D14:M14"/>
    <mergeCell ref="D15:M15"/>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83"/>
  <sheetViews>
    <sheetView showGridLines="0" zoomScaleNormal="100" zoomScalePageLayoutView="40" workbookViewId="0">
      <selection activeCell="B1" sqref="B1:Q1"/>
    </sheetView>
  </sheetViews>
  <sheetFormatPr defaultColWidth="9.140625" defaultRowHeight="12.75" x14ac:dyDescent="0.2"/>
  <cols>
    <col min="1" max="1" width="1.85546875" style="2" customWidth="1"/>
    <col min="2" max="2" width="3.5703125" style="68" customWidth="1"/>
    <col min="3" max="3" width="29.5703125" style="3" customWidth="1"/>
    <col min="4" max="4" width="55.85546875"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54.425781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68" t="s">
        <v>0</v>
      </c>
      <c r="C1" s="268"/>
      <c r="D1" s="268"/>
      <c r="E1" s="268"/>
      <c r="F1" s="268"/>
      <c r="G1" s="268"/>
      <c r="H1" s="268"/>
      <c r="I1" s="268"/>
      <c r="J1" s="268"/>
      <c r="K1" s="268"/>
      <c r="L1" s="268"/>
      <c r="M1" s="268"/>
      <c r="N1" s="268"/>
      <c r="O1" s="268"/>
      <c r="P1" s="268"/>
      <c r="Q1" s="268"/>
    </row>
    <row r="2" spans="1:25" ht="20.25" x14ac:dyDescent="0.3">
      <c r="B2" s="268" t="s">
        <v>38</v>
      </c>
      <c r="C2" s="268"/>
      <c r="D2" s="268"/>
      <c r="E2" s="268"/>
      <c r="F2" s="268"/>
      <c r="G2" s="268"/>
      <c r="H2" s="268"/>
      <c r="I2" s="268"/>
      <c r="J2" s="268"/>
      <c r="K2" s="268"/>
      <c r="L2" s="268"/>
      <c r="M2" s="268"/>
      <c r="N2" s="268"/>
      <c r="O2" s="268"/>
      <c r="P2" s="268"/>
      <c r="Q2" s="268"/>
    </row>
    <row r="3" spans="1:25" ht="5.25" customHeight="1" x14ac:dyDescent="0.2">
      <c r="B3" s="6"/>
      <c r="C3" s="2"/>
      <c r="D3" s="2"/>
      <c r="E3" s="2"/>
      <c r="F3" s="2"/>
      <c r="G3" s="2"/>
      <c r="H3" s="2"/>
      <c r="J3" s="2"/>
      <c r="K3" s="2"/>
      <c r="L3" s="2"/>
      <c r="M3" s="2"/>
      <c r="N3" s="2"/>
      <c r="O3" s="2"/>
      <c r="P3" s="2"/>
    </row>
    <row r="4" spans="1:25" ht="13.5" thickBot="1" x14ac:dyDescent="0.25">
      <c r="B4" s="297" t="s">
        <v>39</v>
      </c>
      <c r="C4" s="297"/>
      <c r="D4" s="305" t="s">
        <v>430</v>
      </c>
      <c r="E4" s="306"/>
      <c r="F4" s="2"/>
      <c r="G4" s="2"/>
      <c r="H4" s="2"/>
      <c r="J4" s="2"/>
      <c r="K4" s="2"/>
      <c r="L4" s="2"/>
      <c r="M4" s="2"/>
      <c r="N4" s="2"/>
      <c r="O4" s="2"/>
      <c r="P4" s="2"/>
    </row>
    <row r="5" spans="1:25" ht="13.5" thickBot="1" x14ac:dyDescent="0.25">
      <c r="B5" s="297" t="s">
        <v>40</v>
      </c>
      <c r="C5" s="297"/>
      <c r="D5" s="18">
        <v>1</v>
      </c>
      <c r="E5" s="19" t="s">
        <v>41</v>
      </c>
      <c r="F5" s="20" t="s">
        <v>42</v>
      </c>
      <c r="G5" s="307" t="s">
        <v>327</v>
      </c>
      <c r="H5" s="307"/>
      <c r="I5" s="307"/>
      <c r="J5" s="307"/>
      <c r="K5" s="2"/>
      <c r="L5" s="2"/>
      <c r="M5" s="21" t="s">
        <v>17</v>
      </c>
      <c r="N5" s="22" t="str">
        <f>DQI!I22</f>
        <v>1,2,2,3,1</v>
      </c>
      <c r="O5" s="23"/>
      <c r="P5" s="14" t="s">
        <v>43</v>
      </c>
    </row>
    <row r="6" spans="1:25" ht="27.75" customHeight="1" x14ac:dyDescent="0.2">
      <c r="B6" s="308" t="s">
        <v>44</v>
      </c>
      <c r="C6" s="309"/>
      <c r="D6" s="310" t="s">
        <v>458</v>
      </c>
      <c r="E6" s="311"/>
      <c r="F6" s="311"/>
      <c r="G6" s="311"/>
      <c r="H6" s="311"/>
      <c r="I6" s="311"/>
      <c r="J6" s="311"/>
      <c r="K6" s="311"/>
      <c r="L6" s="311"/>
      <c r="M6" s="311"/>
      <c r="N6" s="311"/>
      <c r="O6" s="312"/>
      <c r="P6" s="24"/>
    </row>
    <row r="7" spans="1:25" ht="13.5" thickBot="1" x14ac:dyDescent="0.25">
      <c r="B7" s="6"/>
      <c r="C7" s="2"/>
      <c r="D7" s="2"/>
      <c r="E7" s="2"/>
      <c r="F7" s="2"/>
      <c r="G7" s="2"/>
      <c r="H7" s="2"/>
      <c r="J7" s="2"/>
      <c r="K7" s="2"/>
      <c r="L7" s="2"/>
      <c r="M7" s="2"/>
      <c r="N7" s="2"/>
      <c r="O7" s="2"/>
      <c r="P7" s="2"/>
    </row>
    <row r="8" spans="1:25" s="26" customFormat="1" ht="15.75" customHeight="1" thickBot="1" x14ac:dyDescent="0.25">
      <c r="A8" s="25"/>
      <c r="B8" s="286" t="s">
        <v>45</v>
      </c>
      <c r="C8" s="287"/>
      <c r="D8" s="287"/>
      <c r="E8" s="287"/>
      <c r="F8" s="287"/>
      <c r="G8" s="287"/>
      <c r="H8" s="287"/>
      <c r="I8" s="287"/>
      <c r="J8" s="287"/>
      <c r="K8" s="287"/>
      <c r="L8" s="287"/>
      <c r="M8" s="287"/>
      <c r="N8" s="287"/>
      <c r="O8" s="287"/>
      <c r="P8" s="287"/>
      <c r="Q8" s="288"/>
      <c r="R8" s="25"/>
      <c r="S8" s="25"/>
      <c r="T8" s="25"/>
      <c r="U8" s="25"/>
      <c r="V8" s="25"/>
      <c r="W8" s="25"/>
      <c r="X8" s="25"/>
      <c r="Y8" s="25"/>
    </row>
    <row r="9" spans="1:25" x14ac:dyDescent="0.2">
      <c r="B9" s="6"/>
      <c r="C9" s="2"/>
      <c r="D9" s="2"/>
      <c r="E9" s="2"/>
      <c r="F9" s="2"/>
      <c r="G9" s="2"/>
      <c r="H9" s="2"/>
      <c r="J9" s="2"/>
      <c r="K9" s="2"/>
      <c r="L9" s="2"/>
      <c r="M9" s="2"/>
      <c r="N9" s="2"/>
      <c r="O9" s="2"/>
      <c r="P9" s="2"/>
    </row>
    <row r="10" spans="1:25" x14ac:dyDescent="0.2">
      <c r="B10" s="297" t="s">
        <v>46</v>
      </c>
      <c r="C10" s="297"/>
      <c r="D10" s="313" t="s">
        <v>328</v>
      </c>
      <c r="E10" s="304"/>
      <c r="F10" s="2"/>
      <c r="G10" s="27" t="s">
        <v>47</v>
      </c>
      <c r="H10" s="28"/>
      <c r="I10" s="28"/>
      <c r="J10" s="28"/>
      <c r="K10" s="28"/>
      <c r="L10" s="28"/>
      <c r="M10" s="28"/>
      <c r="N10" s="28"/>
      <c r="O10" s="29"/>
      <c r="P10" s="2"/>
    </row>
    <row r="11" spans="1:25" x14ac:dyDescent="0.2">
      <c r="B11" s="302" t="s">
        <v>48</v>
      </c>
      <c r="C11" s="303"/>
      <c r="D11" s="293" t="s">
        <v>328</v>
      </c>
      <c r="E11" s="304"/>
      <c r="F11" s="2"/>
      <c r="G11" s="30" t="str">
        <f>CONCATENATE("Reference Flow: ",D5," ",E5," of ",G5)</f>
        <v>Reference Flow: 1 kg of natural gas</v>
      </c>
      <c r="H11" s="31"/>
      <c r="I11" s="31"/>
      <c r="J11" s="31"/>
      <c r="K11" s="31"/>
      <c r="L11" s="31"/>
      <c r="M11" s="31"/>
      <c r="N11" s="31"/>
      <c r="O11" s="32"/>
      <c r="P11" s="2"/>
    </row>
    <row r="12" spans="1:25" x14ac:dyDescent="0.2">
      <c r="B12" s="297" t="s">
        <v>49</v>
      </c>
      <c r="C12" s="297"/>
      <c r="D12" s="298">
        <v>2016</v>
      </c>
      <c r="E12" s="298"/>
      <c r="F12" s="2"/>
      <c r="G12" s="30"/>
      <c r="H12" s="31"/>
      <c r="I12" s="31"/>
      <c r="J12" s="31"/>
      <c r="K12" s="31"/>
      <c r="L12" s="31"/>
      <c r="M12" s="31"/>
      <c r="N12" s="31"/>
      <c r="O12" s="32"/>
      <c r="P12" s="2"/>
    </row>
    <row r="13" spans="1:25" ht="12.75" customHeight="1" x14ac:dyDescent="0.2">
      <c r="B13" s="297" t="s">
        <v>50</v>
      </c>
      <c r="C13" s="297"/>
      <c r="D13" s="298" t="s">
        <v>101</v>
      </c>
      <c r="E13" s="298"/>
      <c r="F13" s="2"/>
      <c r="G13" s="299" t="s">
        <v>429</v>
      </c>
      <c r="H13" s="300"/>
      <c r="I13" s="300"/>
      <c r="J13" s="300"/>
      <c r="K13" s="300"/>
      <c r="L13" s="300"/>
      <c r="M13" s="300"/>
      <c r="N13" s="300"/>
      <c r="O13" s="301"/>
      <c r="P13" s="2"/>
    </row>
    <row r="14" spans="1:25" x14ac:dyDescent="0.2">
      <c r="B14" s="297" t="s">
        <v>51</v>
      </c>
      <c r="C14" s="297"/>
      <c r="D14" s="298" t="s">
        <v>98</v>
      </c>
      <c r="E14" s="298"/>
      <c r="F14" s="2"/>
      <c r="G14" s="299"/>
      <c r="H14" s="300"/>
      <c r="I14" s="300"/>
      <c r="J14" s="300"/>
      <c r="K14" s="300"/>
      <c r="L14" s="300"/>
      <c r="M14" s="300"/>
      <c r="N14" s="300"/>
      <c r="O14" s="301"/>
      <c r="P14" s="2"/>
    </row>
    <row r="15" spans="1:25" x14ac:dyDescent="0.2">
      <c r="B15" s="297" t="s">
        <v>52</v>
      </c>
      <c r="C15" s="297"/>
      <c r="D15" s="298" t="s">
        <v>329</v>
      </c>
      <c r="E15" s="298"/>
      <c r="F15" s="2"/>
      <c r="G15" s="299"/>
      <c r="H15" s="300"/>
      <c r="I15" s="300"/>
      <c r="J15" s="300"/>
      <c r="K15" s="300"/>
      <c r="L15" s="300"/>
      <c r="M15" s="300"/>
      <c r="N15" s="300"/>
      <c r="O15" s="301"/>
      <c r="P15" s="2"/>
    </row>
    <row r="16" spans="1:25" x14ac:dyDescent="0.2">
      <c r="B16" s="297" t="s">
        <v>53</v>
      </c>
      <c r="C16" s="297"/>
      <c r="D16" s="298" t="s">
        <v>94</v>
      </c>
      <c r="E16" s="298"/>
      <c r="F16" s="2"/>
      <c r="G16" s="299"/>
      <c r="H16" s="300"/>
      <c r="I16" s="300"/>
      <c r="J16" s="300"/>
      <c r="K16" s="300"/>
      <c r="L16" s="300"/>
      <c r="M16" s="300"/>
      <c r="N16" s="300"/>
      <c r="O16" s="301"/>
      <c r="P16" s="2"/>
    </row>
    <row r="17" spans="1:25" ht="23.45" customHeight="1" x14ac:dyDescent="0.2">
      <c r="B17" s="282" t="s">
        <v>54</v>
      </c>
      <c r="C17" s="284"/>
      <c r="D17" s="296"/>
      <c r="E17" s="296"/>
      <c r="F17" s="2"/>
      <c r="G17" s="33" t="s">
        <v>428</v>
      </c>
      <c r="H17" s="34"/>
      <c r="I17" s="34"/>
      <c r="J17" s="34"/>
      <c r="K17" s="34"/>
      <c r="L17" s="34"/>
      <c r="M17" s="34"/>
      <c r="N17" s="34"/>
      <c r="O17" s="35"/>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6" customFormat="1" ht="15.75" customHeight="1" thickBot="1" x14ac:dyDescent="0.25">
      <c r="A20" s="25"/>
      <c r="B20" s="286" t="s">
        <v>55</v>
      </c>
      <c r="C20" s="287"/>
      <c r="D20" s="287"/>
      <c r="E20" s="287"/>
      <c r="F20" s="287"/>
      <c r="G20" s="287"/>
      <c r="H20" s="287"/>
      <c r="I20" s="287"/>
      <c r="J20" s="287"/>
      <c r="K20" s="287"/>
      <c r="L20" s="287"/>
      <c r="M20" s="287"/>
      <c r="N20" s="287"/>
      <c r="O20" s="287"/>
      <c r="P20" s="287"/>
      <c r="Q20" s="288"/>
      <c r="R20" s="25"/>
      <c r="S20" s="25"/>
      <c r="T20" s="25"/>
      <c r="U20" s="25"/>
      <c r="V20" s="25"/>
      <c r="W20" s="25"/>
      <c r="X20" s="25"/>
      <c r="Y20" s="25"/>
    </row>
    <row r="21" spans="1:25" x14ac:dyDescent="0.2">
      <c r="B21" s="6"/>
      <c r="C21" s="2"/>
      <c r="D21" s="2"/>
      <c r="E21" s="2"/>
      <c r="F21" s="2"/>
      <c r="G21" s="36" t="s">
        <v>56</v>
      </c>
      <c r="H21" s="2"/>
      <c r="J21" s="2"/>
      <c r="K21" s="2"/>
      <c r="L21" s="2"/>
      <c r="M21" s="2"/>
      <c r="N21" s="2"/>
      <c r="O21" s="2"/>
      <c r="P21" s="2"/>
    </row>
    <row r="22" spans="1:25" x14ac:dyDescent="0.2">
      <c r="B22" s="6"/>
      <c r="C22" s="37" t="s">
        <v>57</v>
      </c>
      <c r="D22" s="37" t="s">
        <v>58</v>
      </c>
      <c r="E22" s="37" t="s">
        <v>59</v>
      </c>
      <c r="F22" s="37" t="s">
        <v>60</v>
      </c>
      <c r="G22" s="37" t="s">
        <v>61</v>
      </c>
      <c r="H22" s="37" t="s">
        <v>62</v>
      </c>
      <c r="I22" s="37" t="s">
        <v>63</v>
      </c>
      <c r="J22" s="289" t="s">
        <v>64</v>
      </c>
      <c r="K22" s="289"/>
      <c r="L22" s="289"/>
      <c r="M22" s="289"/>
      <c r="N22" s="289"/>
      <c r="O22" s="289"/>
      <c r="P22" s="289"/>
      <c r="Q22" s="289"/>
    </row>
    <row r="23" spans="1:25" x14ac:dyDescent="0.2">
      <c r="B23" s="14">
        <f t="shared" ref="B23" si="0">LEN(C23)</f>
        <v>12</v>
      </c>
      <c r="C23" s="38" t="s">
        <v>388</v>
      </c>
      <c r="D23" s="39"/>
      <c r="E23" s="226">
        <f>PS!D7</f>
        <v>1.5222661448140915</v>
      </c>
      <c r="F23" s="226">
        <f>PS!C7</f>
        <v>1.1936888454011743</v>
      </c>
      <c r="G23" s="226">
        <f>PS!E7</f>
        <v>1.8864970645792563</v>
      </c>
      <c r="H23" s="42" t="s">
        <v>228</v>
      </c>
      <c r="I23" s="41">
        <v>1</v>
      </c>
      <c r="J23" s="285" t="s">
        <v>229</v>
      </c>
      <c r="K23" s="285"/>
      <c r="L23" s="285"/>
      <c r="M23" s="285"/>
      <c r="N23" s="285"/>
      <c r="O23" s="285"/>
      <c r="P23" s="285"/>
      <c r="Q23" s="285"/>
    </row>
    <row r="24" spans="1:25" x14ac:dyDescent="0.2">
      <c r="B24" s="14">
        <f t="shared" ref="B24" si="1">LEN(C24)</f>
        <v>9</v>
      </c>
      <c r="C24" s="38" t="s">
        <v>389</v>
      </c>
      <c r="D24" s="39"/>
      <c r="E24" s="226">
        <f>PS!D8</f>
        <v>840.8360284517031</v>
      </c>
      <c r="F24" s="226">
        <f>PS!C8</f>
        <v>725.27646198466221</v>
      </c>
      <c r="G24" s="226">
        <f>PS!E8</f>
        <v>957.54080471397333</v>
      </c>
      <c r="H24" s="42" t="s">
        <v>350</v>
      </c>
      <c r="I24" s="41">
        <v>1</v>
      </c>
      <c r="J24" s="285" t="s">
        <v>351</v>
      </c>
      <c r="K24" s="285"/>
      <c r="L24" s="285"/>
      <c r="M24" s="285"/>
      <c r="N24" s="285"/>
      <c r="O24" s="285"/>
      <c r="P24" s="285"/>
      <c r="Q24" s="285"/>
    </row>
    <row r="25" spans="1:25" x14ac:dyDescent="0.2">
      <c r="B25" s="14">
        <f t="shared" ref="B25" si="2">LEN(C25)</f>
        <v>12</v>
      </c>
      <c r="C25" s="38" t="s">
        <v>390</v>
      </c>
      <c r="D25" s="39"/>
      <c r="E25" s="226">
        <f>PS!D9</f>
        <v>24.84705479452057</v>
      </c>
      <c r="F25" s="226">
        <f>PS!C9</f>
        <v>21.167318982387474</v>
      </c>
      <c r="G25" s="226">
        <f>PS!E9</f>
        <v>28.50019569471624</v>
      </c>
      <c r="H25" s="42" t="s">
        <v>228</v>
      </c>
      <c r="I25" s="41">
        <v>1</v>
      </c>
      <c r="J25" s="285" t="s">
        <v>230</v>
      </c>
      <c r="K25" s="285"/>
      <c r="L25" s="285"/>
      <c r="M25" s="285"/>
      <c r="N25" s="285"/>
      <c r="O25" s="285"/>
      <c r="P25" s="285"/>
      <c r="Q25" s="285"/>
    </row>
    <row r="26" spans="1:25" ht="14.25" x14ac:dyDescent="0.2">
      <c r="B26" s="14">
        <f t="shared" ref="B26" si="3">LEN(C26)</f>
        <v>9</v>
      </c>
      <c r="C26" s="38" t="s">
        <v>391</v>
      </c>
      <c r="D26" s="39"/>
      <c r="E26" s="226">
        <f>PS!D10</f>
        <v>222.50866999374642</v>
      </c>
      <c r="F26" s="226">
        <f>PS!C10</f>
        <v>185.54990657522742</v>
      </c>
      <c r="G26" s="226">
        <f>PS!E10</f>
        <v>272.08824524527563</v>
      </c>
      <c r="H26" s="247" t="s">
        <v>350</v>
      </c>
      <c r="I26" s="41">
        <v>1</v>
      </c>
      <c r="J26" s="285" t="s">
        <v>352</v>
      </c>
      <c r="K26" s="285"/>
      <c r="L26" s="285"/>
      <c r="M26" s="285"/>
      <c r="N26" s="285"/>
      <c r="O26" s="285"/>
      <c r="P26" s="285"/>
      <c r="Q26" s="285"/>
    </row>
    <row r="27" spans="1:25" x14ac:dyDescent="0.2">
      <c r="B27" s="14">
        <f t="shared" ref="B27" si="4">LEN(C27)</f>
        <v>12</v>
      </c>
      <c r="C27" s="38" t="s">
        <v>392</v>
      </c>
      <c r="D27" s="39"/>
      <c r="E27" s="226">
        <f>PS!D11</f>
        <v>1.7157984344422663</v>
      </c>
      <c r="F27" s="226">
        <f>PS!C11</f>
        <v>1.3385029354207436</v>
      </c>
      <c r="G27" s="226">
        <f>PS!E11</f>
        <v>2.1821428571428569</v>
      </c>
      <c r="H27" s="42" t="s">
        <v>228</v>
      </c>
      <c r="I27" s="41">
        <v>1</v>
      </c>
      <c r="J27" s="285" t="s">
        <v>231</v>
      </c>
      <c r="K27" s="285"/>
      <c r="L27" s="285"/>
      <c r="M27" s="285"/>
      <c r="N27" s="285"/>
      <c r="O27" s="285"/>
      <c r="P27" s="285"/>
      <c r="Q27" s="285"/>
    </row>
    <row r="28" spans="1:25" ht="14.25" x14ac:dyDescent="0.2">
      <c r="B28" s="14">
        <f t="shared" ref="B28:B31" si="5">LEN(C28)</f>
        <v>9</v>
      </c>
      <c r="C28" s="38" t="s">
        <v>393</v>
      </c>
      <c r="D28" s="39"/>
      <c r="E28" s="226">
        <f>PS!D12</f>
        <v>65.532869306285349</v>
      </c>
      <c r="F28" s="226">
        <f>PS!C12</f>
        <v>55.525058377679386</v>
      </c>
      <c r="G28" s="226">
        <f>PS!E12</f>
        <v>77.012676767389294</v>
      </c>
      <c r="H28" s="247" t="s">
        <v>350</v>
      </c>
      <c r="I28" s="41">
        <v>1</v>
      </c>
      <c r="J28" s="285" t="s">
        <v>353</v>
      </c>
      <c r="K28" s="285"/>
      <c r="L28" s="285"/>
      <c r="M28" s="285"/>
      <c r="N28" s="285"/>
      <c r="O28" s="285"/>
      <c r="P28" s="285"/>
      <c r="Q28" s="285"/>
    </row>
    <row r="29" spans="1:25" x14ac:dyDescent="0.2">
      <c r="B29" s="14">
        <f t="shared" si="5"/>
        <v>13</v>
      </c>
      <c r="C29" s="38" t="s">
        <v>394</v>
      </c>
      <c r="D29" s="39"/>
      <c r="E29" s="226">
        <f>PS!D13</f>
        <v>12.491477174130331</v>
      </c>
      <c r="F29" s="226">
        <f>PS!C13</f>
        <v>5.7345012114677107</v>
      </c>
      <c r="G29" s="226">
        <f>PS!E13</f>
        <v>20.485217615420751</v>
      </c>
      <c r="H29" s="42" t="s">
        <v>354</v>
      </c>
      <c r="I29" s="41">
        <v>1</v>
      </c>
      <c r="J29" s="293" t="s">
        <v>365</v>
      </c>
      <c r="K29" s="294"/>
      <c r="L29" s="294"/>
      <c r="M29" s="294"/>
      <c r="N29" s="294"/>
      <c r="O29" s="294"/>
      <c r="P29" s="294"/>
      <c r="Q29" s="295"/>
    </row>
    <row r="30" spans="1:25" x14ac:dyDescent="0.2">
      <c r="B30" s="14">
        <f t="shared" si="5"/>
        <v>12</v>
      </c>
      <c r="C30" s="38" t="s">
        <v>395</v>
      </c>
      <c r="D30" s="39"/>
      <c r="E30" s="226">
        <f>PS!D14</f>
        <v>56.742400453700654</v>
      </c>
      <c r="F30" s="226">
        <f>PS!C14</f>
        <v>50.202454229638001</v>
      </c>
      <c r="G30" s="226">
        <f>PS!E14</f>
        <v>63.715500423840552</v>
      </c>
      <c r="H30" s="42" t="s">
        <v>354</v>
      </c>
      <c r="I30" s="41">
        <v>1</v>
      </c>
      <c r="J30" s="293" t="s">
        <v>366</v>
      </c>
      <c r="K30" s="294"/>
      <c r="L30" s="294"/>
      <c r="M30" s="294"/>
      <c r="N30" s="294"/>
      <c r="O30" s="294"/>
      <c r="P30" s="294"/>
      <c r="Q30" s="295"/>
    </row>
    <row r="31" spans="1:25" x14ac:dyDescent="0.2">
      <c r="B31" s="14">
        <f t="shared" si="5"/>
        <v>11</v>
      </c>
      <c r="C31" s="38" t="s">
        <v>396</v>
      </c>
      <c r="D31" s="39"/>
      <c r="E31" s="226">
        <f>PS!D15</f>
        <v>8.5962743956655689</v>
      </c>
      <c r="F31" s="226">
        <f>PS!C15</f>
        <v>4.9356472854990221</v>
      </c>
      <c r="G31" s="226">
        <f>PS!E15</f>
        <v>16.286673535949117</v>
      </c>
      <c r="H31" s="42" t="s">
        <v>354</v>
      </c>
      <c r="I31" s="41">
        <v>1</v>
      </c>
      <c r="J31" s="293" t="s">
        <v>367</v>
      </c>
      <c r="K31" s="294"/>
      <c r="L31" s="294"/>
      <c r="M31" s="294"/>
      <c r="N31" s="294"/>
      <c r="O31" s="294"/>
      <c r="P31" s="294"/>
      <c r="Q31" s="295"/>
    </row>
    <row r="32" spans="1:25" x14ac:dyDescent="0.2">
      <c r="B32" s="14"/>
      <c r="C32" s="38" t="s">
        <v>397</v>
      </c>
      <c r="D32" s="39"/>
      <c r="E32" s="226">
        <f>PS!D16</f>
        <v>22.842516341183753</v>
      </c>
      <c r="F32" s="226">
        <f>PS!C16</f>
        <v>15.866015939378673</v>
      </c>
      <c r="G32" s="226">
        <f>PS!E16</f>
        <v>30.8923260030822</v>
      </c>
      <c r="H32" s="42" t="s">
        <v>354</v>
      </c>
      <c r="I32" s="41">
        <v>1</v>
      </c>
      <c r="J32" s="293" t="s">
        <v>368</v>
      </c>
      <c r="K32" s="294"/>
      <c r="L32" s="294"/>
      <c r="M32" s="294"/>
      <c r="N32" s="294"/>
      <c r="O32" s="294"/>
      <c r="P32" s="294"/>
      <c r="Q32" s="295"/>
    </row>
    <row r="33" spans="2:17" x14ac:dyDescent="0.2">
      <c r="B33" s="14"/>
      <c r="C33" s="38" t="s">
        <v>398</v>
      </c>
      <c r="D33" s="39"/>
      <c r="E33" s="226">
        <f>PS!D17</f>
        <v>0.93499652178414905</v>
      </c>
      <c r="F33" s="226">
        <f>PS!C17</f>
        <v>0.25379113230430533</v>
      </c>
      <c r="G33" s="226">
        <f>PS!E17</f>
        <v>2.7815511728081774</v>
      </c>
      <c r="H33" s="42" t="s">
        <v>354</v>
      </c>
      <c r="I33" s="41">
        <v>1</v>
      </c>
      <c r="J33" s="293" t="s">
        <v>369</v>
      </c>
      <c r="K33" s="294"/>
      <c r="L33" s="294"/>
      <c r="M33" s="294"/>
      <c r="N33" s="294"/>
      <c r="O33" s="294"/>
      <c r="P33" s="294"/>
      <c r="Q33" s="295"/>
    </row>
    <row r="34" spans="2:17" x14ac:dyDescent="0.2">
      <c r="B34" s="14"/>
      <c r="C34" s="38" t="s">
        <v>399</v>
      </c>
      <c r="D34" s="39"/>
      <c r="E34" s="226">
        <f>PS!D18</f>
        <v>22.914737308317974</v>
      </c>
      <c r="F34" s="226">
        <f>PS!C18</f>
        <v>12.711136439011735</v>
      </c>
      <c r="G34" s="226">
        <f>PS!E18</f>
        <v>34.500157439574366</v>
      </c>
      <c r="H34" s="42" t="s">
        <v>354</v>
      </c>
      <c r="I34" s="41">
        <v>1</v>
      </c>
      <c r="J34" s="293" t="s">
        <v>370</v>
      </c>
      <c r="K34" s="294"/>
      <c r="L34" s="294"/>
      <c r="M34" s="294"/>
      <c r="N34" s="294"/>
      <c r="O34" s="294"/>
      <c r="P34" s="294"/>
      <c r="Q34" s="295"/>
    </row>
    <row r="35" spans="2:17" x14ac:dyDescent="0.2">
      <c r="B35" s="14"/>
      <c r="C35" s="38" t="s">
        <v>400</v>
      </c>
      <c r="D35" s="39"/>
      <c r="E35" s="226">
        <f>PS!D19</f>
        <v>0.98034989218003998</v>
      </c>
      <c r="F35" s="226">
        <f>PS!C19</f>
        <v>0.58684646796966722</v>
      </c>
      <c r="G35" s="226">
        <f>PS!E19</f>
        <v>1.4593426881947171</v>
      </c>
      <c r="H35" s="42" t="s">
        <v>354</v>
      </c>
      <c r="I35" s="41">
        <v>1</v>
      </c>
      <c r="J35" s="293" t="s">
        <v>371</v>
      </c>
      <c r="K35" s="294"/>
      <c r="L35" s="294"/>
      <c r="M35" s="294"/>
      <c r="N35" s="294"/>
      <c r="O35" s="294"/>
      <c r="P35" s="294"/>
      <c r="Q35" s="295"/>
    </row>
    <row r="36" spans="2:17" x14ac:dyDescent="0.2">
      <c r="B36" s="14"/>
      <c r="C36" s="38" t="s">
        <v>401</v>
      </c>
      <c r="D36" s="39"/>
      <c r="E36" s="226">
        <f>PS!D20</f>
        <v>1.8050472000000002</v>
      </c>
      <c r="F36" s="226">
        <f>PS!C20</f>
        <v>1.8050472000000002</v>
      </c>
      <c r="G36" s="226">
        <f>PS!E20</f>
        <v>1.8050472000000002</v>
      </c>
      <c r="H36" s="42" t="s">
        <v>355</v>
      </c>
      <c r="I36" s="41">
        <v>2</v>
      </c>
      <c r="J36" s="285" t="s">
        <v>372</v>
      </c>
      <c r="K36" s="285"/>
      <c r="L36" s="285"/>
      <c r="M36" s="285"/>
      <c r="N36" s="285"/>
      <c r="O36" s="285"/>
      <c r="P36" s="285"/>
      <c r="Q36" s="285"/>
    </row>
    <row r="37" spans="2:17" x14ac:dyDescent="0.2">
      <c r="B37" s="14"/>
      <c r="C37" s="38" t="s">
        <v>402</v>
      </c>
      <c r="D37" s="39"/>
      <c r="E37" s="226">
        <f>PS!D21</f>
        <v>1186956.8268799998</v>
      </c>
      <c r="F37" s="226">
        <f>PS!C21</f>
        <v>1186956.8268799998</v>
      </c>
      <c r="G37" s="226">
        <f>PS!E21</f>
        <v>1186956.8268799998</v>
      </c>
      <c r="H37" s="42" t="s">
        <v>356</v>
      </c>
      <c r="I37" s="41">
        <v>2</v>
      </c>
      <c r="J37" s="285" t="s">
        <v>373</v>
      </c>
      <c r="K37" s="285"/>
      <c r="L37" s="285"/>
      <c r="M37" s="285"/>
      <c r="N37" s="285"/>
      <c r="O37" s="285"/>
      <c r="P37" s="285"/>
      <c r="Q37" s="285"/>
    </row>
    <row r="38" spans="2:17" x14ac:dyDescent="0.2">
      <c r="B38" s="14">
        <f t="shared" ref="B38" si="6">LEN(C38)</f>
        <v>12</v>
      </c>
      <c r="C38" s="38" t="s">
        <v>462</v>
      </c>
      <c r="D38" s="39"/>
      <c r="E38" s="226">
        <f>PS!D22</f>
        <v>124394210.3812992</v>
      </c>
      <c r="F38" s="226">
        <f>PS!C22</f>
        <v>95353998.862770185</v>
      </c>
      <c r="G38" s="226">
        <f>PS!E22</f>
        <v>159045629.56126514</v>
      </c>
      <c r="H38" s="42" t="s">
        <v>233</v>
      </c>
      <c r="I38" s="41">
        <v>1</v>
      </c>
      <c r="J38" s="285" t="s">
        <v>234</v>
      </c>
      <c r="K38" s="285"/>
      <c r="L38" s="285"/>
      <c r="M38" s="285"/>
      <c r="N38" s="285"/>
      <c r="O38" s="285"/>
      <c r="P38" s="285"/>
      <c r="Q38" s="285"/>
    </row>
    <row r="39" spans="2:17" x14ac:dyDescent="0.2">
      <c r="B39" s="14">
        <f t="shared" ref="B39" si="7">LEN(C39)</f>
        <v>9</v>
      </c>
      <c r="C39" s="38" t="s">
        <v>386</v>
      </c>
      <c r="D39" s="73" t="s">
        <v>416</v>
      </c>
      <c r="E39" s="227">
        <f>CONVERT((E38*1000*0.042),"lbm","kg")</f>
        <v>2369819117.4475489</v>
      </c>
      <c r="F39" s="223">
        <f>CONVERT((F38*1000*0.042),"lbm","kg")</f>
        <v>1816577545.9919322</v>
      </c>
      <c r="G39" s="223">
        <f>CONVERT((G38*1000*0.042),"lbm","kg")</f>
        <v>3029959130.1351256</v>
      </c>
      <c r="H39" s="42" t="s">
        <v>41</v>
      </c>
      <c r="I39" s="41"/>
      <c r="J39" s="285" t="s">
        <v>235</v>
      </c>
      <c r="K39" s="285"/>
      <c r="L39" s="285"/>
      <c r="M39" s="285"/>
      <c r="N39" s="285"/>
      <c r="O39" s="285"/>
      <c r="P39" s="285"/>
      <c r="Q39" s="285"/>
    </row>
    <row r="40" spans="2:17" x14ac:dyDescent="0.2">
      <c r="B40" s="14">
        <f t="shared" ref="B40:B49" si="8">LEN(C40)</f>
        <v>8</v>
      </c>
      <c r="C40" s="38" t="s">
        <v>403</v>
      </c>
      <c r="D40" s="39"/>
      <c r="E40" s="73">
        <f>PS!D23</f>
        <v>0.73415595693918156</v>
      </c>
      <c r="F40" s="226">
        <f>PS!C23</f>
        <v>0.73076369026073684</v>
      </c>
      <c r="G40" s="226">
        <f>PS!E23</f>
        <v>0.73754822361762629</v>
      </c>
      <c r="H40" s="42" t="s">
        <v>232</v>
      </c>
      <c r="I40" s="41">
        <v>2</v>
      </c>
      <c r="J40" s="285" t="s">
        <v>236</v>
      </c>
      <c r="K40" s="285"/>
      <c r="L40" s="285"/>
      <c r="M40" s="285"/>
      <c r="N40" s="285"/>
      <c r="O40" s="285"/>
      <c r="P40" s="285"/>
      <c r="Q40" s="285"/>
    </row>
    <row r="41" spans="2:17" x14ac:dyDescent="0.2">
      <c r="B41" s="14">
        <f t="shared" ref="B41:B44" si="9">LEN(C41)</f>
        <v>9</v>
      </c>
      <c r="C41" s="38" t="s">
        <v>321</v>
      </c>
      <c r="D41" s="217" t="s">
        <v>405</v>
      </c>
      <c r="E41" s="73">
        <f>E23*E24/E39/E40</f>
        <v>7.3569596713227371E-7</v>
      </c>
      <c r="F41" s="73">
        <f>F23*F24/F39/F40</f>
        <v>6.5217450423039955E-7</v>
      </c>
      <c r="G41" s="73">
        <f>G23*G24/G39/G40</f>
        <v>8.0832541143316007E-7</v>
      </c>
      <c r="H41" s="42" t="s">
        <v>326</v>
      </c>
      <c r="I41" s="41"/>
      <c r="J41" s="285" t="s">
        <v>417</v>
      </c>
      <c r="K41" s="285"/>
      <c r="L41" s="285"/>
      <c r="M41" s="285"/>
      <c r="N41" s="285"/>
      <c r="O41" s="285"/>
      <c r="P41" s="285"/>
      <c r="Q41" s="285"/>
    </row>
    <row r="42" spans="2:17" x14ac:dyDescent="0.2">
      <c r="B42" s="14">
        <f t="shared" si="9"/>
        <v>9</v>
      </c>
      <c r="C42" s="38" t="s">
        <v>322</v>
      </c>
      <c r="D42" s="217" t="s">
        <v>406</v>
      </c>
      <c r="E42" s="73">
        <f>E25*E26/E39/E40</f>
        <v>3.1777397745918111E-6</v>
      </c>
      <c r="F42" s="73">
        <f>F25*F26/F39/F40</f>
        <v>2.9586643071964764E-6</v>
      </c>
      <c r="G42" s="73">
        <f>G25*G26/G39/G40</f>
        <v>3.4700076320774353E-6</v>
      </c>
      <c r="H42" s="42" t="s">
        <v>326</v>
      </c>
      <c r="I42" s="41"/>
      <c r="J42" s="285" t="s">
        <v>418</v>
      </c>
      <c r="K42" s="285"/>
      <c r="L42" s="285"/>
      <c r="M42" s="285"/>
      <c r="N42" s="285"/>
      <c r="O42" s="285"/>
      <c r="P42" s="285"/>
      <c r="Q42" s="285"/>
    </row>
    <row r="43" spans="2:17" x14ac:dyDescent="0.2">
      <c r="B43" s="14">
        <f t="shared" si="9"/>
        <v>9</v>
      </c>
      <c r="C43" s="38" t="s">
        <v>323</v>
      </c>
      <c r="D43" s="217" t="s">
        <v>407</v>
      </c>
      <c r="E43" s="73">
        <f>E27*E28/E39/E40</f>
        <v>6.4628179899246879E-8</v>
      </c>
      <c r="F43" s="73">
        <f>F27*F28/F39/F40</f>
        <v>5.5985743461564912E-8</v>
      </c>
      <c r="G43" s="73">
        <f>G27*G28/G39/G40</f>
        <v>7.5200063214355056E-8</v>
      </c>
      <c r="H43" s="42" t="s">
        <v>326</v>
      </c>
      <c r="I43" s="41"/>
      <c r="J43" s="285" t="s">
        <v>419</v>
      </c>
      <c r="K43" s="285"/>
      <c r="L43" s="285"/>
      <c r="M43" s="285"/>
      <c r="N43" s="285"/>
      <c r="O43" s="285"/>
      <c r="P43" s="285"/>
      <c r="Q43" s="285"/>
    </row>
    <row r="44" spans="2:17" x14ac:dyDescent="0.2">
      <c r="B44" s="14">
        <f t="shared" si="9"/>
        <v>12</v>
      </c>
      <c r="C44" s="38" t="s">
        <v>357</v>
      </c>
      <c r="D44" s="38" t="s">
        <v>408</v>
      </c>
      <c r="E44" s="73">
        <f t="shared" ref="E44:G50" si="10">E29/$E$40/$E$39</f>
        <v>7.1797657182000565E-9</v>
      </c>
      <c r="F44" s="73">
        <f t="shared" si="10"/>
        <v>3.2960373409111257E-9</v>
      </c>
      <c r="G44" s="73">
        <f t="shared" si="10"/>
        <v>1.177435311411083E-8</v>
      </c>
      <c r="H44" s="42" t="s">
        <v>326</v>
      </c>
      <c r="I44" s="41"/>
      <c r="J44" s="285" t="s">
        <v>420</v>
      </c>
      <c r="K44" s="285"/>
      <c r="L44" s="285"/>
      <c r="M44" s="285"/>
      <c r="N44" s="285"/>
      <c r="O44" s="285"/>
      <c r="P44" s="285"/>
      <c r="Q44" s="285"/>
    </row>
    <row r="45" spans="2:17" x14ac:dyDescent="0.2">
      <c r="B45" s="14">
        <f t="shared" ref="B45:B48" si="11">LEN(C45)</f>
        <v>11</v>
      </c>
      <c r="C45" s="38" t="s">
        <v>358</v>
      </c>
      <c r="D45" s="38" t="s">
        <v>409</v>
      </c>
      <c r="E45" s="73">
        <f t="shared" si="10"/>
        <v>3.2614008404832442E-8</v>
      </c>
      <c r="F45" s="73">
        <f t="shared" si="10"/>
        <v>2.8855022894644692E-8</v>
      </c>
      <c r="G45" s="73">
        <f t="shared" si="10"/>
        <v>3.6621959059289605E-8</v>
      </c>
      <c r="H45" s="42" t="s">
        <v>326</v>
      </c>
      <c r="I45" s="41"/>
      <c r="J45" s="285" t="s">
        <v>421</v>
      </c>
      <c r="K45" s="285"/>
      <c r="L45" s="285"/>
      <c r="M45" s="285"/>
      <c r="N45" s="285"/>
      <c r="O45" s="285"/>
      <c r="P45" s="285"/>
      <c r="Q45" s="285"/>
    </row>
    <row r="46" spans="2:17" x14ac:dyDescent="0.2">
      <c r="B46" s="14">
        <f t="shared" si="11"/>
        <v>10</v>
      </c>
      <c r="C46" s="38" t="s">
        <v>359</v>
      </c>
      <c r="D46" s="38" t="s">
        <v>410</v>
      </c>
      <c r="E46" s="73">
        <f t="shared" si="10"/>
        <v>4.9409077365213622E-9</v>
      </c>
      <c r="F46" s="73">
        <f t="shared" si="10"/>
        <v>2.8368775512748907E-9</v>
      </c>
      <c r="G46" s="73">
        <f t="shared" si="10"/>
        <v>9.3611426964853454E-9</v>
      </c>
      <c r="H46" s="42" t="s">
        <v>326</v>
      </c>
      <c r="I46" s="41"/>
      <c r="J46" s="285" t="s">
        <v>422</v>
      </c>
      <c r="K46" s="285"/>
      <c r="L46" s="285"/>
      <c r="M46" s="285"/>
      <c r="N46" s="285"/>
      <c r="O46" s="285"/>
      <c r="P46" s="285"/>
      <c r="Q46" s="285"/>
    </row>
    <row r="47" spans="2:17" x14ac:dyDescent="0.2">
      <c r="B47" s="14">
        <f t="shared" si="11"/>
        <v>13</v>
      </c>
      <c r="C47" s="38" t="s">
        <v>360</v>
      </c>
      <c r="D47" s="38" t="s">
        <v>411</v>
      </c>
      <c r="E47" s="73">
        <f t="shared" si="10"/>
        <v>1.3129265134751672E-8</v>
      </c>
      <c r="F47" s="73">
        <f t="shared" si="10"/>
        <v>9.1193600034655222E-9</v>
      </c>
      <c r="G47" s="73">
        <f t="shared" si="10"/>
        <v>1.7756079613364995E-8</v>
      </c>
      <c r="H47" s="42" t="s">
        <v>326</v>
      </c>
      <c r="I47" s="41"/>
      <c r="J47" s="285" t="s">
        <v>423</v>
      </c>
      <c r="K47" s="285"/>
      <c r="L47" s="285"/>
      <c r="M47" s="285"/>
      <c r="N47" s="285"/>
      <c r="O47" s="285"/>
      <c r="P47" s="285"/>
      <c r="Q47" s="285"/>
    </row>
    <row r="48" spans="2:17" x14ac:dyDescent="0.2">
      <c r="B48" s="14">
        <f t="shared" si="11"/>
        <v>10</v>
      </c>
      <c r="C48" s="38" t="s">
        <v>361</v>
      </c>
      <c r="D48" s="38" t="s">
        <v>412</v>
      </c>
      <c r="E48" s="73">
        <f t="shared" si="10"/>
        <v>5.3741089866014937E-10</v>
      </c>
      <c r="F48" s="73">
        <f t="shared" si="10"/>
        <v>1.458723292610497E-10</v>
      </c>
      <c r="G48" s="73">
        <f t="shared" si="10"/>
        <v>1.5987609372017849E-9</v>
      </c>
      <c r="H48" s="42" t="s">
        <v>326</v>
      </c>
      <c r="I48" s="41"/>
      <c r="J48" s="285" t="s">
        <v>424</v>
      </c>
      <c r="K48" s="285"/>
      <c r="L48" s="285"/>
      <c r="M48" s="285"/>
      <c r="N48" s="285"/>
      <c r="O48" s="285"/>
      <c r="P48" s="285"/>
      <c r="Q48" s="285"/>
    </row>
    <row r="49" spans="1:25" x14ac:dyDescent="0.2">
      <c r="B49" s="14">
        <f t="shared" si="8"/>
        <v>11</v>
      </c>
      <c r="C49" s="38" t="s">
        <v>362</v>
      </c>
      <c r="D49" s="38" t="s">
        <v>413</v>
      </c>
      <c r="E49" s="73">
        <f t="shared" si="10"/>
        <v>1.3170775807727914E-8</v>
      </c>
      <c r="F49" s="73">
        <f t="shared" si="10"/>
        <v>7.3060199664123237E-9</v>
      </c>
      <c r="G49" s="73">
        <f t="shared" si="10"/>
        <v>1.9829764262800727E-8</v>
      </c>
      <c r="H49" s="42" t="s">
        <v>326</v>
      </c>
      <c r="I49" s="41"/>
      <c r="J49" s="285" t="s">
        <v>425</v>
      </c>
      <c r="K49" s="285"/>
      <c r="L49" s="285"/>
      <c r="M49" s="285"/>
      <c r="N49" s="285"/>
      <c r="O49" s="285"/>
      <c r="P49" s="285"/>
      <c r="Q49" s="285"/>
    </row>
    <row r="50" spans="1:25" x14ac:dyDescent="0.2">
      <c r="B50" s="14">
        <f t="shared" ref="B50:B51" si="12">LEN(C50)</f>
        <v>12</v>
      </c>
      <c r="C50" s="38" t="s">
        <v>363</v>
      </c>
      <c r="D50" s="38" t="s">
        <v>414</v>
      </c>
      <c r="E50" s="73">
        <f t="shared" si="10"/>
        <v>5.6347879835159792E-10</v>
      </c>
      <c r="F50" s="73">
        <f t="shared" si="10"/>
        <v>3.3730359459018479E-10</v>
      </c>
      <c r="G50" s="73">
        <f t="shared" si="10"/>
        <v>8.3879099787378142E-10</v>
      </c>
      <c r="H50" s="42" t="s">
        <v>326</v>
      </c>
      <c r="I50" s="41"/>
      <c r="J50" s="285" t="s">
        <v>426</v>
      </c>
      <c r="K50" s="285"/>
      <c r="L50" s="285"/>
      <c r="M50" s="285"/>
      <c r="N50" s="285"/>
      <c r="O50" s="285"/>
      <c r="P50" s="285"/>
      <c r="Q50" s="285"/>
    </row>
    <row r="51" spans="1:25" x14ac:dyDescent="0.2">
      <c r="B51" s="14">
        <f t="shared" si="12"/>
        <v>9</v>
      </c>
      <c r="C51" s="38" t="s">
        <v>364</v>
      </c>
      <c r="D51" s="217" t="s">
        <v>415</v>
      </c>
      <c r="E51" s="73">
        <f>E36*E37/E40/E39</f>
        <v>1.2314590075572175E-3</v>
      </c>
      <c r="F51" s="73">
        <f>F36*F37/F40/F39</f>
        <v>1.6139593173839389E-3</v>
      </c>
      <c r="G51" s="73">
        <f>G36*G37/G40/G39</f>
        <v>9.5872994756221268E-4</v>
      </c>
      <c r="H51" s="42" t="s">
        <v>326</v>
      </c>
      <c r="I51" s="41"/>
      <c r="J51" s="285" t="s">
        <v>427</v>
      </c>
      <c r="K51" s="285"/>
      <c r="L51" s="285"/>
      <c r="M51" s="285"/>
      <c r="N51" s="285"/>
      <c r="O51" s="285"/>
      <c r="P51" s="285"/>
      <c r="Q51" s="285"/>
    </row>
    <row r="52" spans="1:25" ht="42" customHeight="1" x14ac:dyDescent="0.2">
      <c r="B52" s="14">
        <f t="shared" ref="B52" si="13">LEN(C52)</f>
        <v>13</v>
      </c>
      <c r="C52" s="38" t="s">
        <v>459</v>
      </c>
      <c r="D52" s="245" t="str">
        <f>CONCATENATE("1+",C41,"+",C42,"+",C43,"+",C44,"+",C45,"+",C46,"+",C47,"+",C48,"+",C49,"+",C50,"+",C51)</f>
        <v>1+Vent_PDhb+Vent_Pdib+Vent_PDlb+Vent_BDother+Vent_BDcomp+Vent_BDesd+Vent_BDfacpip+Vent_BDpig+Vent_BDpipe+Vent_BDscrub+Vent_DEHY</v>
      </c>
      <c r="E52" s="228">
        <f>SUM(E41:E51)+1</f>
        <v>1.0012355092070913</v>
      </c>
      <c r="F52" s="228">
        <f t="shared" ref="F52:G52" si="14">SUM(F41:F51)+1</f>
        <v>1.0016176780384325</v>
      </c>
      <c r="G52" s="228">
        <f t="shared" si="14"/>
        <v>1.0009631812615196</v>
      </c>
      <c r="H52" s="42" t="s">
        <v>325</v>
      </c>
      <c r="I52" s="41"/>
      <c r="J52" s="285" t="s">
        <v>463</v>
      </c>
      <c r="K52" s="285"/>
      <c r="L52" s="285"/>
      <c r="M52" s="285"/>
      <c r="N52" s="285"/>
      <c r="O52" s="285"/>
      <c r="P52" s="285"/>
      <c r="Q52" s="285"/>
    </row>
    <row r="53" spans="1:25" x14ac:dyDescent="0.2">
      <c r="B53" s="6"/>
      <c r="C53" s="43" t="s">
        <v>65</v>
      </c>
      <c r="D53" s="44" t="s">
        <v>66</v>
      </c>
      <c r="E53" s="40" t="s">
        <v>349</v>
      </c>
      <c r="F53" s="225"/>
      <c r="G53" s="226"/>
      <c r="H53" s="42"/>
      <c r="I53" s="45"/>
      <c r="J53" s="285"/>
      <c r="K53" s="285"/>
      <c r="L53" s="285"/>
      <c r="M53" s="285"/>
      <c r="N53" s="285"/>
      <c r="O53" s="285"/>
      <c r="P53" s="285"/>
      <c r="Q53" s="285"/>
    </row>
    <row r="54" spans="1:25" ht="13.5" thickBot="1" x14ac:dyDescent="0.25">
      <c r="B54" s="6"/>
      <c r="C54" s="2"/>
      <c r="D54" s="2"/>
      <c r="E54" s="2"/>
      <c r="F54" s="2"/>
      <c r="G54" s="2"/>
      <c r="H54" s="2"/>
      <c r="J54" s="2"/>
      <c r="K54" s="2"/>
      <c r="L54" s="2"/>
      <c r="M54" s="2"/>
      <c r="N54" s="2"/>
      <c r="O54" s="2"/>
      <c r="P54" s="2"/>
    </row>
    <row r="55" spans="1:25" s="26" customFormat="1" ht="15.75" customHeight="1" thickBot="1" x14ac:dyDescent="0.25">
      <c r="A55" s="25"/>
      <c r="B55" s="286" t="s">
        <v>67</v>
      </c>
      <c r="C55" s="287"/>
      <c r="D55" s="287"/>
      <c r="E55" s="287"/>
      <c r="F55" s="287"/>
      <c r="G55" s="287"/>
      <c r="H55" s="287"/>
      <c r="I55" s="287"/>
      <c r="J55" s="287"/>
      <c r="K55" s="287"/>
      <c r="L55" s="287"/>
      <c r="M55" s="287"/>
      <c r="N55" s="287"/>
      <c r="O55" s="287"/>
      <c r="P55" s="287"/>
      <c r="Q55" s="288"/>
      <c r="R55" s="25"/>
      <c r="S55" s="25"/>
      <c r="T55" s="25"/>
      <c r="U55" s="25"/>
      <c r="V55" s="25"/>
      <c r="W55" s="25"/>
      <c r="X55" s="25"/>
      <c r="Y55" s="25"/>
    </row>
    <row r="56" spans="1:25" x14ac:dyDescent="0.2">
      <c r="B56" s="6"/>
      <c r="C56" s="2"/>
      <c r="D56" s="2"/>
      <c r="E56" s="2"/>
      <c r="F56" s="2"/>
      <c r="G56" s="2"/>
      <c r="H56" s="36" t="s">
        <v>68</v>
      </c>
      <c r="J56" s="2"/>
      <c r="K56" s="2"/>
      <c r="L56" s="2"/>
      <c r="M56" s="2"/>
      <c r="N56" s="2"/>
      <c r="O56" s="2"/>
      <c r="P56" s="2"/>
    </row>
    <row r="57" spans="1:25" x14ac:dyDescent="0.2">
      <c r="B57" s="6"/>
      <c r="C57" s="37" t="s">
        <v>69</v>
      </c>
      <c r="D57" s="37" t="s">
        <v>70</v>
      </c>
      <c r="E57" s="37" t="s">
        <v>59</v>
      </c>
      <c r="F57" s="37" t="s">
        <v>71</v>
      </c>
      <c r="G57" s="37" t="s">
        <v>69</v>
      </c>
      <c r="H57" s="37" t="s">
        <v>62</v>
      </c>
      <c r="I57" s="37" t="s">
        <v>72</v>
      </c>
      <c r="J57" s="37" t="s">
        <v>73</v>
      </c>
      <c r="K57" s="37" t="s">
        <v>74</v>
      </c>
      <c r="L57" s="37" t="s">
        <v>75</v>
      </c>
      <c r="M57" s="37" t="s">
        <v>63</v>
      </c>
      <c r="N57" s="37" t="s">
        <v>17</v>
      </c>
      <c r="O57" s="289" t="s">
        <v>64</v>
      </c>
      <c r="P57" s="289"/>
      <c r="Q57" s="289"/>
      <c r="X57" s="25"/>
      <c r="Y57" s="25"/>
    </row>
    <row r="58" spans="1:25" ht="14.25" customHeight="1" x14ac:dyDescent="0.2">
      <c r="B58" s="6"/>
      <c r="C58" s="46" t="str">
        <f>C52</f>
        <v>NG_processing</v>
      </c>
      <c r="D58" s="47" t="s">
        <v>460</v>
      </c>
      <c r="E58" s="48">
        <v>1</v>
      </c>
      <c r="F58" s="48" t="s">
        <v>41</v>
      </c>
      <c r="G58" s="239">
        <f>IF($C58="",1,VLOOKUP($C58,$C$22:$H$53,3,FALSE))</f>
        <v>1.0012355092070913</v>
      </c>
      <c r="H58" s="50" t="str">
        <f>IF($C58="","",VLOOKUP($C58,$C$22:$H$53,6,FALSE))</f>
        <v>kg NG</v>
      </c>
      <c r="I58" s="240">
        <f>IF(D58="","",E58*G58*$D$5)</f>
        <v>1.0012355092070913</v>
      </c>
      <c r="J58" s="48" t="s">
        <v>41</v>
      </c>
      <c r="K58" s="52" t="s">
        <v>91</v>
      </c>
      <c r="L58" s="48"/>
      <c r="M58" s="53"/>
      <c r="N58" s="53"/>
      <c r="O58" s="290" t="s">
        <v>461</v>
      </c>
      <c r="P58" s="290"/>
      <c r="Q58" s="290"/>
      <c r="X58" s="25"/>
      <c r="Y58" s="25"/>
    </row>
    <row r="59" spans="1:25" x14ac:dyDescent="0.2">
      <c r="B59" s="6"/>
      <c r="C59" s="38"/>
      <c r="D59" s="54"/>
      <c r="E59" s="48"/>
      <c r="F59" s="48"/>
      <c r="G59" s="49"/>
      <c r="H59" s="50"/>
      <c r="I59" s="51"/>
      <c r="J59" s="48"/>
      <c r="K59" s="52"/>
      <c r="L59" s="48"/>
      <c r="M59" s="53"/>
      <c r="N59" s="53"/>
      <c r="O59" s="291"/>
      <c r="P59" s="291"/>
      <c r="Q59" s="291"/>
      <c r="X59" s="25"/>
      <c r="Y59" s="25"/>
    </row>
    <row r="60" spans="1:25" x14ac:dyDescent="0.2">
      <c r="B60" s="6"/>
      <c r="C60" s="48"/>
      <c r="D60" s="55"/>
      <c r="E60" s="48"/>
      <c r="F60" s="48"/>
      <c r="G60" s="49">
        <f>IF($C60="",1,VLOOKUP($C60,$C$22:$H$53,3,FALSE))</f>
        <v>1</v>
      </c>
      <c r="H60" s="50" t="str">
        <f>IF($C60="","",VLOOKUP($C60,$C$22:$H$53,6,FALSE))</f>
        <v/>
      </c>
      <c r="I60" s="51" t="str">
        <f t="shared" ref="I60" si="15">IF(D60="","",E60*G60*$D$5)</f>
        <v/>
      </c>
      <c r="J60" s="48"/>
      <c r="K60" s="52"/>
      <c r="L60" s="48"/>
      <c r="M60" s="53"/>
      <c r="N60" s="53"/>
      <c r="O60" s="291"/>
      <c r="P60" s="291"/>
      <c r="Q60" s="291"/>
      <c r="X60" s="25"/>
      <c r="Y60" s="25"/>
    </row>
    <row r="61" spans="1:25" x14ac:dyDescent="0.2">
      <c r="B61" s="6"/>
      <c r="C61" s="56" t="s">
        <v>65</v>
      </c>
      <c r="D61" s="44" t="s">
        <v>66</v>
      </c>
      <c r="E61" s="57" t="s">
        <v>76</v>
      </c>
      <c r="F61" s="44"/>
      <c r="G61" s="44"/>
      <c r="H61" s="44"/>
      <c r="I61" s="57" t="s">
        <v>77</v>
      </c>
      <c r="J61" s="44"/>
      <c r="K61" s="57"/>
      <c r="L61" s="44" t="s">
        <v>78</v>
      </c>
      <c r="M61" s="58"/>
      <c r="N61" s="58"/>
      <c r="O61" s="281"/>
      <c r="P61" s="281"/>
      <c r="Q61" s="281"/>
      <c r="X61" s="25"/>
      <c r="Y61" s="25"/>
    </row>
    <row r="62" spans="1:25" s="2" customFormat="1" ht="13.5" thickBot="1" x14ac:dyDescent="0.25">
      <c r="B62" s="6"/>
      <c r="X62" s="25"/>
      <c r="Y62" s="25"/>
    </row>
    <row r="63" spans="1:25" s="26" customFormat="1" ht="15.75" customHeight="1" thickBot="1" x14ac:dyDescent="0.25">
      <c r="A63" s="25"/>
      <c r="B63" s="286" t="s">
        <v>79</v>
      </c>
      <c r="C63" s="287"/>
      <c r="D63" s="287"/>
      <c r="E63" s="287"/>
      <c r="F63" s="287"/>
      <c r="G63" s="287"/>
      <c r="H63" s="287"/>
      <c r="I63" s="287"/>
      <c r="J63" s="287"/>
      <c r="K63" s="287"/>
      <c r="L63" s="287"/>
      <c r="M63" s="287"/>
      <c r="N63" s="287"/>
      <c r="O63" s="287"/>
      <c r="P63" s="287"/>
      <c r="Q63" s="288"/>
      <c r="R63" s="25"/>
      <c r="S63" s="25"/>
      <c r="T63" s="25"/>
      <c r="U63" s="25"/>
      <c r="V63" s="25"/>
      <c r="W63" s="25"/>
      <c r="X63" s="25"/>
      <c r="Y63" s="25"/>
    </row>
    <row r="64" spans="1:25" x14ac:dyDescent="0.2">
      <c r="B64" s="6"/>
      <c r="C64" s="2"/>
      <c r="D64" s="2"/>
      <c r="E64" s="2"/>
      <c r="F64" s="2"/>
      <c r="G64" s="2"/>
      <c r="H64" s="36" t="s">
        <v>80</v>
      </c>
      <c r="J64" s="2"/>
      <c r="K64" s="2"/>
      <c r="L64" s="2"/>
      <c r="M64" s="2"/>
      <c r="N64" s="2"/>
      <c r="O64" s="2"/>
      <c r="P64" s="2"/>
      <c r="X64" s="25"/>
      <c r="Y64" s="25"/>
    </row>
    <row r="65" spans="2:25" x14ac:dyDescent="0.2">
      <c r="B65" s="6"/>
      <c r="C65" s="37" t="s">
        <v>69</v>
      </c>
      <c r="D65" s="37" t="s">
        <v>70</v>
      </c>
      <c r="E65" s="37" t="s">
        <v>59</v>
      </c>
      <c r="F65" s="37" t="s">
        <v>71</v>
      </c>
      <c r="G65" s="37" t="s">
        <v>69</v>
      </c>
      <c r="H65" s="37" t="s">
        <v>62</v>
      </c>
      <c r="I65" s="37" t="s">
        <v>72</v>
      </c>
      <c r="J65" s="37" t="s">
        <v>73</v>
      </c>
      <c r="K65" s="37" t="s">
        <v>74</v>
      </c>
      <c r="L65" s="37" t="s">
        <v>75</v>
      </c>
      <c r="M65" s="37" t="s">
        <v>63</v>
      </c>
      <c r="N65" s="37" t="s">
        <v>17</v>
      </c>
      <c r="O65" s="289" t="s">
        <v>64</v>
      </c>
      <c r="P65" s="289"/>
      <c r="Q65" s="289"/>
      <c r="X65" s="25"/>
      <c r="Y65" s="25"/>
    </row>
    <row r="66" spans="2:25" x14ac:dyDescent="0.2">
      <c r="B66" s="6"/>
      <c r="C66" s="59"/>
      <c r="D66" s="60" t="s">
        <v>324</v>
      </c>
      <c r="E66" s="61">
        <v>1</v>
      </c>
      <c r="F66" s="61" t="str">
        <f>J66</f>
        <v>kg NG</v>
      </c>
      <c r="G66" s="49">
        <f t="shared" ref="G66:G78" si="16">IF($C66="",1,VLOOKUP($C66,$C$22:$H$53,3,FALSE))</f>
        <v>1</v>
      </c>
      <c r="H66" s="50" t="str">
        <f t="shared" ref="H66:H78" si="17">IF($C66="","",VLOOKUP($C66,$C$22:$H$53,6,FALSE))</f>
        <v/>
      </c>
      <c r="I66" s="51">
        <f t="shared" ref="I66:I78" si="18">IF(D66="","",E66*G66*$D$5)</f>
        <v>1</v>
      </c>
      <c r="J66" s="61" t="s">
        <v>325</v>
      </c>
      <c r="K66" s="52" t="s">
        <v>91</v>
      </c>
      <c r="L66" s="48"/>
      <c r="M66" s="62"/>
      <c r="N66" s="62"/>
      <c r="O66" s="292" t="s">
        <v>81</v>
      </c>
      <c r="P66" s="292"/>
      <c r="Q66" s="292"/>
      <c r="X66" s="25"/>
      <c r="Y66" s="25"/>
    </row>
    <row r="67" spans="2:25" x14ac:dyDescent="0.2">
      <c r="B67" s="6"/>
      <c r="C67" s="38" t="s">
        <v>321</v>
      </c>
      <c r="D67" s="63" t="s">
        <v>374</v>
      </c>
      <c r="E67" s="61">
        <v>1</v>
      </c>
      <c r="F67" s="61" t="str">
        <f t="shared" ref="F67:F77" si="19">J67</f>
        <v>kg NG</v>
      </c>
      <c r="G67" s="49">
        <f t="shared" si="16"/>
        <v>7.3569596713227371E-7</v>
      </c>
      <c r="H67" s="50" t="str">
        <f t="shared" si="17"/>
        <v>kg NG/kg NG</v>
      </c>
      <c r="I67" s="229">
        <f>IF(D67="","",E67*G67*$D$5)</f>
        <v>7.3569596713227371E-7</v>
      </c>
      <c r="J67" s="61" t="s">
        <v>325</v>
      </c>
      <c r="K67" s="52" t="s">
        <v>91</v>
      </c>
      <c r="L67" s="48"/>
      <c r="M67" s="53"/>
      <c r="N67" s="53"/>
      <c r="O67" s="278" t="str">
        <f>J41</f>
        <v>[kg NG/kg NG] Venting of NG from high bleed pneumatic devices per unit of natural gas through transmission facility</v>
      </c>
      <c r="P67" s="279"/>
      <c r="Q67" s="280"/>
      <c r="S67" s="2" t="str">
        <f>CONCATENATE(D67," ",O67)</f>
        <v>Vent_PDhb [to venting and flaring] [kg NG/kg NG] Venting of NG from high bleed pneumatic devices per unit of natural gas through transmission facility</v>
      </c>
      <c r="X67" s="25"/>
      <c r="Y67" s="25"/>
    </row>
    <row r="68" spans="2:25" x14ac:dyDescent="0.2">
      <c r="B68" s="6"/>
      <c r="C68" s="38" t="s">
        <v>380</v>
      </c>
      <c r="D68" s="63" t="s">
        <v>379</v>
      </c>
      <c r="E68" s="61">
        <v>1</v>
      </c>
      <c r="F68" s="61" t="str">
        <f t="shared" si="19"/>
        <v>kg NG</v>
      </c>
      <c r="G68" s="49">
        <f t="shared" si="16"/>
        <v>3.1777397745918111E-6</v>
      </c>
      <c r="H68" s="50" t="str">
        <f t="shared" si="17"/>
        <v>kg NG/kg NG</v>
      </c>
      <c r="I68" s="229">
        <f t="shared" si="18"/>
        <v>3.1777397745918111E-6</v>
      </c>
      <c r="J68" s="61" t="s">
        <v>325</v>
      </c>
      <c r="K68" s="52" t="s">
        <v>91</v>
      </c>
      <c r="L68" s="48"/>
      <c r="M68" s="53"/>
      <c r="N68" s="53"/>
      <c r="O68" s="278" t="str">
        <f t="shared" ref="O68:O77" si="20">J42</f>
        <v>[kg NG/kg NG] Venting of NG from intermittent bleed pneumatic devices per unit of natural gas through transmission facility</v>
      </c>
      <c r="P68" s="279"/>
      <c r="Q68" s="280"/>
      <c r="S68" s="2" t="str">
        <f t="shared" ref="S68:S77" si="21">CONCATENATE(D68," ",O68)</f>
        <v>Vent_PDib [to venting and flaring] [kg NG/kg NG] Venting of NG from intermittent bleed pneumatic devices per unit of natural gas through transmission facility</v>
      </c>
      <c r="X68" s="25"/>
      <c r="Y68" s="25"/>
    </row>
    <row r="69" spans="2:25" x14ac:dyDescent="0.2">
      <c r="B69" s="6"/>
      <c r="C69" s="38" t="s">
        <v>323</v>
      </c>
      <c r="D69" s="63" t="s">
        <v>375</v>
      </c>
      <c r="E69" s="61">
        <v>1</v>
      </c>
      <c r="F69" s="61" t="str">
        <f t="shared" si="19"/>
        <v>kg NG</v>
      </c>
      <c r="G69" s="49">
        <f t="shared" si="16"/>
        <v>6.4628179899246879E-8</v>
      </c>
      <c r="H69" s="50" t="str">
        <f t="shared" si="17"/>
        <v>kg NG/kg NG</v>
      </c>
      <c r="I69" s="229">
        <f t="shared" si="18"/>
        <v>6.4628179899246879E-8</v>
      </c>
      <c r="J69" s="61" t="s">
        <v>325</v>
      </c>
      <c r="K69" s="52" t="s">
        <v>91</v>
      </c>
      <c r="L69" s="48"/>
      <c r="M69" s="53"/>
      <c r="N69" s="53"/>
      <c r="O69" s="278" t="str">
        <f t="shared" si="20"/>
        <v>[kg NG/kg NG] Venting of NG from low bleed pneumatic devices per unit of natural gas through transmission facility</v>
      </c>
      <c r="P69" s="279"/>
      <c r="Q69" s="280"/>
      <c r="S69" s="2" t="str">
        <f t="shared" si="21"/>
        <v>Vent_PDlb [to venting and flaring] [kg NG/kg NG] Venting of NG from low bleed pneumatic devices per unit of natural gas through transmission facility</v>
      </c>
      <c r="X69" s="25"/>
      <c r="Y69" s="25"/>
    </row>
    <row r="70" spans="2:25" x14ac:dyDescent="0.2">
      <c r="B70" s="6"/>
      <c r="C70" s="38" t="s">
        <v>357</v>
      </c>
      <c r="D70" s="63" t="s">
        <v>378</v>
      </c>
      <c r="E70" s="61">
        <v>1</v>
      </c>
      <c r="F70" s="61" t="str">
        <f t="shared" si="19"/>
        <v>kg NG</v>
      </c>
      <c r="G70" s="49">
        <f t="shared" si="16"/>
        <v>7.1797657182000565E-9</v>
      </c>
      <c r="H70" s="50" t="str">
        <f t="shared" si="17"/>
        <v>kg NG/kg NG</v>
      </c>
      <c r="I70" s="229">
        <f t="shared" si="18"/>
        <v>7.1797657182000565E-9</v>
      </c>
      <c r="J70" s="61" t="s">
        <v>325</v>
      </c>
      <c r="K70" s="52" t="s">
        <v>91</v>
      </c>
      <c r="L70" s="48"/>
      <c r="M70" s="53"/>
      <c r="N70" s="53"/>
      <c r="O70" s="278" t="str">
        <f t="shared" si="20"/>
        <v>[kg NG/kg NG] Venting of NG from other blowdowns per unit of natural gas through transmission facility</v>
      </c>
      <c r="P70" s="279"/>
      <c r="Q70" s="280"/>
      <c r="S70" s="2" t="str">
        <f t="shared" si="21"/>
        <v>Vent_BDother [to venting and flaring] [kg NG/kg NG] Venting of NG from other blowdowns per unit of natural gas through transmission facility</v>
      </c>
      <c r="X70" s="25"/>
      <c r="Y70" s="25"/>
    </row>
    <row r="71" spans="2:25" x14ac:dyDescent="0.2">
      <c r="B71" s="6"/>
      <c r="C71" s="38" t="s">
        <v>358</v>
      </c>
      <c r="D71" s="63" t="s">
        <v>377</v>
      </c>
      <c r="E71" s="61">
        <v>1</v>
      </c>
      <c r="F71" s="61" t="str">
        <f t="shared" si="19"/>
        <v>kg NG</v>
      </c>
      <c r="G71" s="49">
        <f t="shared" si="16"/>
        <v>3.2614008404832442E-8</v>
      </c>
      <c r="H71" s="50" t="str">
        <f t="shared" si="17"/>
        <v>kg NG/kg NG</v>
      </c>
      <c r="I71" s="229">
        <f t="shared" si="18"/>
        <v>3.2614008404832442E-8</v>
      </c>
      <c r="J71" s="61" t="s">
        <v>325</v>
      </c>
      <c r="K71" s="52" t="s">
        <v>91</v>
      </c>
      <c r="L71" s="48"/>
      <c r="M71" s="53"/>
      <c r="N71" s="53"/>
      <c r="O71" s="278" t="str">
        <f t="shared" si="20"/>
        <v>[kg NG/kg NG] Venting of NG from compressor blowdowns per unit of natural gas through transmission facility</v>
      </c>
      <c r="P71" s="279"/>
      <c r="Q71" s="280"/>
      <c r="S71" s="2" t="str">
        <f t="shared" si="21"/>
        <v>Vent_BDcomp [to venting and flaring] [kg NG/kg NG] Venting of NG from compressor blowdowns per unit of natural gas through transmission facility</v>
      </c>
      <c r="X71" s="25"/>
      <c r="Y71" s="25"/>
    </row>
    <row r="72" spans="2:25" x14ac:dyDescent="0.2">
      <c r="B72" s="6"/>
      <c r="C72" s="38" t="s">
        <v>359</v>
      </c>
      <c r="D72" s="63" t="s">
        <v>376</v>
      </c>
      <c r="E72" s="61">
        <v>1</v>
      </c>
      <c r="F72" s="61" t="str">
        <f t="shared" si="19"/>
        <v>kg NG</v>
      </c>
      <c r="G72" s="49">
        <f t="shared" si="16"/>
        <v>4.9409077365213622E-9</v>
      </c>
      <c r="H72" s="50" t="str">
        <f t="shared" si="17"/>
        <v>kg NG/kg NG</v>
      </c>
      <c r="I72" s="229">
        <f t="shared" si="18"/>
        <v>4.9409077365213622E-9</v>
      </c>
      <c r="J72" s="61" t="s">
        <v>325</v>
      </c>
      <c r="K72" s="52" t="s">
        <v>91</v>
      </c>
      <c r="L72" s="48"/>
      <c r="M72" s="53"/>
      <c r="N72" s="53"/>
      <c r="O72" s="278" t="str">
        <f t="shared" si="20"/>
        <v>[kg NG/kg NG] Venting of NG from ESD blowdowns per unit of natural gas through transmission facility</v>
      </c>
      <c r="P72" s="279"/>
      <c r="Q72" s="280"/>
      <c r="S72" s="2" t="str">
        <f t="shared" si="21"/>
        <v>Vent_BDesd [to venting and flaring] [kg NG/kg NG] Venting of NG from ESD blowdowns per unit of natural gas through transmission facility</v>
      </c>
      <c r="X72" s="25"/>
      <c r="Y72" s="25"/>
    </row>
    <row r="73" spans="2:25" x14ac:dyDescent="0.2">
      <c r="B73" s="6"/>
      <c r="C73" s="38" t="s">
        <v>360</v>
      </c>
      <c r="D73" s="63" t="s">
        <v>381</v>
      </c>
      <c r="E73" s="61">
        <v>1</v>
      </c>
      <c r="F73" s="61" t="str">
        <f t="shared" si="19"/>
        <v>kg NG</v>
      </c>
      <c r="G73" s="49">
        <f t="shared" si="16"/>
        <v>1.3129265134751672E-8</v>
      </c>
      <c r="H73" s="50" t="str">
        <f t="shared" si="17"/>
        <v>kg NG/kg NG</v>
      </c>
      <c r="I73" s="229">
        <f t="shared" si="18"/>
        <v>1.3129265134751672E-8</v>
      </c>
      <c r="J73" s="61" t="s">
        <v>325</v>
      </c>
      <c r="K73" s="52" t="s">
        <v>91</v>
      </c>
      <c r="L73" s="48"/>
      <c r="M73" s="53"/>
      <c r="N73" s="53"/>
      <c r="O73" s="278" t="str">
        <f t="shared" si="20"/>
        <v>[kg NG/kg NG] Venting of NG from facility piping blowdowns per unit of natural gas through transmission facility</v>
      </c>
      <c r="P73" s="279"/>
      <c r="Q73" s="280"/>
      <c r="S73" s="2" t="str">
        <f t="shared" si="21"/>
        <v>Vent_BDfacpip [to venting and flaring] [kg NG/kg NG] Venting of NG from facility piping blowdowns per unit of natural gas through transmission facility</v>
      </c>
      <c r="X73" s="25"/>
      <c r="Y73" s="25"/>
    </row>
    <row r="74" spans="2:25" x14ac:dyDescent="0.2">
      <c r="B74" s="6"/>
      <c r="C74" s="38" t="s">
        <v>361</v>
      </c>
      <c r="D74" s="63" t="s">
        <v>382</v>
      </c>
      <c r="E74" s="61">
        <v>1</v>
      </c>
      <c r="F74" s="61" t="str">
        <f t="shared" si="19"/>
        <v>kg NG</v>
      </c>
      <c r="G74" s="49">
        <f t="shared" si="16"/>
        <v>5.3741089866014937E-10</v>
      </c>
      <c r="H74" s="50" t="str">
        <f t="shared" si="17"/>
        <v>kg NG/kg NG</v>
      </c>
      <c r="I74" s="229">
        <f t="shared" si="18"/>
        <v>5.3741089866014937E-10</v>
      </c>
      <c r="J74" s="61" t="s">
        <v>325</v>
      </c>
      <c r="K74" s="52" t="s">
        <v>91</v>
      </c>
      <c r="L74" s="48"/>
      <c r="M74" s="53"/>
      <c r="N74" s="53"/>
      <c r="O74" s="278" t="str">
        <f t="shared" si="20"/>
        <v>[kg NG/kg NG] Venting of NG from pig blowdowns per unit of natural gas through transmission facility</v>
      </c>
      <c r="P74" s="279"/>
      <c r="Q74" s="280"/>
      <c r="S74" s="2" t="str">
        <f t="shared" si="21"/>
        <v>Vent_BDpig [to venting and flaring] [kg NG/kg NG] Venting of NG from pig blowdowns per unit of natural gas through transmission facility</v>
      </c>
      <c r="X74" s="25"/>
      <c r="Y74" s="25"/>
    </row>
    <row r="75" spans="2:25" ht="12.75" customHeight="1" x14ac:dyDescent="0.2">
      <c r="B75" s="6"/>
      <c r="C75" s="38" t="s">
        <v>362</v>
      </c>
      <c r="D75" s="63" t="s">
        <v>383</v>
      </c>
      <c r="E75" s="61">
        <v>1</v>
      </c>
      <c r="F75" s="61" t="str">
        <f t="shared" si="19"/>
        <v>kg NG</v>
      </c>
      <c r="G75" s="49">
        <f t="shared" si="16"/>
        <v>1.3170775807727914E-8</v>
      </c>
      <c r="H75" s="50" t="str">
        <f t="shared" si="17"/>
        <v>kg NG/kg NG</v>
      </c>
      <c r="I75" s="229">
        <f t="shared" si="18"/>
        <v>1.3170775807727914E-8</v>
      </c>
      <c r="J75" s="61" t="s">
        <v>325</v>
      </c>
      <c r="K75" s="52" t="s">
        <v>91</v>
      </c>
      <c r="L75" s="48"/>
      <c r="M75" s="53"/>
      <c r="N75" s="53"/>
      <c r="O75" s="278" t="str">
        <f t="shared" si="20"/>
        <v>[kg NG/kg NG] Venting of NG from pipeline venting blowdowns per unit of natural gas through transmission facility</v>
      </c>
      <c r="P75" s="279"/>
      <c r="Q75" s="280"/>
      <c r="S75" s="2" t="str">
        <f t="shared" si="21"/>
        <v>Vent_BDpipe [to venting and flaring] [kg NG/kg NG] Venting of NG from pipeline venting blowdowns per unit of natural gas through transmission facility</v>
      </c>
      <c r="X75" s="25"/>
      <c r="Y75" s="25"/>
    </row>
    <row r="76" spans="2:25" ht="12.75" customHeight="1" x14ac:dyDescent="0.2">
      <c r="B76" s="6"/>
      <c r="C76" s="38" t="s">
        <v>363</v>
      </c>
      <c r="D76" s="63" t="s">
        <v>384</v>
      </c>
      <c r="E76" s="61">
        <v>1</v>
      </c>
      <c r="F76" s="61" t="str">
        <f t="shared" si="19"/>
        <v>kg NG</v>
      </c>
      <c r="G76" s="49">
        <f t="shared" si="16"/>
        <v>5.6347879835159792E-10</v>
      </c>
      <c r="H76" s="50" t="str">
        <f t="shared" si="17"/>
        <v>kg NG/kg NG</v>
      </c>
      <c r="I76" s="229">
        <f t="shared" si="18"/>
        <v>5.6347879835159792E-10</v>
      </c>
      <c r="J76" s="61" t="s">
        <v>325</v>
      </c>
      <c r="K76" s="52" t="s">
        <v>91</v>
      </c>
      <c r="L76" s="48"/>
      <c r="M76" s="53"/>
      <c r="N76" s="53"/>
      <c r="O76" s="278" t="str">
        <f t="shared" si="20"/>
        <v>[kg NG/kg NG] Venting of NG from scrubbers/strainers blowdowns per unit of natural gas through transmission facility</v>
      </c>
      <c r="P76" s="279"/>
      <c r="Q76" s="280"/>
      <c r="S76" s="2" t="str">
        <f t="shared" si="21"/>
        <v>Vent_BDscrub [to venting and flaring] [kg NG/kg NG] Venting of NG from scrubbers/strainers blowdowns per unit of natural gas through transmission facility</v>
      </c>
      <c r="X76" s="25"/>
      <c r="Y76" s="25"/>
    </row>
    <row r="77" spans="2:25" ht="12.75" customHeight="1" x14ac:dyDescent="0.2">
      <c r="B77" s="6"/>
      <c r="C77" s="38" t="s">
        <v>364</v>
      </c>
      <c r="D77" s="63" t="s">
        <v>385</v>
      </c>
      <c r="E77" s="61">
        <v>1</v>
      </c>
      <c r="F77" s="61" t="str">
        <f t="shared" si="19"/>
        <v>kg NG</v>
      </c>
      <c r="G77" s="49">
        <f t="shared" si="16"/>
        <v>1.2314590075572175E-3</v>
      </c>
      <c r="H77" s="50" t="str">
        <f t="shared" si="17"/>
        <v>kg NG/kg NG</v>
      </c>
      <c r="I77" s="229">
        <f t="shared" si="18"/>
        <v>1.2314590075572175E-3</v>
      </c>
      <c r="J77" s="61" t="s">
        <v>325</v>
      </c>
      <c r="K77" s="52" t="s">
        <v>91</v>
      </c>
      <c r="L77" s="48"/>
      <c r="M77" s="53"/>
      <c r="N77" s="53"/>
      <c r="O77" s="278" t="str">
        <f t="shared" si="20"/>
        <v>[kg NG/kg NG] Venting of NG fromdehydrator vents per unit of natural gas through transmission facility</v>
      </c>
      <c r="P77" s="279"/>
      <c r="Q77" s="280"/>
      <c r="S77" s="2" t="str">
        <f t="shared" si="21"/>
        <v>Vent_DEHY [to venting and flaring] [kg NG/kg NG] Venting of NG fromdehydrator vents per unit of natural gas through transmission facility</v>
      </c>
      <c r="X77" s="25"/>
      <c r="Y77" s="25"/>
    </row>
    <row r="78" spans="2:25" x14ac:dyDescent="0.2">
      <c r="B78" s="6"/>
      <c r="C78" s="55"/>
      <c r="D78" s="63"/>
      <c r="E78" s="61"/>
      <c r="F78" s="61"/>
      <c r="G78" s="49">
        <f t="shared" si="16"/>
        <v>1</v>
      </c>
      <c r="H78" s="50" t="str">
        <f t="shared" si="17"/>
        <v/>
      </c>
      <c r="I78" s="51" t="str">
        <f t="shared" si="18"/>
        <v/>
      </c>
      <c r="J78" s="61"/>
      <c r="K78" s="52"/>
      <c r="L78" s="48"/>
      <c r="M78" s="53"/>
      <c r="N78" s="53"/>
      <c r="O78" s="292"/>
      <c r="P78" s="292"/>
      <c r="Q78" s="292"/>
      <c r="X78" s="25"/>
      <c r="Y78" s="25"/>
    </row>
    <row r="79" spans="2:25" x14ac:dyDescent="0.2">
      <c r="B79" s="6"/>
      <c r="C79" s="56" t="s">
        <v>65</v>
      </c>
      <c r="D79" s="64" t="s">
        <v>66</v>
      </c>
      <c r="E79" s="57" t="s">
        <v>76</v>
      </c>
      <c r="F79" s="61"/>
      <c r="G79" s="65"/>
      <c r="H79" s="66"/>
      <c r="I79" s="66"/>
      <c r="J79" s="44"/>
      <c r="K79" s="57"/>
      <c r="L79" s="44" t="s">
        <v>78</v>
      </c>
      <c r="M79" s="58"/>
      <c r="N79" s="58"/>
      <c r="O79" s="281"/>
      <c r="P79" s="281"/>
      <c r="Q79" s="281"/>
      <c r="X79" s="25"/>
      <c r="Y79" s="25"/>
    </row>
    <row r="80" spans="2:25" x14ac:dyDescent="0.2">
      <c r="B80" s="6"/>
      <c r="C80" s="2"/>
      <c r="D80" s="2"/>
      <c r="E80" s="2"/>
      <c r="F80" s="2"/>
      <c r="G80" s="2"/>
      <c r="H80" s="2"/>
      <c r="J80" s="2"/>
      <c r="K80" s="2"/>
      <c r="L80" s="2"/>
      <c r="M80" s="2"/>
      <c r="N80" s="2"/>
      <c r="O80" s="2"/>
      <c r="P80" s="2"/>
      <c r="X80" s="25"/>
      <c r="Y80" s="25"/>
    </row>
    <row r="81" spans="2:17" ht="20.25" customHeight="1" x14ac:dyDescent="0.2">
      <c r="B81" s="6"/>
      <c r="C81" s="282" t="s">
        <v>82</v>
      </c>
      <c r="D81" s="283"/>
      <c r="E81" s="283"/>
      <c r="F81" s="283"/>
      <c r="G81" s="283"/>
      <c r="H81" s="283"/>
      <c r="I81" s="283"/>
      <c r="J81" s="283"/>
      <c r="K81" s="283"/>
      <c r="L81" s="283"/>
      <c r="M81" s="283"/>
      <c r="N81" s="283"/>
      <c r="O81" s="283"/>
      <c r="P81" s="283"/>
      <c r="Q81" s="284"/>
    </row>
    <row r="82" spans="2:17" x14ac:dyDescent="0.2">
      <c r="B82" s="6"/>
      <c r="C82" s="2"/>
      <c r="D82" s="2"/>
      <c r="E82" s="2"/>
      <c r="F82" s="2"/>
      <c r="G82" s="2"/>
      <c r="H82" s="2"/>
      <c r="J82" s="2"/>
      <c r="K82" s="2"/>
      <c r="L82" s="2"/>
      <c r="M82" s="2"/>
      <c r="N82" s="2"/>
      <c r="O82" s="2"/>
      <c r="P82" s="2"/>
    </row>
    <row r="83" spans="2:17" x14ac:dyDescent="0.2">
      <c r="B83" s="6"/>
      <c r="C83" s="2"/>
      <c r="D83" s="2"/>
      <c r="E83" s="2"/>
      <c r="F83" s="2"/>
      <c r="G83" s="2"/>
      <c r="H83" s="2"/>
      <c r="J83" s="2"/>
      <c r="K83" s="2"/>
      <c r="L83" s="2"/>
      <c r="M83" s="2"/>
      <c r="N83" s="2"/>
      <c r="O83" s="2"/>
      <c r="P83" s="2"/>
    </row>
    <row r="84" spans="2:17" x14ac:dyDescent="0.2">
      <c r="B84" s="6"/>
      <c r="C84" s="2"/>
      <c r="D84" s="2"/>
      <c r="E84" s="2"/>
      <c r="F84" s="2"/>
      <c r="G84" s="2"/>
      <c r="H84" s="2"/>
      <c r="J84" s="2"/>
      <c r="K84" s="2"/>
      <c r="L84" s="2"/>
      <c r="M84" s="2"/>
      <c r="N84" s="2"/>
      <c r="O84" s="2"/>
      <c r="P84" s="2"/>
    </row>
    <row r="85" spans="2:17" x14ac:dyDescent="0.2">
      <c r="B85" s="6"/>
      <c r="C85" s="2"/>
      <c r="D85" s="2"/>
      <c r="E85" s="2"/>
      <c r="F85" s="2"/>
      <c r="G85" s="2"/>
      <c r="H85" s="2"/>
      <c r="J85" s="2"/>
      <c r="K85" s="2"/>
      <c r="L85" s="2"/>
      <c r="M85" s="2"/>
      <c r="N85" s="2"/>
      <c r="O85" s="2"/>
      <c r="P85" s="2"/>
    </row>
    <row r="86" spans="2:17" x14ac:dyDescent="0.2">
      <c r="B86" s="6"/>
      <c r="C86" s="2"/>
      <c r="D86" s="2"/>
      <c r="E86" s="2"/>
      <c r="F86" s="2"/>
      <c r="G86" s="2"/>
      <c r="H86" s="2"/>
      <c r="J86" s="2"/>
      <c r="K86" s="2"/>
      <c r="L86" s="2"/>
      <c r="M86" s="2"/>
      <c r="N86" s="2"/>
      <c r="O86" s="2"/>
      <c r="P86" s="2"/>
    </row>
    <row r="87" spans="2:17" x14ac:dyDescent="0.2">
      <c r="B87" s="6"/>
      <c r="C87" s="2"/>
      <c r="D87" s="2"/>
      <c r="E87" s="2"/>
      <c r="F87" s="2"/>
      <c r="G87" s="2"/>
      <c r="H87" s="2"/>
      <c r="J87" s="2"/>
      <c r="K87" s="2"/>
      <c r="L87" s="2"/>
      <c r="M87" s="2"/>
      <c r="N87" s="2"/>
      <c r="O87" s="2"/>
      <c r="P87" s="2"/>
    </row>
    <row r="88" spans="2:17" s="2" customFormat="1" x14ac:dyDescent="0.2">
      <c r="B88" s="6"/>
    </row>
    <row r="89" spans="2:17" s="2" customFormat="1" x14ac:dyDescent="0.2">
      <c r="B89" s="6"/>
    </row>
    <row r="90" spans="2:17" s="2" customFormat="1" x14ac:dyDescent="0.2">
      <c r="B90" s="6"/>
    </row>
    <row r="91" spans="2:17" s="2" customFormat="1" x14ac:dyDescent="0.2">
      <c r="B91" s="6"/>
    </row>
    <row r="92" spans="2:17" s="2" customFormat="1" x14ac:dyDescent="0.2">
      <c r="B92" s="6"/>
    </row>
    <row r="93" spans="2:17" s="2" customFormat="1" x14ac:dyDescent="0.2">
      <c r="B93" s="6"/>
    </row>
    <row r="94" spans="2:17" s="2" customFormat="1" x14ac:dyDescent="0.2">
      <c r="B94" s="6"/>
    </row>
    <row r="95" spans="2:17" s="2" customFormat="1" x14ac:dyDescent="0.2">
      <c r="B95" s="6"/>
    </row>
    <row r="96" spans="2:17" s="2" customFormat="1" x14ac:dyDescent="0.2">
      <c r="B96" s="6"/>
    </row>
    <row r="97" spans="2:2" s="2" customFormat="1" x14ac:dyDescent="0.2">
      <c r="B97" s="6"/>
    </row>
    <row r="98" spans="2:2" s="2" customFormat="1" x14ac:dyDescent="0.2">
      <c r="B98" s="6"/>
    </row>
    <row r="99" spans="2:2" s="2" customFormat="1" x14ac:dyDescent="0.2">
      <c r="B99" s="6"/>
    </row>
    <row r="100" spans="2:2" s="2" customFormat="1" x14ac:dyDescent="0.2">
      <c r="B100" s="6"/>
    </row>
    <row r="101" spans="2:2" s="2" customFormat="1" x14ac:dyDescent="0.2">
      <c r="B101" s="6"/>
    </row>
    <row r="102" spans="2:2" s="2" customFormat="1" x14ac:dyDescent="0.2">
      <c r="B102" s="6"/>
    </row>
    <row r="103" spans="2:2" s="2" customFormat="1" x14ac:dyDescent="0.2">
      <c r="B103" s="6"/>
    </row>
    <row r="104" spans="2:2" s="2" customFormat="1" x14ac:dyDescent="0.2">
      <c r="B104" s="6"/>
    </row>
    <row r="105" spans="2:2" s="2" customFormat="1" x14ac:dyDescent="0.2">
      <c r="B105" s="6"/>
    </row>
    <row r="106" spans="2:2" s="2" customFormat="1" x14ac:dyDescent="0.2">
      <c r="B106" s="6"/>
    </row>
    <row r="107" spans="2:2" s="2" customFormat="1" x14ac:dyDescent="0.2">
      <c r="B107" s="6"/>
    </row>
    <row r="108" spans="2:2" s="2" customFormat="1" x14ac:dyDescent="0.2">
      <c r="B108" s="6"/>
    </row>
    <row r="109" spans="2:2" s="2" customFormat="1" x14ac:dyDescent="0.2">
      <c r="B109" s="6"/>
    </row>
    <row r="110" spans="2:2" s="2" customFormat="1" x14ac:dyDescent="0.2">
      <c r="B110" s="6"/>
    </row>
    <row r="111" spans="2:2" s="2" customFormat="1" x14ac:dyDescent="0.2">
      <c r="B111" s="6"/>
    </row>
    <row r="112" spans="2:2" s="2" customFormat="1" x14ac:dyDescent="0.2">
      <c r="B112" s="6"/>
    </row>
    <row r="113" spans="2:16" s="2" customFormat="1" x14ac:dyDescent="0.2">
      <c r="B113" s="6"/>
    </row>
    <row r="114" spans="2:16" s="2" customFormat="1" x14ac:dyDescent="0.2">
      <c r="B114" s="6"/>
    </row>
    <row r="115" spans="2:16" s="2" customFormat="1" x14ac:dyDescent="0.2">
      <c r="B115" s="6"/>
    </row>
    <row r="116" spans="2:16" s="2" customFormat="1" x14ac:dyDescent="0.2">
      <c r="B116" s="6"/>
    </row>
    <row r="117" spans="2:16" s="2" customFormat="1" x14ac:dyDescent="0.2">
      <c r="B117" s="6"/>
    </row>
    <row r="118" spans="2:16" s="2" customFormat="1" x14ac:dyDescent="0.2">
      <c r="B118" s="6"/>
    </row>
    <row r="119" spans="2:16" s="2" customFormat="1" x14ac:dyDescent="0.2">
      <c r="B119" s="6"/>
    </row>
    <row r="120" spans="2:16" x14ac:dyDescent="0.2">
      <c r="B120" s="6"/>
      <c r="C120" s="2"/>
      <c r="D120" s="2"/>
      <c r="E120" s="2"/>
      <c r="F120" s="2"/>
      <c r="G120" s="2"/>
      <c r="H120" s="2"/>
      <c r="J120" s="2"/>
      <c r="K120" s="2"/>
      <c r="L120" s="2"/>
      <c r="M120" s="2"/>
      <c r="N120" s="2"/>
      <c r="O120" s="2"/>
      <c r="P120" s="2"/>
    </row>
    <row r="121" spans="2:16" x14ac:dyDescent="0.2">
      <c r="B121" s="6"/>
      <c r="C121" s="2"/>
      <c r="D121" s="2"/>
      <c r="E121" s="2"/>
      <c r="F121" s="2"/>
      <c r="G121" s="2"/>
      <c r="H121" s="2"/>
      <c r="J121" s="2"/>
      <c r="K121" s="2"/>
      <c r="L121" s="2"/>
      <c r="M121" s="2"/>
      <c r="N121" s="2"/>
      <c r="O121" s="2"/>
      <c r="P121" s="2"/>
    </row>
    <row r="122" spans="2:16" x14ac:dyDescent="0.2">
      <c r="B122" s="6"/>
      <c r="C122" s="2"/>
      <c r="D122" s="2"/>
      <c r="E122" s="2"/>
      <c r="F122" s="2"/>
      <c r="G122" s="2"/>
      <c r="H122" s="2"/>
      <c r="J122" s="2"/>
      <c r="K122" s="2"/>
      <c r="L122" s="2"/>
      <c r="M122" s="2"/>
      <c r="N122" s="2"/>
      <c r="O122" s="2"/>
      <c r="P122" s="2"/>
    </row>
    <row r="123" spans="2:16" x14ac:dyDescent="0.2">
      <c r="B123" s="6"/>
      <c r="C123" s="2"/>
      <c r="D123" s="2"/>
      <c r="E123" s="2"/>
      <c r="F123" s="2"/>
      <c r="G123" s="2"/>
      <c r="H123" s="2"/>
      <c r="J123" s="2"/>
      <c r="K123" s="2"/>
      <c r="L123" s="2"/>
      <c r="M123" s="2"/>
      <c r="N123" s="2"/>
      <c r="O123" s="2"/>
      <c r="P123" s="2"/>
    </row>
    <row r="124" spans="2:16" x14ac:dyDescent="0.2">
      <c r="B124" s="6"/>
      <c r="C124" s="2"/>
      <c r="D124" s="2"/>
      <c r="E124" s="2"/>
      <c r="F124" s="2"/>
      <c r="G124" s="2"/>
      <c r="H124" s="2"/>
      <c r="J124" s="2"/>
      <c r="K124" s="2"/>
      <c r="L124" s="2"/>
      <c r="M124" s="2"/>
      <c r="N124" s="2"/>
      <c r="O124" s="2"/>
      <c r="P124" s="2"/>
    </row>
    <row r="125" spans="2:16" x14ac:dyDescent="0.2">
      <c r="B125" s="6"/>
      <c r="C125" s="2"/>
      <c r="D125" s="2"/>
      <c r="E125" s="2"/>
      <c r="F125" s="2"/>
      <c r="G125" s="2"/>
      <c r="H125" s="2"/>
      <c r="J125" s="2"/>
      <c r="K125" s="2"/>
      <c r="L125" s="2"/>
      <c r="M125" s="2"/>
      <c r="N125" s="2"/>
      <c r="O125" s="2"/>
      <c r="P125" s="2"/>
    </row>
    <row r="126" spans="2:16" x14ac:dyDescent="0.2">
      <c r="B126" s="6"/>
      <c r="C126" s="2"/>
      <c r="D126" s="2"/>
      <c r="E126" s="2"/>
      <c r="F126" s="2"/>
      <c r="G126" s="2"/>
      <c r="H126" s="2"/>
      <c r="J126" s="2"/>
      <c r="K126" s="2"/>
      <c r="L126" s="2"/>
      <c r="M126" s="2"/>
      <c r="N126" s="2"/>
      <c r="O126" s="2"/>
      <c r="P126" s="2"/>
    </row>
    <row r="127" spans="2:16" x14ac:dyDescent="0.2">
      <c r="B127" s="6"/>
      <c r="C127" s="2"/>
      <c r="D127" s="2"/>
      <c r="E127" s="2"/>
      <c r="F127" s="2"/>
      <c r="G127" s="2"/>
      <c r="H127" s="2"/>
      <c r="J127" s="2"/>
      <c r="K127" s="2"/>
      <c r="L127" s="2"/>
      <c r="M127" s="2"/>
      <c r="N127" s="2"/>
      <c r="O127" s="2"/>
      <c r="P127" s="2"/>
    </row>
    <row r="128" spans="2:16" x14ac:dyDescent="0.2">
      <c r="B128" s="6"/>
      <c r="C128" s="2"/>
      <c r="D128" s="2"/>
      <c r="E128" s="2"/>
      <c r="F128" s="2"/>
      <c r="G128" s="2"/>
      <c r="H128" s="2"/>
      <c r="J128" s="2"/>
      <c r="K128" s="2"/>
      <c r="L128" s="2"/>
      <c r="M128" s="2"/>
      <c r="N128" s="2"/>
      <c r="O128" s="2"/>
      <c r="P128" s="2"/>
    </row>
    <row r="129" spans="1:25" x14ac:dyDescent="0.2">
      <c r="B129" s="6"/>
      <c r="C129" s="2"/>
      <c r="D129" s="2"/>
      <c r="E129" s="2"/>
      <c r="F129" s="2"/>
      <c r="G129" s="2"/>
      <c r="H129" s="2"/>
      <c r="J129" s="2"/>
      <c r="K129" s="2"/>
      <c r="L129" s="2"/>
      <c r="M129" s="2"/>
      <c r="N129" s="2"/>
      <c r="O129" s="2"/>
      <c r="P129" s="2"/>
    </row>
    <row r="130" spans="1:25" x14ac:dyDescent="0.2">
      <c r="B130" s="6"/>
      <c r="C130" s="2"/>
      <c r="D130" s="2"/>
      <c r="E130" s="2"/>
      <c r="F130" s="2"/>
      <c r="G130" s="2"/>
      <c r="H130" s="2"/>
      <c r="J130" s="2"/>
      <c r="K130" s="2"/>
      <c r="L130" s="2"/>
      <c r="M130" s="2"/>
      <c r="N130" s="2"/>
      <c r="O130" s="2"/>
      <c r="P130" s="2"/>
    </row>
    <row r="131" spans="1:25" x14ac:dyDescent="0.2">
      <c r="B131" s="6"/>
      <c r="C131" s="2"/>
      <c r="D131" s="2"/>
      <c r="E131" s="2"/>
      <c r="F131" s="2"/>
      <c r="G131" s="2"/>
      <c r="H131" s="2"/>
      <c r="J131" s="2"/>
      <c r="K131" s="2"/>
      <c r="L131" s="2"/>
      <c r="M131" s="2"/>
      <c r="N131" s="2"/>
      <c r="O131" s="2"/>
      <c r="P131" s="2"/>
    </row>
    <row r="132" spans="1:25" x14ac:dyDescent="0.2">
      <c r="B132" s="6"/>
      <c r="C132" s="2"/>
      <c r="D132" s="2"/>
      <c r="E132" s="2"/>
      <c r="F132" s="2"/>
      <c r="G132" s="2"/>
      <c r="H132" s="2"/>
      <c r="J132" s="2"/>
      <c r="K132" s="2"/>
      <c r="L132" s="2"/>
      <c r="M132" s="2"/>
      <c r="N132" s="2"/>
      <c r="O132" s="2"/>
      <c r="P132" s="2"/>
    </row>
    <row r="133" spans="1:25" x14ac:dyDescent="0.2">
      <c r="B133" s="67" t="s">
        <v>83</v>
      </c>
      <c r="C133" s="2"/>
      <c r="D133" s="2"/>
      <c r="E133" s="2"/>
      <c r="F133" s="2"/>
      <c r="G133" s="2"/>
      <c r="H133" s="2"/>
      <c r="J133" s="2"/>
      <c r="K133" s="2"/>
      <c r="L133" s="2"/>
      <c r="M133" s="2"/>
      <c r="N133" s="2"/>
      <c r="O133" s="2"/>
      <c r="P133" s="2"/>
    </row>
    <row r="134" spans="1:25" s="68" customFormat="1" x14ac:dyDescent="0.2">
      <c r="A134" s="6"/>
      <c r="B134" s="6"/>
      <c r="C134" s="6" t="s">
        <v>84</v>
      </c>
      <c r="D134" s="6" t="s">
        <v>85</v>
      </c>
      <c r="E134" s="6" t="s">
        <v>86</v>
      </c>
      <c r="F134" s="6"/>
      <c r="G134" s="6"/>
      <c r="H134" s="6" t="s">
        <v>75</v>
      </c>
      <c r="I134" s="6"/>
      <c r="J134" s="6" t="s">
        <v>74</v>
      </c>
      <c r="K134" s="6"/>
      <c r="L134" s="6"/>
      <c r="M134" s="6"/>
      <c r="N134" s="6"/>
      <c r="O134" s="6"/>
      <c r="P134" s="6"/>
      <c r="Q134" s="6"/>
      <c r="R134" s="6"/>
      <c r="S134" s="6"/>
      <c r="T134" s="6"/>
      <c r="U134" s="6"/>
      <c r="V134" s="6"/>
      <c r="W134" s="6"/>
      <c r="X134" s="6"/>
      <c r="Y134" s="6"/>
    </row>
    <row r="135" spans="1:25" x14ac:dyDescent="0.2">
      <c r="B135" s="6"/>
      <c r="C135" s="69" t="s">
        <v>78</v>
      </c>
      <c r="D135" s="69" t="s">
        <v>78</v>
      </c>
      <c r="E135" s="69" t="s">
        <v>78</v>
      </c>
      <c r="F135" s="2"/>
      <c r="G135" s="2"/>
      <c r="H135" s="69" t="s">
        <v>78</v>
      </c>
      <c r="J135" s="2"/>
      <c r="K135" s="2"/>
      <c r="L135" s="2"/>
      <c r="M135" s="2"/>
      <c r="N135" s="2"/>
      <c r="O135" s="2"/>
      <c r="P135" s="2"/>
    </row>
    <row r="136" spans="1:25" s="2" customFormat="1" x14ac:dyDescent="0.2">
      <c r="B136" s="6"/>
      <c r="C136" s="14" t="s">
        <v>87</v>
      </c>
      <c r="D136" s="2" t="s">
        <v>88</v>
      </c>
      <c r="E136" s="2" t="s">
        <v>89</v>
      </c>
      <c r="H136" s="2" t="s">
        <v>90</v>
      </c>
      <c r="J136" s="2" t="s">
        <v>91</v>
      </c>
    </row>
    <row r="137" spans="1:25" s="2" customFormat="1" x14ac:dyDescent="0.2">
      <c r="B137" s="6"/>
      <c r="C137" s="2" t="s">
        <v>92</v>
      </c>
      <c r="D137" s="2" t="s">
        <v>93</v>
      </c>
      <c r="E137" s="2" t="s">
        <v>94</v>
      </c>
      <c r="H137" s="2" t="s">
        <v>95</v>
      </c>
      <c r="J137" s="2" t="s">
        <v>96</v>
      </c>
    </row>
    <row r="138" spans="1:25" s="2" customFormat="1" x14ac:dyDescent="0.2">
      <c r="B138" s="6"/>
      <c r="C138" s="2" t="s">
        <v>97</v>
      </c>
      <c r="D138" s="2" t="s">
        <v>98</v>
      </c>
      <c r="E138" s="2" t="s">
        <v>99</v>
      </c>
      <c r="H138" s="2" t="s">
        <v>100</v>
      </c>
    </row>
    <row r="139" spans="1:25" s="2" customFormat="1" x14ac:dyDescent="0.2">
      <c r="B139" s="6"/>
      <c r="C139" s="2" t="s">
        <v>101</v>
      </c>
      <c r="D139" s="2" t="s">
        <v>102</v>
      </c>
      <c r="E139" s="2" t="s">
        <v>103</v>
      </c>
      <c r="H139" s="2" t="s">
        <v>104</v>
      </c>
    </row>
    <row r="140" spans="1:25" s="2" customFormat="1" x14ac:dyDescent="0.2">
      <c r="B140" s="6"/>
      <c r="C140" s="2" t="s">
        <v>105</v>
      </c>
      <c r="E140" s="2" t="s">
        <v>106</v>
      </c>
      <c r="H140" s="2" t="s">
        <v>106</v>
      </c>
    </row>
    <row r="141" spans="1:25" s="2" customFormat="1" x14ac:dyDescent="0.2">
      <c r="B141" s="6"/>
      <c r="C141" s="2" t="s">
        <v>107</v>
      </c>
    </row>
    <row r="142" spans="1:25" s="2" customFormat="1" x14ac:dyDescent="0.2">
      <c r="B142" s="6"/>
      <c r="C142" s="2" t="s">
        <v>108</v>
      </c>
    </row>
    <row r="143" spans="1:25" s="2" customFormat="1" x14ac:dyDescent="0.2">
      <c r="B143" s="6"/>
      <c r="C143" s="2" t="s">
        <v>109</v>
      </c>
    </row>
    <row r="144" spans="1:25" s="2" customFormat="1" x14ac:dyDescent="0.2">
      <c r="B144" s="6"/>
      <c r="C144" s="14" t="s">
        <v>110</v>
      </c>
    </row>
    <row r="145" spans="2:16" s="2" customFormat="1" x14ac:dyDescent="0.2">
      <c r="B145" s="6"/>
      <c r="C145" s="3"/>
      <c r="D145" s="3"/>
      <c r="E145" s="3"/>
      <c r="F145" s="3"/>
      <c r="G145" s="3"/>
      <c r="H145" s="3"/>
      <c r="J145" s="3"/>
      <c r="K145" s="3"/>
      <c r="L145" s="3"/>
      <c r="M145" s="3"/>
      <c r="N145" s="3"/>
      <c r="O145" s="3"/>
      <c r="P145" s="3"/>
    </row>
    <row r="146" spans="2:16" s="2" customFormat="1" x14ac:dyDescent="0.2">
      <c r="B146" s="6"/>
      <c r="C146" s="3"/>
      <c r="D146" s="3"/>
      <c r="E146" s="3"/>
      <c r="F146" s="3"/>
      <c r="G146" s="3"/>
      <c r="H146" s="3"/>
      <c r="J146" s="3"/>
      <c r="K146" s="3"/>
      <c r="L146" s="3"/>
      <c r="M146" s="3"/>
      <c r="N146" s="3"/>
      <c r="O146" s="3"/>
      <c r="P146" s="3"/>
    </row>
    <row r="147" spans="2:16" s="2" customFormat="1" x14ac:dyDescent="0.2">
      <c r="B147" s="6"/>
      <c r="C147" s="3"/>
      <c r="D147" s="3"/>
      <c r="E147" s="3"/>
      <c r="F147" s="3"/>
      <c r="G147" s="3"/>
      <c r="H147" s="3"/>
      <c r="J147" s="3"/>
      <c r="K147" s="3"/>
      <c r="L147" s="3"/>
      <c r="M147" s="3"/>
      <c r="N147" s="3"/>
      <c r="O147" s="3"/>
      <c r="P147" s="3"/>
    </row>
    <row r="148" spans="2:16" s="2" customFormat="1" x14ac:dyDescent="0.2">
      <c r="B148" s="6"/>
      <c r="C148" s="3"/>
      <c r="D148" s="3"/>
      <c r="E148" s="3"/>
      <c r="F148" s="3"/>
      <c r="G148" s="3"/>
      <c r="H148" s="3"/>
      <c r="J148" s="3"/>
      <c r="K148" s="3"/>
      <c r="L148" s="3"/>
      <c r="M148" s="3"/>
      <c r="N148" s="3"/>
      <c r="O148" s="3"/>
      <c r="P148" s="3"/>
    </row>
    <row r="149" spans="2:16" s="2" customFormat="1" x14ac:dyDescent="0.2">
      <c r="B149" s="6"/>
      <c r="C149" s="3"/>
      <c r="D149" s="3"/>
      <c r="E149" s="3"/>
      <c r="F149" s="3"/>
      <c r="G149" s="3"/>
      <c r="H149" s="3"/>
      <c r="J149" s="3"/>
      <c r="K149" s="3"/>
      <c r="L149" s="3"/>
      <c r="M149" s="3"/>
      <c r="N149" s="3"/>
      <c r="O149" s="3"/>
      <c r="P149" s="3"/>
    </row>
    <row r="150" spans="2:16" s="2" customFormat="1" x14ac:dyDescent="0.2">
      <c r="B150" s="6"/>
      <c r="C150" s="3"/>
      <c r="D150" s="3"/>
      <c r="E150" s="3"/>
      <c r="F150" s="3"/>
      <c r="G150" s="3"/>
      <c r="H150" s="3"/>
      <c r="J150" s="3"/>
      <c r="K150" s="3"/>
      <c r="L150" s="3"/>
      <c r="M150" s="3"/>
      <c r="N150" s="3"/>
      <c r="O150" s="3"/>
      <c r="P150" s="3"/>
    </row>
    <row r="151" spans="2:16" s="2" customFormat="1" x14ac:dyDescent="0.2">
      <c r="B151" s="6"/>
      <c r="C151" s="3"/>
      <c r="D151" s="3"/>
      <c r="E151" s="3"/>
      <c r="F151" s="3"/>
      <c r="G151" s="3"/>
      <c r="H151" s="3"/>
      <c r="J151" s="3"/>
      <c r="K151" s="3"/>
      <c r="L151" s="3"/>
      <c r="M151" s="3"/>
      <c r="N151" s="3"/>
      <c r="O151" s="3"/>
      <c r="P151" s="3"/>
    </row>
    <row r="152" spans="2:16" x14ac:dyDescent="0.2">
      <c r="B152" s="6"/>
    </row>
    <row r="153" spans="2:16" x14ac:dyDescent="0.2">
      <c r="B153" s="6"/>
    </row>
    <row r="154" spans="2:16" x14ac:dyDescent="0.2">
      <c r="B154" s="6"/>
    </row>
    <row r="155" spans="2:16" x14ac:dyDescent="0.2">
      <c r="B155" s="6"/>
    </row>
    <row r="156" spans="2:16" x14ac:dyDescent="0.2">
      <c r="B156" s="6"/>
    </row>
    <row r="157" spans="2:16" x14ac:dyDescent="0.2">
      <c r="B157" s="6"/>
    </row>
    <row r="158" spans="2:16" x14ac:dyDescent="0.2">
      <c r="B158" s="6"/>
    </row>
    <row r="159" spans="2:16" x14ac:dyDescent="0.2">
      <c r="B159" s="6"/>
    </row>
    <row r="160" spans="2:16"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row r="356" spans="2:2" x14ac:dyDescent="0.2">
      <c r="B356" s="6"/>
    </row>
    <row r="357" spans="2:2" x14ac:dyDescent="0.2">
      <c r="B357" s="6"/>
    </row>
    <row r="358" spans="2:2" x14ac:dyDescent="0.2">
      <c r="B358" s="6"/>
    </row>
    <row r="359" spans="2:2" x14ac:dyDescent="0.2">
      <c r="B359" s="6"/>
    </row>
    <row r="360" spans="2:2" x14ac:dyDescent="0.2">
      <c r="B360" s="6"/>
    </row>
    <row r="361" spans="2:2" x14ac:dyDescent="0.2">
      <c r="B361" s="6"/>
    </row>
    <row r="362" spans="2:2" x14ac:dyDescent="0.2">
      <c r="B362" s="6"/>
    </row>
    <row r="363" spans="2:2" x14ac:dyDescent="0.2">
      <c r="B363" s="6"/>
    </row>
    <row r="364" spans="2:2" x14ac:dyDescent="0.2">
      <c r="B364" s="6"/>
    </row>
    <row r="365" spans="2:2" x14ac:dyDescent="0.2">
      <c r="B365" s="6"/>
    </row>
    <row r="366" spans="2:2" x14ac:dyDescent="0.2">
      <c r="B366" s="6"/>
    </row>
    <row r="367" spans="2:2" x14ac:dyDescent="0.2">
      <c r="B367" s="6"/>
    </row>
    <row r="368" spans="2:2" x14ac:dyDescent="0.2">
      <c r="B368" s="6"/>
    </row>
    <row r="369" spans="2:2" x14ac:dyDescent="0.2">
      <c r="B369" s="6"/>
    </row>
    <row r="370" spans="2:2" x14ac:dyDescent="0.2">
      <c r="B370" s="6"/>
    </row>
    <row r="371" spans="2:2" x14ac:dyDescent="0.2">
      <c r="B371" s="6"/>
    </row>
    <row r="372" spans="2:2" x14ac:dyDescent="0.2">
      <c r="B372" s="6"/>
    </row>
    <row r="373" spans="2:2" x14ac:dyDescent="0.2">
      <c r="B373" s="6"/>
    </row>
    <row r="374" spans="2:2" x14ac:dyDescent="0.2">
      <c r="B374" s="6"/>
    </row>
    <row r="375" spans="2:2" x14ac:dyDescent="0.2">
      <c r="B375" s="6"/>
    </row>
    <row r="376" spans="2:2" x14ac:dyDescent="0.2">
      <c r="B376" s="6"/>
    </row>
    <row r="377" spans="2:2" x14ac:dyDescent="0.2">
      <c r="B377" s="6"/>
    </row>
    <row r="378" spans="2:2" x14ac:dyDescent="0.2">
      <c r="B378" s="6"/>
    </row>
    <row r="379" spans="2:2" x14ac:dyDescent="0.2">
      <c r="B379" s="6"/>
    </row>
    <row r="380" spans="2:2" x14ac:dyDescent="0.2">
      <c r="B380" s="6"/>
    </row>
    <row r="381" spans="2:2" x14ac:dyDescent="0.2">
      <c r="B381" s="6"/>
    </row>
    <row r="382" spans="2:2" x14ac:dyDescent="0.2">
      <c r="B382" s="6"/>
    </row>
    <row r="383" spans="2:2" x14ac:dyDescent="0.2">
      <c r="B383" s="6"/>
    </row>
  </sheetData>
  <sheetProtection formatCells="0" formatRows="0" insertRows="0" insertHyperlinks="0" deleteRows="0" selectLockedCells="1"/>
  <mergeCells count="82">
    <mergeCell ref="B11:C11"/>
    <mergeCell ref="D11:E11"/>
    <mergeCell ref="B1:Q1"/>
    <mergeCell ref="B2:Q2"/>
    <mergeCell ref="B4:C4"/>
    <mergeCell ref="D4:E4"/>
    <mergeCell ref="B5:C5"/>
    <mergeCell ref="G5:J5"/>
    <mergeCell ref="B6:C6"/>
    <mergeCell ref="D6:O6"/>
    <mergeCell ref="B8:Q8"/>
    <mergeCell ref="B10:C10"/>
    <mergeCell ref="D10:E10"/>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J35:Q35"/>
    <mergeCell ref="J30:Q30"/>
    <mergeCell ref="J31:Q31"/>
    <mergeCell ref="J29:Q29"/>
    <mergeCell ref="J23:Q23"/>
    <mergeCell ref="J24:Q24"/>
    <mergeCell ref="J25:Q25"/>
    <mergeCell ref="J26:Q26"/>
    <mergeCell ref="J27:Q27"/>
    <mergeCell ref="J28:Q28"/>
    <mergeCell ref="J33:Q33"/>
    <mergeCell ref="J34:Q34"/>
    <mergeCell ref="J32:Q32"/>
    <mergeCell ref="J50:Q50"/>
    <mergeCell ref="J46:Q46"/>
    <mergeCell ref="J47:Q47"/>
    <mergeCell ref="J44:Q44"/>
    <mergeCell ref="J36:Q36"/>
    <mergeCell ref="J37:Q37"/>
    <mergeCell ref="O65:Q65"/>
    <mergeCell ref="O66:Q66"/>
    <mergeCell ref="O60:Q60"/>
    <mergeCell ref="O61:Q61"/>
    <mergeCell ref="J39:Q39"/>
    <mergeCell ref="J42:Q42"/>
    <mergeCell ref="J43:Q43"/>
    <mergeCell ref="J48:Q48"/>
    <mergeCell ref="O79:Q79"/>
    <mergeCell ref="C81:Q81"/>
    <mergeCell ref="J40:Q40"/>
    <mergeCell ref="J38:Q38"/>
    <mergeCell ref="B55:Q55"/>
    <mergeCell ref="O57:Q57"/>
    <mergeCell ref="O58:Q58"/>
    <mergeCell ref="O59:Q59"/>
    <mergeCell ref="J41:Q41"/>
    <mergeCell ref="J51:Q51"/>
    <mergeCell ref="J53:Q53"/>
    <mergeCell ref="J49:Q49"/>
    <mergeCell ref="J45:Q45"/>
    <mergeCell ref="O78:Q78"/>
    <mergeCell ref="J52:Q52"/>
    <mergeCell ref="B63:Q63"/>
    <mergeCell ref="O77:Q77"/>
    <mergeCell ref="O67:Q67"/>
    <mergeCell ref="O68:Q68"/>
    <mergeCell ref="O69:Q69"/>
    <mergeCell ref="O70:Q70"/>
    <mergeCell ref="O71:Q71"/>
    <mergeCell ref="O72:Q72"/>
    <mergeCell ref="O73:Q73"/>
    <mergeCell ref="O74:Q74"/>
    <mergeCell ref="O75:Q75"/>
    <mergeCell ref="O76:Q76"/>
  </mergeCells>
  <conditionalFormatting sqref="H66 H58:H60 H78:H79">
    <cfRule type="cellIs" dxfId="36" priority="43" stopIfTrue="1" operator="equal">
      <formula>0</formula>
    </cfRule>
  </conditionalFormatting>
  <conditionalFormatting sqref="G66 G58:G60 G78:G79">
    <cfRule type="cellIs" dxfId="35" priority="42" stopIfTrue="1" operator="equal">
      <formula>1</formula>
    </cfRule>
  </conditionalFormatting>
  <conditionalFormatting sqref="H77">
    <cfRule type="cellIs" dxfId="34" priority="23" stopIfTrue="1" operator="equal">
      <formula>0</formula>
    </cfRule>
  </conditionalFormatting>
  <conditionalFormatting sqref="G77">
    <cfRule type="cellIs" dxfId="33" priority="22" stopIfTrue="1" operator="equal">
      <formula>1</formula>
    </cfRule>
  </conditionalFormatting>
  <conditionalFormatting sqref="H76">
    <cfRule type="cellIs" dxfId="32" priority="21" stopIfTrue="1" operator="equal">
      <formula>0</formula>
    </cfRule>
  </conditionalFormatting>
  <conditionalFormatting sqref="G76">
    <cfRule type="cellIs" dxfId="31" priority="20" stopIfTrue="1" operator="equal">
      <formula>1</formula>
    </cfRule>
  </conditionalFormatting>
  <conditionalFormatting sqref="H75">
    <cfRule type="cellIs" dxfId="30" priority="19" stopIfTrue="1" operator="equal">
      <formula>0</formula>
    </cfRule>
  </conditionalFormatting>
  <conditionalFormatting sqref="G75">
    <cfRule type="cellIs" dxfId="29" priority="18" stopIfTrue="1" operator="equal">
      <formula>1</formula>
    </cfRule>
  </conditionalFormatting>
  <conditionalFormatting sqref="H74">
    <cfRule type="cellIs" dxfId="28" priority="17" stopIfTrue="1" operator="equal">
      <formula>0</formula>
    </cfRule>
  </conditionalFormatting>
  <conditionalFormatting sqref="G74">
    <cfRule type="cellIs" dxfId="27" priority="16" stopIfTrue="1" operator="equal">
      <formula>1</formula>
    </cfRule>
  </conditionalFormatting>
  <conditionalFormatting sqref="H73">
    <cfRule type="cellIs" dxfId="26" priority="15" stopIfTrue="1" operator="equal">
      <formula>0</formula>
    </cfRule>
  </conditionalFormatting>
  <conditionalFormatting sqref="G73">
    <cfRule type="cellIs" dxfId="25" priority="14" stopIfTrue="1" operator="equal">
      <formula>1</formula>
    </cfRule>
  </conditionalFormatting>
  <conditionalFormatting sqref="H72">
    <cfRule type="cellIs" dxfId="24" priority="13" stopIfTrue="1" operator="equal">
      <formula>0</formula>
    </cfRule>
  </conditionalFormatting>
  <conditionalFormatting sqref="G72">
    <cfRule type="cellIs" dxfId="23" priority="12" stopIfTrue="1" operator="equal">
      <formula>1</formula>
    </cfRule>
  </conditionalFormatting>
  <conditionalFormatting sqref="H71">
    <cfRule type="cellIs" dxfId="22" priority="11" stopIfTrue="1" operator="equal">
      <formula>0</formula>
    </cfRule>
  </conditionalFormatting>
  <conditionalFormatting sqref="G71">
    <cfRule type="cellIs" dxfId="21" priority="10" stopIfTrue="1" operator="equal">
      <formula>1</formula>
    </cfRule>
  </conditionalFormatting>
  <conditionalFormatting sqref="H70">
    <cfRule type="cellIs" dxfId="20" priority="9" stopIfTrue="1" operator="equal">
      <formula>0</formula>
    </cfRule>
  </conditionalFormatting>
  <conditionalFormatting sqref="G70">
    <cfRule type="cellIs" dxfId="19" priority="8" stopIfTrue="1" operator="equal">
      <formula>1</formula>
    </cfRule>
  </conditionalFormatting>
  <conditionalFormatting sqref="H69">
    <cfRule type="cellIs" dxfId="18" priority="7" stopIfTrue="1" operator="equal">
      <formula>0</formula>
    </cfRule>
  </conditionalFormatting>
  <conditionalFormatting sqref="G69">
    <cfRule type="cellIs" dxfId="17" priority="6" stopIfTrue="1" operator="equal">
      <formula>1</formula>
    </cfRule>
  </conditionalFormatting>
  <conditionalFormatting sqref="H68">
    <cfRule type="cellIs" dxfId="16" priority="5" stopIfTrue="1" operator="equal">
      <formula>0</formula>
    </cfRule>
  </conditionalFormatting>
  <conditionalFormatting sqref="G68">
    <cfRule type="cellIs" dxfId="15" priority="4" stopIfTrue="1" operator="equal">
      <formula>1</formula>
    </cfRule>
  </conditionalFormatting>
  <conditionalFormatting sqref="H67">
    <cfRule type="cellIs" dxfId="14" priority="3" stopIfTrue="1" operator="equal">
      <formula>0</formula>
    </cfRule>
  </conditionalFormatting>
  <conditionalFormatting sqref="G67">
    <cfRule type="cellIs" dxfId="13" priority="2" stopIfTrue="1" operator="equal">
      <formula>1</formula>
    </cfRule>
  </conditionalFormatting>
  <dataValidations count="7">
    <dataValidation type="list" allowBlank="1" showInputMessage="1" showErrorMessage="1" sqref="WVT983063:WVT983070 JH66 L66:L78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L65573:L65611 JH65573:JH65611 TD65573:TD65611 ACZ65573:ACZ65611 AMV65573:AMV65611 AWR65573:AWR65611 BGN65573:BGN65611 BQJ65573:BQJ65611 CAF65573:CAF65611 CKB65573:CKB65611 CTX65573:CTX65611 DDT65573:DDT65611 DNP65573:DNP65611 DXL65573:DXL65611 EHH65573:EHH65611 ERD65573:ERD65611 FAZ65573:FAZ65611 FKV65573:FKV65611 FUR65573:FUR65611 GEN65573:GEN65611 GOJ65573:GOJ65611 GYF65573:GYF65611 HIB65573:HIB65611 HRX65573:HRX65611 IBT65573:IBT65611 ILP65573:ILP65611 IVL65573:IVL65611 JFH65573:JFH65611 JPD65573:JPD65611 JYZ65573:JYZ65611 KIV65573:KIV65611 KSR65573:KSR65611 LCN65573:LCN65611 LMJ65573:LMJ65611 LWF65573:LWF65611 MGB65573:MGB65611 MPX65573:MPX65611 MZT65573:MZT65611 NJP65573:NJP65611 NTL65573:NTL65611 ODH65573:ODH65611 OND65573:OND65611 OWZ65573:OWZ65611 PGV65573:PGV65611 PQR65573:PQR65611 QAN65573:QAN65611 QKJ65573:QKJ65611 QUF65573:QUF65611 REB65573:REB65611 RNX65573:RNX65611 RXT65573:RXT65611 SHP65573:SHP65611 SRL65573:SRL65611 TBH65573:TBH65611 TLD65573:TLD65611 TUZ65573:TUZ65611 UEV65573:UEV65611 UOR65573:UOR65611 UYN65573:UYN65611 VIJ65573:VIJ65611 VSF65573:VSF65611 WCB65573:WCB65611 WLX65573:WLX65611 WVT65573:WVT65611 L131109:L131147 JH131109:JH131147 TD131109:TD131147 ACZ131109:ACZ131147 AMV131109:AMV131147 AWR131109:AWR131147 BGN131109:BGN131147 BQJ131109:BQJ131147 CAF131109:CAF131147 CKB131109:CKB131147 CTX131109:CTX131147 DDT131109:DDT131147 DNP131109:DNP131147 DXL131109:DXL131147 EHH131109:EHH131147 ERD131109:ERD131147 FAZ131109:FAZ131147 FKV131109:FKV131147 FUR131109:FUR131147 GEN131109:GEN131147 GOJ131109:GOJ131147 GYF131109:GYF131147 HIB131109:HIB131147 HRX131109:HRX131147 IBT131109:IBT131147 ILP131109:ILP131147 IVL131109:IVL131147 JFH131109:JFH131147 JPD131109:JPD131147 JYZ131109:JYZ131147 KIV131109:KIV131147 KSR131109:KSR131147 LCN131109:LCN131147 LMJ131109:LMJ131147 LWF131109:LWF131147 MGB131109:MGB131147 MPX131109:MPX131147 MZT131109:MZT131147 NJP131109:NJP131147 NTL131109:NTL131147 ODH131109:ODH131147 OND131109:OND131147 OWZ131109:OWZ131147 PGV131109:PGV131147 PQR131109:PQR131147 QAN131109:QAN131147 QKJ131109:QKJ131147 QUF131109:QUF131147 REB131109:REB131147 RNX131109:RNX131147 RXT131109:RXT131147 SHP131109:SHP131147 SRL131109:SRL131147 TBH131109:TBH131147 TLD131109:TLD131147 TUZ131109:TUZ131147 UEV131109:UEV131147 UOR131109:UOR131147 UYN131109:UYN131147 VIJ131109:VIJ131147 VSF131109:VSF131147 WCB131109:WCB131147 WLX131109:WLX131147 WVT131109:WVT131147 L196645:L196683 JH196645:JH196683 TD196645:TD196683 ACZ196645:ACZ196683 AMV196645:AMV196683 AWR196645:AWR196683 BGN196645:BGN196683 BQJ196645:BQJ196683 CAF196645:CAF196683 CKB196645:CKB196683 CTX196645:CTX196683 DDT196645:DDT196683 DNP196645:DNP196683 DXL196645:DXL196683 EHH196645:EHH196683 ERD196645:ERD196683 FAZ196645:FAZ196683 FKV196645:FKV196683 FUR196645:FUR196683 GEN196645:GEN196683 GOJ196645:GOJ196683 GYF196645:GYF196683 HIB196645:HIB196683 HRX196645:HRX196683 IBT196645:IBT196683 ILP196645:ILP196683 IVL196645:IVL196683 JFH196645:JFH196683 JPD196645:JPD196683 JYZ196645:JYZ196683 KIV196645:KIV196683 KSR196645:KSR196683 LCN196645:LCN196683 LMJ196645:LMJ196683 LWF196645:LWF196683 MGB196645:MGB196683 MPX196645:MPX196683 MZT196645:MZT196683 NJP196645:NJP196683 NTL196645:NTL196683 ODH196645:ODH196683 OND196645:OND196683 OWZ196645:OWZ196683 PGV196645:PGV196683 PQR196645:PQR196683 QAN196645:QAN196683 QKJ196645:QKJ196683 QUF196645:QUF196683 REB196645:REB196683 RNX196645:RNX196683 RXT196645:RXT196683 SHP196645:SHP196683 SRL196645:SRL196683 TBH196645:TBH196683 TLD196645:TLD196683 TUZ196645:TUZ196683 UEV196645:UEV196683 UOR196645:UOR196683 UYN196645:UYN196683 VIJ196645:VIJ196683 VSF196645:VSF196683 WCB196645:WCB196683 WLX196645:WLX196683 WVT196645:WVT196683 L262181:L262219 JH262181:JH262219 TD262181:TD262219 ACZ262181:ACZ262219 AMV262181:AMV262219 AWR262181:AWR262219 BGN262181:BGN262219 BQJ262181:BQJ262219 CAF262181:CAF262219 CKB262181:CKB262219 CTX262181:CTX262219 DDT262181:DDT262219 DNP262181:DNP262219 DXL262181:DXL262219 EHH262181:EHH262219 ERD262181:ERD262219 FAZ262181:FAZ262219 FKV262181:FKV262219 FUR262181:FUR262219 GEN262181:GEN262219 GOJ262181:GOJ262219 GYF262181:GYF262219 HIB262181:HIB262219 HRX262181:HRX262219 IBT262181:IBT262219 ILP262181:ILP262219 IVL262181:IVL262219 JFH262181:JFH262219 JPD262181:JPD262219 JYZ262181:JYZ262219 KIV262181:KIV262219 KSR262181:KSR262219 LCN262181:LCN262219 LMJ262181:LMJ262219 LWF262181:LWF262219 MGB262181:MGB262219 MPX262181:MPX262219 MZT262181:MZT262219 NJP262181:NJP262219 NTL262181:NTL262219 ODH262181:ODH262219 OND262181:OND262219 OWZ262181:OWZ262219 PGV262181:PGV262219 PQR262181:PQR262219 QAN262181:QAN262219 QKJ262181:QKJ262219 QUF262181:QUF262219 REB262181:REB262219 RNX262181:RNX262219 RXT262181:RXT262219 SHP262181:SHP262219 SRL262181:SRL262219 TBH262181:TBH262219 TLD262181:TLD262219 TUZ262181:TUZ262219 UEV262181:UEV262219 UOR262181:UOR262219 UYN262181:UYN262219 VIJ262181:VIJ262219 VSF262181:VSF262219 WCB262181:WCB262219 WLX262181:WLX262219 WVT262181:WVT262219 L327717:L327755 JH327717:JH327755 TD327717:TD327755 ACZ327717:ACZ327755 AMV327717:AMV327755 AWR327717:AWR327755 BGN327717:BGN327755 BQJ327717:BQJ327755 CAF327717:CAF327755 CKB327717:CKB327755 CTX327717:CTX327755 DDT327717:DDT327755 DNP327717:DNP327755 DXL327717:DXL327755 EHH327717:EHH327755 ERD327717:ERD327755 FAZ327717:FAZ327755 FKV327717:FKV327755 FUR327717:FUR327755 GEN327717:GEN327755 GOJ327717:GOJ327755 GYF327717:GYF327755 HIB327717:HIB327755 HRX327717:HRX327755 IBT327717:IBT327755 ILP327717:ILP327755 IVL327717:IVL327755 JFH327717:JFH327755 JPD327717:JPD327755 JYZ327717:JYZ327755 KIV327717:KIV327755 KSR327717:KSR327755 LCN327717:LCN327755 LMJ327717:LMJ327755 LWF327717:LWF327755 MGB327717:MGB327755 MPX327717:MPX327755 MZT327717:MZT327755 NJP327717:NJP327755 NTL327717:NTL327755 ODH327717:ODH327755 OND327717:OND327755 OWZ327717:OWZ327755 PGV327717:PGV327755 PQR327717:PQR327755 QAN327717:QAN327755 QKJ327717:QKJ327755 QUF327717:QUF327755 REB327717:REB327755 RNX327717:RNX327755 RXT327717:RXT327755 SHP327717:SHP327755 SRL327717:SRL327755 TBH327717:TBH327755 TLD327717:TLD327755 TUZ327717:TUZ327755 UEV327717:UEV327755 UOR327717:UOR327755 UYN327717:UYN327755 VIJ327717:VIJ327755 VSF327717:VSF327755 WCB327717:WCB327755 WLX327717:WLX327755 WVT327717:WVT327755 L393253:L393291 JH393253:JH393291 TD393253:TD393291 ACZ393253:ACZ393291 AMV393253:AMV393291 AWR393253:AWR393291 BGN393253:BGN393291 BQJ393253:BQJ393291 CAF393253:CAF393291 CKB393253:CKB393291 CTX393253:CTX393291 DDT393253:DDT393291 DNP393253:DNP393291 DXL393253:DXL393291 EHH393253:EHH393291 ERD393253:ERD393291 FAZ393253:FAZ393291 FKV393253:FKV393291 FUR393253:FUR393291 GEN393253:GEN393291 GOJ393253:GOJ393291 GYF393253:GYF393291 HIB393253:HIB393291 HRX393253:HRX393291 IBT393253:IBT393291 ILP393253:ILP393291 IVL393253:IVL393291 JFH393253:JFH393291 JPD393253:JPD393291 JYZ393253:JYZ393291 KIV393253:KIV393291 KSR393253:KSR393291 LCN393253:LCN393291 LMJ393253:LMJ393291 LWF393253:LWF393291 MGB393253:MGB393291 MPX393253:MPX393291 MZT393253:MZT393291 NJP393253:NJP393291 NTL393253:NTL393291 ODH393253:ODH393291 OND393253:OND393291 OWZ393253:OWZ393291 PGV393253:PGV393291 PQR393253:PQR393291 QAN393253:QAN393291 QKJ393253:QKJ393291 QUF393253:QUF393291 REB393253:REB393291 RNX393253:RNX393291 RXT393253:RXT393291 SHP393253:SHP393291 SRL393253:SRL393291 TBH393253:TBH393291 TLD393253:TLD393291 TUZ393253:TUZ393291 UEV393253:UEV393291 UOR393253:UOR393291 UYN393253:UYN393291 VIJ393253:VIJ393291 VSF393253:VSF393291 WCB393253:WCB393291 WLX393253:WLX393291 WVT393253:WVT393291 L458789:L458827 JH458789:JH458827 TD458789:TD458827 ACZ458789:ACZ458827 AMV458789:AMV458827 AWR458789:AWR458827 BGN458789:BGN458827 BQJ458789:BQJ458827 CAF458789:CAF458827 CKB458789:CKB458827 CTX458789:CTX458827 DDT458789:DDT458827 DNP458789:DNP458827 DXL458789:DXL458827 EHH458789:EHH458827 ERD458789:ERD458827 FAZ458789:FAZ458827 FKV458789:FKV458827 FUR458789:FUR458827 GEN458789:GEN458827 GOJ458789:GOJ458827 GYF458789:GYF458827 HIB458789:HIB458827 HRX458789:HRX458827 IBT458789:IBT458827 ILP458789:ILP458827 IVL458789:IVL458827 JFH458789:JFH458827 JPD458789:JPD458827 JYZ458789:JYZ458827 KIV458789:KIV458827 KSR458789:KSR458827 LCN458789:LCN458827 LMJ458789:LMJ458827 LWF458789:LWF458827 MGB458789:MGB458827 MPX458789:MPX458827 MZT458789:MZT458827 NJP458789:NJP458827 NTL458789:NTL458827 ODH458789:ODH458827 OND458789:OND458827 OWZ458789:OWZ458827 PGV458789:PGV458827 PQR458789:PQR458827 QAN458789:QAN458827 QKJ458789:QKJ458827 QUF458789:QUF458827 REB458789:REB458827 RNX458789:RNX458827 RXT458789:RXT458827 SHP458789:SHP458827 SRL458789:SRL458827 TBH458789:TBH458827 TLD458789:TLD458827 TUZ458789:TUZ458827 UEV458789:UEV458827 UOR458789:UOR458827 UYN458789:UYN458827 VIJ458789:VIJ458827 VSF458789:VSF458827 WCB458789:WCB458827 WLX458789:WLX458827 WVT458789:WVT458827 L524325:L524363 JH524325:JH524363 TD524325:TD524363 ACZ524325:ACZ524363 AMV524325:AMV524363 AWR524325:AWR524363 BGN524325:BGN524363 BQJ524325:BQJ524363 CAF524325:CAF524363 CKB524325:CKB524363 CTX524325:CTX524363 DDT524325:DDT524363 DNP524325:DNP524363 DXL524325:DXL524363 EHH524325:EHH524363 ERD524325:ERD524363 FAZ524325:FAZ524363 FKV524325:FKV524363 FUR524325:FUR524363 GEN524325:GEN524363 GOJ524325:GOJ524363 GYF524325:GYF524363 HIB524325:HIB524363 HRX524325:HRX524363 IBT524325:IBT524363 ILP524325:ILP524363 IVL524325:IVL524363 JFH524325:JFH524363 JPD524325:JPD524363 JYZ524325:JYZ524363 KIV524325:KIV524363 KSR524325:KSR524363 LCN524325:LCN524363 LMJ524325:LMJ524363 LWF524325:LWF524363 MGB524325:MGB524363 MPX524325:MPX524363 MZT524325:MZT524363 NJP524325:NJP524363 NTL524325:NTL524363 ODH524325:ODH524363 OND524325:OND524363 OWZ524325:OWZ524363 PGV524325:PGV524363 PQR524325:PQR524363 QAN524325:QAN524363 QKJ524325:QKJ524363 QUF524325:QUF524363 REB524325:REB524363 RNX524325:RNX524363 RXT524325:RXT524363 SHP524325:SHP524363 SRL524325:SRL524363 TBH524325:TBH524363 TLD524325:TLD524363 TUZ524325:TUZ524363 UEV524325:UEV524363 UOR524325:UOR524363 UYN524325:UYN524363 VIJ524325:VIJ524363 VSF524325:VSF524363 WCB524325:WCB524363 WLX524325:WLX524363 WVT524325:WVT524363 L589861:L589899 JH589861:JH589899 TD589861:TD589899 ACZ589861:ACZ589899 AMV589861:AMV589899 AWR589861:AWR589899 BGN589861:BGN589899 BQJ589861:BQJ589899 CAF589861:CAF589899 CKB589861:CKB589899 CTX589861:CTX589899 DDT589861:DDT589899 DNP589861:DNP589899 DXL589861:DXL589899 EHH589861:EHH589899 ERD589861:ERD589899 FAZ589861:FAZ589899 FKV589861:FKV589899 FUR589861:FUR589899 GEN589861:GEN589899 GOJ589861:GOJ589899 GYF589861:GYF589899 HIB589861:HIB589899 HRX589861:HRX589899 IBT589861:IBT589899 ILP589861:ILP589899 IVL589861:IVL589899 JFH589861:JFH589899 JPD589861:JPD589899 JYZ589861:JYZ589899 KIV589861:KIV589899 KSR589861:KSR589899 LCN589861:LCN589899 LMJ589861:LMJ589899 LWF589861:LWF589899 MGB589861:MGB589899 MPX589861:MPX589899 MZT589861:MZT589899 NJP589861:NJP589899 NTL589861:NTL589899 ODH589861:ODH589899 OND589861:OND589899 OWZ589861:OWZ589899 PGV589861:PGV589899 PQR589861:PQR589899 QAN589861:QAN589899 QKJ589861:QKJ589899 QUF589861:QUF589899 REB589861:REB589899 RNX589861:RNX589899 RXT589861:RXT589899 SHP589861:SHP589899 SRL589861:SRL589899 TBH589861:TBH589899 TLD589861:TLD589899 TUZ589861:TUZ589899 UEV589861:UEV589899 UOR589861:UOR589899 UYN589861:UYN589899 VIJ589861:VIJ589899 VSF589861:VSF589899 WCB589861:WCB589899 WLX589861:WLX589899 WVT589861:WVT589899 L655397:L655435 JH655397:JH655435 TD655397:TD655435 ACZ655397:ACZ655435 AMV655397:AMV655435 AWR655397:AWR655435 BGN655397:BGN655435 BQJ655397:BQJ655435 CAF655397:CAF655435 CKB655397:CKB655435 CTX655397:CTX655435 DDT655397:DDT655435 DNP655397:DNP655435 DXL655397:DXL655435 EHH655397:EHH655435 ERD655397:ERD655435 FAZ655397:FAZ655435 FKV655397:FKV655435 FUR655397:FUR655435 GEN655397:GEN655435 GOJ655397:GOJ655435 GYF655397:GYF655435 HIB655397:HIB655435 HRX655397:HRX655435 IBT655397:IBT655435 ILP655397:ILP655435 IVL655397:IVL655435 JFH655397:JFH655435 JPD655397:JPD655435 JYZ655397:JYZ655435 KIV655397:KIV655435 KSR655397:KSR655435 LCN655397:LCN655435 LMJ655397:LMJ655435 LWF655397:LWF655435 MGB655397:MGB655435 MPX655397:MPX655435 MZT655397:MZT655435 NJP655397:NJP655435 NTL655397:NTL655435 ODH655397:ODH655435 OND655397:OND655435 OWZ655397:OWZ655435 PGV655397:PGV655435 PQR655397:PQR655435 QAN655397:QAN655435 QKJ655397:QKJ655435 QUF655397:QUF655435 REB655397:REB655435 RNX655397:RNX655435 RXT655397:RXT655435 SHP655397:SHP655435 SRL655397:SRL655435 TBH655397:TBH655435 TLD655397:TLD655435 TUZ655397:TUZ655435 UEV655397:UEV655435 UOR655397:UOR655435 UYN655397:UYN655435 VIJ655397:VIJ655435 VSF655397:VSF655435 WCB655397:WCB655435 WLX655397:WLX655435 WVT655397:WVT655435 L720933:L720971 JH720933:JH720971 TD720933:TD720971 ACZ720933:ACZ720971 AMV720933:AMV720971 AWR720933:AWR720971 BGN720933:BGN720971 BQJ720933:BQJ720971 CAF720933:CAF720971 CKB720933:CKB720971 CTX720933:CTX720971 DDT720933:DDT720971 DNP720933:DNP720971 DXL720933:DXL720971 EHH720933:EHH720971 ERD720933:ERD720971 FAZ720933:FAZ720971 FKV720933:FKV720971 FUR720933:FUR720971 GEN720933:GEN720971 GOJ720933:GOJ720971 GYF720933:GYF720971 HIB720933:HIB720971 HRX720933:HRX720971 IBT720933:IBT720971 ILP720933:ILP720971 IVL720933:IVL720971 JFH720933:JFH720971 JPD720933:JPD720971 JYZ720933:JYZ720971 KIV720933:KIV720971 KSR720933:KSR720971 LCN720933:LCN720971 LMJ720933:LMJ720971 LWF720933:LWF720971 MGB720933:MGB720971 MPX720933:MPX720971 MZT720933:MZT720971 NJP720933:NJP720971 NTL720933:NTL720971 ODH720933:ODH720971 OND720933:OND720971 OWZ720933:OWZ720971 PGV720933:PGV720971 PQR720933:PQR720971 QAN720933:QAN720971 QKJ720933:QKJ720971 QUF720933:QUF720971 REB720933:REB720971 RNX720933:RNX720971 RXT720933:RXT720971 SHP720933:SHP720971 SRL720933:SRL720971 TBH720933:TBH720971 TLD720933:TLD720971 TUZ720933:TUZ720971 UEV720933:UEV720971 UOR720933:UOR720971 UYN720933:UYN720971 VIJ720933:VIJ720971 VSF720933:VSF720971 WCB720933:WCB720971 WLX720933:WLX720971 WVT720933:WVT720971 L786469:L786507 JH786469:JH786507 TD786469:TD786507 ACZ786469:ACZ786507 AMV786469:AMV786507 AWR786469:AWR786507 BGN786469:BGN786507 BQJ786469:BQJ786507 CAF786469:CAF786507 CKB786469:CKB786507 CTX786469:CTX786507 DDT786469:DDT786507 DNP786469:DNP786507 DXL786469:DXL786507 EHH786469:EHH786507 ERD786469:ERD786507 FAZ786469:FAZ786507 FKV786469:FKV786507 FUR786469:FUR786507 GEN786469:GEN786507 GOJ786469:GOJ786507 GYF786469:GYF786507 HIB786469:HIB786507 HRX786469:HRX786507 IBT786469:IBT786507 ILP786469:ILP786507 IVL786469:IVL786507 JFH786469:JFH786507 JPD786469:JPD786507 JYZ786469:JYZ786507 KIV786469:KIV786507 KSR786469:KSR786507 LCN786469:LCN786507 LMJ786469:LMJ786507 LWF786469:LWF786507 MGB786469:MGB786507 MPX786469:MPX786507 MZT786469:MZT786507 NJP786469:NJP786507 NTL786469:NTL786507 ODH786469:ODH786507 OND786469:OND786507 OWZ786469:OWZ786507 PGV786469:PGV786507 PQR786469:PQR786507 QAN786469:QAN786507 QKJ786469:QKJ786507 QUF786469:QUF786507 REB786469:REB786507 RNX786469:RNX786507 RXT786469:RXT786507 SHP786469:SHP786507 SRL786469:SRL786507 TBH786469:TBH786507 TLD786469:TLD786507 TUZ786469:TUZ786507 UEV786469:UEV786507 UOR786469:UOR786507 UYN786469:UYN786507 VIJ786469:VIJ786507 VSF786469:VSF786507 WCB786469:WCB786507 WLX786469:WLX786507 WVT786469:WVT786507 L852005:L852043 JH852005:JH852043 TD852005:TD852043 ACZ852005:ACZ852043 AMV852005:AMV852043 AWR852005:AWR852043 BGN852005:BGN852043 BQJ852005:BQJ852043 CAF852005:CAF852043 CKB852005:CKB852043 CTX852005:CTX852043 DDT852005:DDT852043 DNP852005:DNP852043 DXL852005:DXL852043 EHH852005:EHH852043 ERD852005:ERD852043 FAZ852005:FAZ852043 FKV852005:FKV852043 FUR852005:FUR852043 GEN852005:GEN852043 GOJ852005:GOJ852043 GYF852005:GYF852043 HIB852005:HIB852043 HRX852005:HRX852043 IBT852005:IBT852043 ILP852005:ILP852043 IVL852005:IVL852043 JFH852005:JFH852043 JPD852005:JPD852043 JYZ852005:JYZ852043 KIV852005:KIV852043 KSR852005:KSR852043 LCN852005:LCN852043 LMJ852005:LMJ852043 LWF852005:LWF852043 MGB852005:MGB852043 MPX852005:MPX852043 MZT852005:MZT852043 NJP852005:NJP852043 NTL852005:NTL852043 ODH852005:ODH852043 OND852005:OND852043 OWZ852005:OWZ852043 PGV852005:PGV852043 PQR852005:PQR852043 QAN852005:QAN852043 QKJ852005:QKJ852043 QUF852005:QUF852043 REB852005:REB852043 RNX852005:RNX852043 RXT852005:RXT852043 SHP852005:SHP852043 SRL852005:SRL852043 TBH852005:TBH852043 TLD852005:TLD852043 TUZ852005:TUZ852043 UEV852005:UEV852043 UOR852005:UOR852043 UYN852005:UYN852043 VIJ852005:VIJ852043 VSF852005:VSF852043 WCB852005:WCB852043 WLX852005:WLX852043 WVT852005:WVT852043 L917541:L917579 JH917541:JH917579 TD917541:TD917579 ACZ917541:ACZ917579 AMV917541:AMV917579 AWR917541:AWR917579 BGN917541:BGN917579 BQJ917541:BQJ917579 CAF917541:CAF917579 CKB917541:CKB917579 CTX917541:CTX917579 DDT917541:DDT917579 DNP917541:DNP917579 DXL917541:DXL917579 EHH917541:EHH917579 ERD917541:ERD917579 FAZ917541:FAZ917579 FKV917541:FKV917579 FUR917541:FUR917579 GEN917541:GEN917579 GOJ917541:GOJ917579 GYF917541:GYF917579 HIB917541:HIB917579 HRX917541:HRX917579 IBT917541:IBT917579 ILP917541:ILP917579 IVL917541:IVL917579 JFH917541:JFH917579 JPD917541:JPD917579 JYZ917541:JYZ917579 KIV917541:KIV917579 KSR917541:KSR917579 LCN917541:LCN917579 LMJ917541:LMJ917579 LWF917541:LWF917579 MGB917541:MGB917579 MPX917541:MPX917579 MZT917541:MZT917579 NJP917541:NJP917579 NTL917541:NTL917579 ODH917541:ODH917579 OND917541:OND917579 OWZ917541:OWZ917579 PGV917541:PGV917579 PQR917541:PQR917579 QAN917541:QAN917579 QKJ917541:QKJ917579 QUF917541:QUF917579 REB917541:REB917579 RNX917541:RNX917579 RXT917541:RXT917579 SHP917541:SHP917579 SRL917541:SRL917579 TBH917541:TBH917579 TLD917541:TLD917579 TUZ917541:TUZ917579 UEV917541:UEV917579 UOR917541:UOR917579 UYN917541:UYN917579 VIJ917541:VIJ917579 VSF917541:VSF917579 WCB917541:WCB917579 WLX917541:WLX917579 WVT917541:WVT917579 L983077:L983115 JH983077:JH983115 TD983077:TD983115 ACZ983077:ACZ983115 AMV983077:AMV983115 AWR983077:AWR983115 BGN983077:BGN983115 BQJ983077:BQJ983115 CAF983077:CAF983115 CKB983077:CKB983115 CTX983077:CTX983115 DDT983077:DDT983115 DNP983077:DNP983115 DXL983077:DXL983115 EHH983077:EHH983115 ERD983077:ERD983115 FAZ983077:FAZ983115 FKV983077:FKV983115 FUR983077:FUR983115 GEN983077:GEN983115 GOJ983077:GOJ983115 GYF983077:GYF983115 HIB983077:HIB983115 HRX983077:HRX983115 IBT983077:IBT983115 ILP983077:ILP983115 IVL983077:IVL983115 JFH983077:JFH983115 JPD983077:JPD983115 JYZ983077:JYZ983115 KIV983077:KIV983115 KSR983077:KSR983115 LCN983077:LCN983115 LMJ983077:LMJ983115 LWF983077:LWF983115 MGB983077:MGB983115 MPX983077:MPX983115 MZT983077:MZT983115 NJP983077:NJP983115 NTL983077:NTL983115 ODH983077:ODH983115 OND983077:OND983115 OWZ983077:OWZ983115 PGV983077:PGV983115 PQR983077:PQR983115 QAN983077:QAN983115 QKJ983077:QKJ983115 QUF983077:QUF983115 REB983077:REB983115 RNX983077:RNX983115 RXT983077:RXT983115 SHP983077:SHP983115 SRL983077:SRL983115 TBH983077:TBH983115 TLD983077:TLD983115 TUZ983077:TUZ983115 UEV983077:UEV983115 UOR983077:UOR983115 UYN983077:UYN983115 VIJ983077:VIJ983115 VSF983077:VSF983115 WCB983077:WCB983115 WLX983077:WLX983115 WVT983077:WVT983115 L58:L60 JH58:JH59 TD58:TD59 ACZ58:ACZ59 AMV58:AMV59 AWR58:AWR59 BGN58:BGN59 BQJ58:BQJ59 CAF58:CAF59 CKB58:CKB59 CTX58:CTX59 DDT58:DDT59 DNP58:DNP59 DXL58:DXL59 EHH58:EHH59 ERD58:ERD59 FAZ58:FAZ59 FKV58:FKV59 FUR58:FUR59 GEN58:GEN59 GOJ58:GOJ59 GYF58:GYF59 HIB58:HIB59 HRX58:HRX59 IBT58:IBT59 ILP58:ILP59 IVL58:IVL59 JFH58:JFH59 JPD58:JPD59 JYZ58:JYZ59 KIV58:KIV59 KSR58:KSR59 LCN58:LCN59 LMJ58:LMJ59 LWF58:LWF59 MGB58:MGB59 MPX58:MPX59 MZT58:MZT59 NJP58:NJP59 NTL58:NTL59 ODH58:ODH59 OND58:OND59 OWZ58:OWZ59 PGV58:PGV59 PQR58:PQR59 QAN58:QAN59 QKJ58:QKJ59 QUF58:QUF59 REB58:REB59 RNX58:RNX59 RXT58:RXT59 SHP58:SHP59 SRL58:SRL59 TBH58:TBH59 TLD58:TLD59 TUZ58:TUZ59 UEV58:UEV59 UOR58:UOR59 UYN58:UYN59 VIJ58:VIJ59 VSF58:VSF59 WCB58:WCB59 WLX58:WLX59 WVT58:WVT59 L65559:L65566 JH65559:JH65566 TD65559:TD65566 ACZ65559:ACZ65566 AMV65559:AMV65566 AWR65559:AWR65566 BGN65559:BGN65566 BQJ65559:BQJ65566 CAF65559:CAF65566 CKB65559:CKB65566 CTX65559:CTX65566 DDT65559:DDT65566 DNP65559:DNP65566 DXL65559:DXL65566 EHH65559:EHH65566 ERD65559:ERD65566 FAZ65559:FAZ65566 FKV65559:FKV65566 FUR65559:FUR65566 GEN65559:GEN65566 GOJ65559:GOJ65566 GYF65559:GYF65566 HIB65559:HIB65566 HRX65559:HRX65566 IBT65559:IBT65566 ILP65559:ILP65566 IVL65559:IVL65566 JFH65559:JFH65566 JPD65559:JPD65566 JYZ65559:JYZ65566 KIV65559:KIV65566 KSR65559:KSR65566 LCN65559:LCN65566 LMJ65559:LMJ65566 LWF65559:LWF65566 MGB65559:MGB65566 MPX65559:MPX65566 MZT65559:MZT65566 NJP65559:NJP65566 NTL65559:NTL65566 ODH65559:ODH65566 OND65559:OND65566 OWZ65559:OWZ65566 PGV65559:PGV65566 PQR65559:PQR65566 QAN65559:QAN65566 QKJ65559:QKJ65566 QUF65559:QUF65566 REB65559:REB65566 RNX65559:RNX65566 RXT65559:RXT65566 SHP65559:SHP65566 SRL65559:SRL65566 TBH65559:TBH65566 TLD65559:TLD65566 TUZ65559:TUZ65566 UEV65559:UEV65566 UOR65559:UOR65566 UYN65559:UYN65566 VIJ65559:VIJ65566 VSF65559:VSF65566 WCB65559:WCB65566 WLX65559:WLX65566 WVT65559:WVT65566 L131095:L131102 JH131095:JH131102 TD131095:TD131102 ACZ131095:ACZ131102 AMV131095:AMV131102 AWR131095:AWR131102 BGN131095:BGN131102 BQJ131095:BQJ131102 CAF131095:CAF131102 CKB131095:CKB131102 CTX131095:CTX131102 DDT131095:DDT131102 DNP131095:DNP131102 DXL131095:DXL131102 EHH131095:EHH131102 ERD131095:ERD131102 FAZ131095:FAZ131102 FKV131095:FKV131102 FUR131095:FUR131102 GEN131095:GEN131102 GOJ131095:GOJ131102 GYF131095:GYF131102 HIB131095:HIB131102 HRX131095:HRX131102 IBT131095:IBT131102 ILP131095:ILP131102 IVL131095:IVL131102 JFH131095:JFH131102 JPD131095:JPD131102 JYZ131095:JYZ131102 KIV131095:KIV131102 KSR131095:KSR131102 LCN131095:LCN131102 LMJ131095:LMJ131102 LWF131095:LWF131102 MGB131095:MGB131102 MPX131095:MPX131102 MZT131095:MZT131102 NJP131095:NJP131102 NTL131095:NTL131102 ODH131095:ODH131102 OND131095:OND131102 OWZ131095:OWZ131102 PGV131095:PGV131102 PQR131095:PQR131102 QAN131095:QAN131102 QKJ131095:QKJ131102 QUF131095:QUF131102 REB131095:REB131102 RNX131095:RNX131102 RXT131095:RXT131102 SHP131095:SHP131102 SRL131095:SRL131102 TBH131095:TBH131102 TLD131095:TLD131102 TUZ131095:TUZ131102 UEV131095:UEV131102 UOR131095:UOR131102 UYN131095:UYN131102 VIJ131095:VIJ131102 VSF131095:VSF131102 WCB131095:WCB131102 WLX131095:WLX131102 WVT131095:WVT131102 L196631:L196638 JH196631:JH196638 TD196631:TD196638 ACZ196631:ACZ196638 AMV196631:AMV196638 AWR196631:AWR196638 BGN196631:BGN196638 BQJ196631:BQJ196638 CAF196631:CAF196638 CKB196631:CKB196638 CTX196631:CTX196638 DDT196631:DDT196638 DNP196631:DNP196638 DXL196631:DXL196638 EHH196631:EHH196638 ERD196631:ERD196638 FAZ196631:FAZ196638 FKV196631:FKV196638 FUR196631:FUR196638 GEN196631:GEN196638 GOJ196631:GOJ196638 GYF196631:GYF196638 HIB196631:HIB196638 HRX196631:HRX196638 IBT196631:IBT196638 ILP196631:ILP196638 IVL196631:IVL196638 JFH196631:JFH196638 JPD196631:JPD196638 JYZ196631:JYZ196638 KIV196631:KIV196638 KSR196631:KSR196638 LCN196631:LCN196638 LMJ196631:LMJ196638 LWF196631:LWF196638 MGB196631:MGB196638 MPX196631:MPX196638 MZT196631:MZT196638 NJP196631:NJP196638 NTL196631:NTL196638 ODH196631:ODH196638 OND196631:OND196638 OWZ196631:OWZ196638 PGV196631:PGV196638 PQR196631:PQR196638 QAN196631:QAN196638 QKJ196631:QKJ196638 QUF196631:QUF196638 REB196631:REB196638 RNX196631:RNX196638 RXT196631:RXT196638 SHP196631:SHP196638 SRL196631:SRL196638 TBH196631:TBH196638 TLD196631:TLD196638 TUZ196631:TUZ196638 UEV196631:UEV196638 UOR196631:UOR196638 UYN196631:UYN196638 VIJ196631:VIJ196638 VSF196631:VSF196638 WCB196631:WCB196638 WLX196631:WLX196638 WVT196631:WVT196638 L262167:L262174 JH262167:JH262174 TD262167:TD262174 ACZ262167:ACZ262174 AMV262167:AMV262174 AWR262167:AWR262174 BGN262167:BGN262174 BQJ262167:BQJ262174 CAF262167:CAF262174 CKB262167:CKB262174 CTX262167:CTX262174 DDT262167:DDT262174 DNP262167:DNP262174 DXL262167:DXL262174 EHH262167:EHH262174 ERD262167:ERD262174 FAZ262167:FAZ262174 FKV262167:FKV262174 FUR262167:FUR262174 GEN262167:GEN262174 GOJ262167:GOJ262174 GYF262167:GYF262174 HIB262167:HIB262174 HRX262167:HRX262174 IBT262167:IBT262174 ILP262167:ILP262174 IVL262167:IVL262174 JFH262167:JFH262174 JPD262167:JPD262174 JYZ262167:JYZ262174 KIV262167:KIV262174 KSR262167:KSR262174 LCN262167:LCN262174 LMJ262167:LMJ262174 LWF262167:LWF262174 MGB262167:MGB262174 MPX262167:MPX262174 MZT262167:MZT262174 NJP262167:NJP262174 NTL262167:NTL262174 ODH262167:ODH262174 OND262167:OND262174 OWZ262167:OWZ262174 PGV262167:PGV262174 PQR262167:PQR262174 QAN262167:QAN262174 QKJ262167:QKJ262174 QUF262167:QUF262174 REB262167:REB262174 RNX262167:RNX262174 RXT262167:RXT262174 SHP262167:SHP262174 SRL262167:SRL262174 TBH262167:TBH262174 TLD262167:TLD262174 TUZ262167:TUZ262174 UEV262167:UEV262174 UOR262167:UOR262174 UYN262167:UYN262174 VIJ262167:VIJ262174 VSF262167:VSF262174 WCB262167:WCB262174 WLX262167:WLX262174 WVT262167:WVT262174 L327703:L327710 JH327703:JH327710 TD327703:TD327710 ACZ327703:ACZ327710 AMV327703:AMV327710 AWR327703:AWR327710 BGN327703:BGN327710 BQJ327703:BQJ327710 CAF327703:CAF327710 CKB327703:CKB327710 CTX327703:CTX327710 DDT327703:DDT327710 DNP327703:DNP327710 DXL327703:DXL327710 EHH327703:EHH327710 ERD327703:ERD327710 FAZ327703:FAZ327710 FKV327703:FKV327710 FUR327703:FUR327710 GEN327703:GEN327710 GOJ327703:GOJ327710 GYF327703:GYF327710 HIB327703:HIB327710 HRX327703:HRX327710 IBT327703:IBT327710 ILP327703:ILP327710 IVL327703:IVL327710 JFH327703:JFH327710 JPD327703:JPD327710 JYZ327703:JYZ327710 KIV327703:KIV327710 KSR327703:KSR327710 LCN327703:LCN327710 LMJ327703:LMJ327710 LWF327703:LWF327710 MGB327703:MGB327710 MPX327703:MPX327710 MZT327703:MZT327710 NJP327703:NJP327710 NTL327703:NTL327710 ODH327703:ODH327710 OND327703:OND327710 OWZ327703:OWZ327710 PGV327703:PGV327710 PQR327703:PQR327710 QAN327703:QAN327710 QKJ327703:QKJ327710 QUF327703:QUF327710 REB327703:REB327710 RNX327703:RNX327710 RXT327703:RXT327710 SHP327703:SHP327710 SRL327703:SRL327710 TBH327703:TBH327710 TLD327703:TLD327710 TUZ327703:TUZ327710 UEV327703:UEV327710 UOR327703:UOR327710 UYN327703:UYN327710 VIJ327703:VIJ327710 VSF327703:VSF327710 WCB327703:WCB327710 WLX327703:WLX327710 WVT327703:WVT327710 L393239:L393246 JH393239:JH393246 TD393239:TD393246 ACZ393239:ACZ393246 AMV393239:AMV393246 AWR393239:AWR393246 BGN393239:BGN393246 BQJ393239:BQJ393246 CAF393239:CAF393246 CKB393239:CKB393246 CTX393239:CTX393246 DDT393239:DDT393246 DNP393239:DNP393246 DXL393239:DXL393246 EHH393239:EHH393246 ERD393239:ERD393246 FAZ393239:FAZ393246 FKV393239:FKV393246 FUR393239:FUR393246 GEN393239:GEN393246 GOJ393239:GOJ393246 GYF393239:GYF393246 HIB393239:HIB393246 HRX393239:HRX393246 IBT393239:IBT393246 ILP393239:ILP393246 IVL393239:IVL393246 JFH393239:JFH393246 JPD393239:JPD393246 JYZ393239:JYZ393246 KIV393239:KIV393246 KSR393239:KSR393246 LCN393239:LCN393246 LMJ393239:LMJ393246 LWF393239:LWF393246 MGB393239:MGB393246 MPX393239:MPX393246 MZT393239:MZT393246 NJP393239:NJP393246 NTL393239:NTL393246 ODH393239:ODH393246 OND393239:OND393246 OWZ393239:OWZ393246 PGV393239:PGV393246 PQR393239:PQR393246 QAN393239:QAN393246 QKJ393239:QKJ393246 QUF393239:QUF393246 REB393239:REB393246 RNX393239:RNX393246 RXT393239:RXT393246 SHP393239:SHP393246 SRL393239:SRL393246 TBH393239:TBH393246 TLD393239:TLD393246 TUZ393239:TUZ393246 UEV393239:UEV393246 UOR393239:UOR393246 UYN393239:UYN393246 VIJ393239:VIJ393246 VSF393239:VSF393246 WCB393239:WCB393246 WLX393239:WLX393246 WVT393239:WVT393246 L458775:L458782 JH458775:JH458782 TD458775:TD458782 ACZ458775:ACZ458782 AMV458775:AMV458782 AWR458775:AWR458782 BGN458775:BGN458782 BQJ458775:BQJ458782 CAF458775:CAF458782 CKB458775:CKB458782 CTX458775:CTX458782 DDT458775:DDT458782 DNP458775:DNP458782 DXL458775:DXL458782 EHH458775:EHH458782 ERD458775:ERD458782 FAZ458775:FAZ458782 FKV458775:FKV458782 FUR458775:FUR458782 GEN458775:GEN458782 GOJ458775:GOJ458782 GYF458775:GYF458782 HIB458775:HIB458782 HRX458775:HRX458782 IBT458775:IBT458782 ILP458775:ILP458782 IVL458775:IVL458782 JFH458775:JFH458782 JPD458775:JPD458782 JYZ458775:JYZ458782 KIV458775:KIV458782 KSR458775:KSR458782 LCN458775:LCN458782 LMJ458775:LMJ458782 LWF458775:LWF458782 MGB458775:MGB458782 MPX458775:MPX458782 MZT458775:MZT458782 NJP458775:NJP458782 NTL458775:NTL458782 ODH458775:ODH458782 OND458775:OND458782 OWZ458775:OWZ458782 PGV458775:PGV458782 PQR458775:PQR458782 QAN458775:QAN458782 QKJ458775:QKJ458782 QUF458775:QUF458782 REB458775:REB458782 RNX458775:RNX458782 RXT458775:RXT458782 SHP458775:SHP458782 SRL458775:SRL458782 TBH458775:TBH458782 TLD458775:TLD458782 TUZ458775:TUZ458782 UEV458775:UEV458782 UOR458775:UOR458782 UYN458775:UYN458782 VIJ458775:VIJ458782 VSF458775:VSF458782 WCB458775:WCB458782 WLX458775:WLX458782 WVT458775:WVT458782 L524311:L524318 JH524311:JH524318 TD524311:TD524318 ACZ524311:ACZ524318 AMV524311:AMV524318 AWR524311:AWR524318 BGN524311:BGN524318 BQJ524311:BQJ524318 CAF524311:CAF524318 CKB524311:CKB524318 CTX524311:CTX524318 DDT524311:DDT524318 DNP524311:DNP524318 DXL524311:DXL524318 EHH524311:EHH524318 ERD524311:ERD524318 FAZ524311:FAZ524318 FKV524311:FKV524318 FUR524311:FUR524318 GEN524311:GEN524318 GOJ524311:GOJ524318 GYF524311:GYF524318 HIB524311:HIB524318 HRX524311:HRX524318 IBT524311:IBT524318 ILP524311:ILP524318 IVL524311:IVL524318 JFH524311:JFH524318 JPD524311:JPD524318 JYZ524311:JYZ524318 KIV524311:KIV524318 KSR524311:KSR524318 LCN524311:LCN524318 LMJ524311:LMJ524318 LWF524311:LWF524318 MGB524311:MGB524318 MPX524311:MPX524318 MZT524311:MZT524318 NJP524311:NJP524318 NTL524311:NTL524318 ODH524311:ODH524318 OND524311:OND524318 OWZ524311:OWZ524318 PGV524311:PGV524318 PQR524311:PQR524318 QAN524311:QAN524318 QKJ524311:QKJ524318 QUF524311:QUF524318 REB524311:REB524318 RNX524311:RNX524318 RXT524311:RXT524318 SHP524311:SHP524318 SRL524311:SRL524318 TBH524311:TBH524318 TLD524311:TLD524318 TUZ524311:TUZ524318 UEV524311:UEV524318 UOR524311:UOR524318 UYN524311:UYN524318 VIJ524311:VIJ524318 VSF524311:VSF524318 WCB524311:WCB524318 WLX524311:WLX524318 WVT524311:WVT524318 L589847:L589854 JH589847:JH589854 TD589847:TD589854 ACZ589847:ACZ589854 AMV589847:AMV589854 AWR589847:AWR589854 BGN589847:BGN589854 BQJ589847:BQJ589854 CAF589847:CAF589854 CKB589847:CKB589854 CTX589847:CTX589854 DDT589847:DDT589854 DNP589847:DNP589854 DXL589847:DXL589854 EHH589847:EHH589854 ERD589847:ERD589854 FAZ589847:FAZ589854 FKV589847:FKV589854 FUR589847:FUR589854 GEN589847:GEN589854 GOJ589847:GOJ589854 GYF589847:GYF589854 HIB589847:HIB589854 HRX589847:HRX589854 IBT589847:IBT589854 ILP589847:ILP589854 IVL589847:IVL589854 JFH589847:JFH589854 JPD589847:JPD589854 JYZ589847:JYZ589854 KIV589847:KIV589854 KSR589847:KSR589854 LCN589847:LCN589854 LMJ589847:LMJ589854 LWF589847:LWF589854 MGB589847:MGB589854 MPX589847:MPX589854 MZT589847:MZT589854 NJP589847:NJP589854 NTL589847:NTL589854 ODH589847:ODH589854 OND589847:OND589854 OWZ589847:OWZ589854 PGV589847:PGV589854 PQR589847:PQR589854 QAN589847:QAN589854 QKJ589847:QKJ589854 QUF589847:QUF589854 REB589847:REB589854 RNX589847:RNX589854 RXT589847:RXT589854 SHP589847:SHP589854 SRL589847:SRL589854 TBH589847:TBH589854 TLD589847:TLD589854 TUZ589847:TUZ589854 UEV589847:UEV589854 UOR589847:UOR589854 UYN589847:UYN589854 VIJ589847:VIJ589854 VSF589847:VSF589854 WCB589847:WCB589854 WLX589847:WLX589854 WVT589847:WVT589854 L655383:L655390 JH655383:JH655390 TD655383:TD655390 ACZ655383:ACZ655390 AMV655383:AMV655390 AWR655383:AWR655390 BGN655383:BGN655390 BQJ655383:BQJ655390 CAF655383:CAF655390 CKB655383:CKB655390 CTX655383:CTX655390 DDT655383:DDT655390 DNP655383:DNP655390 DXL655383:DXL655390 EHH655383:EHH655390 ERD655383:ERD655390 FAZ655383:FAZ655390 FKV655383:FKV655390 FUR655383:FUR655390 GEN655383:GEN655390 GOJ655383:GOJ655390 GYF655383:GYF655390 HIB655383:HIB655390 HRX655383:HRX655390 IBT655383:IBT655390 ILP655383:ILP655390 IVL655383:IVL655390 JFH655383:JFH655390 JPD655383:JPD655390 JYZ655383:JYZ655390 KIV655383:KIV655390 KSR655383:KSR655390 LCN655383:LCN655390 LMJ655383:LMJ655390 LWF655383:LWF655390 MGB655383:MGB655390 MPX655383:MPX655390 MZT655383:MZT655390 NJP655383:NJP655390 NTL655383:NTL655390 ODH655383:ODH655390 OND655383:OND655390 OWZ655383:OWZ655390 PGV655383:PGV655390 PQR655383:PQR655390 QAN655383:QAN655390 QKJ655383:QKJ655390 QUF655383:QUF655390 REB655383:REB655390 RNX655383:RNX655390 RXT655383:RXT655390 SHP655383:SHP655390 SRL655383:SRL655390 TBH655383:TBH655390 TLD655383:TLD655390 TUZ655383:TUZ655390 UEV655383:UEV655390 UOR655383:UOR655390 UYN655383:UYN655390 VIJ655383:VIJ655390 VSF655383:VSF655390 WCB655383:WCB655390 WLX655383:WLX655390 WVT655383:WVT655390 L720919:L720926 JH720919:JH720926 TD720919:TD720926 ACZ720919:ACZ720926 AMV720919:AMV720926 AWR720919:AWR720926 BGN720919:BGN720926 BQJ720919:BQJ720926 CAF720919:CAF720926 CKB720919:CKB720926 CTX720919:CTX720926 DDT720919:DDT720926 DNP720919:DNP720926 DXL720919:DXL720926 EHH720919:EHH720926 ERD720919:ERD720926 FAZ720919:FAZ720926 FKV720919:FKV720926 FUR720919:FUR720926 GEN720919:GEN720926 GOJ720919:GOJ720926 GYF720919:GYF720926 HIB720919:HIB720926 HRX720919:HRX720926 IBT720919:IBT720926 ILP720919:ILP720926 IVL720919:IVL720926 JFH720919:JFH720926 JPD720919:JPD720926 JYZ720919:JYZ720926 KIV720919:KIV720926 KSR720919:KSR720926 LCN720919:LCN720926 LMJ720919:LMJ720926 LWF720919:LWF720926 MGB720919:MGB720926 MPX720919:MPX720926 MZT720919:MZT720926 NJP720919:NJP720926 NTL720919:NTL720926 ODH720919:ODH720926 OND720919:OND720926 OWZ720919:OWZ720926 PGV720919:PGV720926 PQR720919:PQR720926 QAN720919:QAN720926 QKJ720919:QKJ720926 QUF720919:QUF720926 REB720919:REB720926 RNX720919:RNX720926 RXT720919:RXT720926 SHP720919:SHP720926 SRL720919:SRL720926 TBH720919:TBH720926 TLD720919:TLD720926 TUZ720919:TUZ720926 UEV720919:UEV720926 UOR720919:UOR720926 UYN720919:UYN720926 VIJ720919:VIJ720926 VSF720919:VSF720926 WCB720919:WCB720926 WLX720919:WLX720926 WVT720919:WVT720926 L786455:L786462 JH786455:JH786462 TD786455:TD786462 ACZ786455:ACZ786462 AMV786455:AMV786462 AWR786455:AWR786462 BGN786455:BGN786462 BQJ786455:BQJ786462 CAF786455:CAF786462 CKB786455:CKB786462 CTX786455:CTX786462 DDT786455:DDT786462 DNP786455:DNP786462 DXL786455:DXL786462 EHH786455:EHH786462 ERD786455:ERD786462 FAZ786455:FAZ786462 FKV786455:FKV786462 FUR786455:FUR786462 GEN786455:GEN786462 GOJ786455:GOJ786462 GYF786455:GYF786462 HIB786455:HIB786462 HRX786455:HRX786462 IBT786455:IBT786462 ILP786455:ILP786462 IVL786455:IVL786462 JFH786455:JFH786462 JPD786455:JPD786462 JYZ786455:JYZ786462 KIV786455:KIV786462 KSR786455:KSR786462 LCN786455:LCN786462 LMJ786455:LMJ786462 LWF786455:LWF786462 MGB786455:MGB786462 MPX786455:MPX786462 MZT786455:MZT786462 NJP786455:NJP786462 NTL786455:NTL786462 ODH786455:ODH786462 OND786455:OND786462 OWZ786455:OWZ786462 PGV786455:PGV786462 PQR786455:PQR786462 QAN786455:QAN786462 QKJ786455:QKJ786462 QUF786455:QUF786462 REB786455:REB786462 RNX786455:RNX786462 RXT786455:RXT786462 SHP786455:SHP786462 SRL786455:SRL786462 TBH786455:TBH786462 TLD786455:TLD786462 TUZ786455:TUZ786462 UEV786455:UEV786462 UOR786455:UOR786462 UYN786455:UYN786462 VIJ786455:VIJ786462 VSF786455:VSF786462 WCB786455:WCB786462 WLX786455:WLX786462 WVT786455:WVT786462 L851991:L851998 JH851991:JH851998 TD851991:TD851998 ACZ851991:ACZ851998 AMV851991:AMV851998 AWR851991:AWR851998 BGN851991:BGN851998 BQJ851991:BQJ851998 CAF851991:CAF851998 CKB851991:CKB851998 CTX851991:CTX851998 DDT851991:DDT851998 DNP851991:DNP851998 DXL851991:DXL851998 EHH851991:EHH851998 ERD851991:ERD851998 FAZ851991:FAZ851998 FKV851991:FKV851998 FUR851991:FUR851998 GEN851991:GEN851998 GOJ851991:GOJ851998 GYF851991:GYF851998 HIB851991:HIB851998 HRX851991:HRX851998 IBT851991:IBT851998 ILP851991:ILP851998 IVL851991:IVL851998 JFH851991:JFH851998 JPD851991:JPD851998 JYZ851991:JYZ851998 KIV851991:KIV851998 KSR851991:KSR851998 LCN851991:LCN851998 LMJ851991:LMJ851998 LWF851991:LWF851998 MGB851991:MGB851998 MPX851991:MPX851998 MZT851991:MZT851998 NJP851991:NJP851998 NTL851991:NTL851998 ODH851991:ODH851998 OND851991:OND851998 OWZ851991:OWZ851998 PGV851991:PGV851998 PQR851991:PQR851998 QAN851991:QAN851998 QKJ851991:QKJ851998 QUF851991:QUF851998 REB851991:REB851998 RNX851991:RNX851998 RXT851991:RXT851998 SHP851991:SHP851998 SRL851991:SRL851998 TBH851991:TBH851998 TLD851991:TLD851998 TUZ851991:TUZ851998 UEV851991:UEV851998 UOR851991:UOR851998 UYN851991:UYN851998 VIJ851991:VIJ851998 VSF851991:VSF851998 WCB851991:WCB851998 WLX851991:WLX851998 WVT851991:WVT851998 L917527:L917534 JH917527:JH917534 TD917527:TD917534 ACZ917527:ACZ917534 AMV917527:AMV917534 AWR917527:AWR917534 BGN917527:BGN917534 BQJ917527:BQJ917534 CAF917527:CAF917534 CKB917527:CKB917534 CTX917527:CTX917534 DDT917527:DDT917534 DNP917527:DNP917534 DXL917527:DXL917534 EHH917527:EHH917534 ERD917527:ERD917534 FAZ917527:FAZ917534 FKV917527:FKV917534 FUR917527:FUR917534 GEN917527:GEN917534 GOJ917527:GOJ917534 GYF917527:GYF917534 HIB917527:HIB917534 HRX917527:HRX917534 IBT917527:IBT917534 ILP917527:ILP917534 IVL917527:IVL917534 JFH917527:JFH917534 JPD917527:JPD917534 JYZ917527:JYZ917534 KIV917527:KIV917534 KSR917527:KSR917534 LCN917527:LCN917534 LMJ917527:LMJ917534 LWF917527:LWF917534 MGB917527:MGB917534 MPX917527:MPX917534 MZT917527:MZT917534 NJP917527:NJP917534 NTL917527:NTL917534 ODH917527:ODH917534 OND917527:OND917534 OWZ917527:OWZ917534 PGV917527:PGV917534 PQR917527:PQR917534 QAN917527:QAN917534 QKJ917527:QKJ917534 QUF917527:QUF917534 REB917527:REB917534 RNX917527:RNX917534 RXT917527:RXT917534 SHP917527:SHP917534 SRL917527:SRL917534 TBH917527:TBH917534 TLD917527:TLD917534 TUZ917527:TUZ917534 UEV917527:UEV917534 UOR917527:UOR917534 UYN917527:UYN917534 VIJ917527:VIJ917534 VSF917527:VSF917534 WCB917527:WCB917534 WLX917527:WLX917534 WVT917527:WVT917534 L983063:L983070 JH983063:JH983070 TD983063:TD983070 ACZ983063:ACZ983070 AMV983063:AMV983070 AWR983063:AWR983070 BGN983063:BGN983070 BQJ983063:BQJ983070 CAF983063:CAF983070 CKB983063:CKB983070 CTX983063:CTX983070 DDT983063:DDT983070 DNP983063:DNP983070 DXL983063:DXL983070 EHH983063:EHH983070 ERD983063:ERD983070 FAZ983063:FAZ983070 FKV983063:FKV983070 FUR983063:FUR983070 GEN983063:GEN983070 GOJ983063:GOJ983070 GYF983063:GYF983070 HIB983063:HIB983070 HRX983063:HRX983070 IBT983063:IBT983070 ILP983063:ILP983070 IVL983063:IVL983070 JFH983063:JFH983070 JPD983063:JPD983070 JYZ983063:JYZ983070 KIV983063:KIV983070 KSR983063:KSR983070 LCN983063:LCN983070 LMJ983063:LMJ983070 LWF983063:LWF983070 MGB983063:MGB983070 MPX983063:MPX983070 MZT983063:MZT983070 NJP983063:NJP983070 NTL983063:NTL983070 ODH983063:ODH983070 OND983063:OND983070 OWZ983063:OWZ983070 PGV983063:PGV983070 PQR983063:PQR983070 QAN983063:QAN983070 QKJ983063:QKJ983070 QUF983063:QUF983070 REB983063:REB983070 RNX983063:RNX983070 RXT983063:RXT983070 SHP983063:SHP983070 SRL983063:SRL983070 TBH983063:TBH983070 TLD983063:TLD983070 TUZ983063:TUZ983070 UEV983063:UEV983070 UOR983063:UOR983070 UYN983063:UYN983070 VIJ983063:VIJ983070 VSF983063:VSF983070 WCB983063:WCB983070 WLX983063:WLX983070 WVT66" xr:uid="{9EC1C07C-E488-49AF-B0EB-64BCD9EE909C}">
      <formula1>$H$135:$H$140</formula1>
    </dataValidation>
    <dataValidation type="list" allowBlank="1" showInputMessage="1" showErrorMessage="1" sqref="WVS983063:WVS983070 K66:K78 JG66 TC66 ACY66 AMU66 AWQ66 BGM66 BQI66 CAE66 CKA66 CTW66 DDS66 DNO66 DXK66 EHG66 ERC66 FAY66 FKU66 FUQ66 GEM66 GOI66 GYE66 HIA66 HRW66 IBS66 ILO66 IVK66 JFG66 JPC66 JYY66 KIU66 KSQ66 LCM66 LMI66 LWE66 MGA66 MPW66 MZS66 NJO66 NTK66 ODG66 ONC66 OWY66 PGU66 PQQ66 QAM66 QKI66 QUE66 REA66 RNW66 RXS66 SHO66 SRK66 TBG66 TLC66 TUY66 UEU66 UOQ66 UYM66 VII66 VSE66 WCA66 WLW66 K65573:K65611 JG65573:JG65611 TC65573:TC65611 ACY65573:ACY65611 AMU65573:AMU65611 AWQ65573:AWQ65611 BGM65573:BGM65611 BQI65573:BQI65611 CAE65573:CAE65611 CKA65573:CKA65611 CTW65573:CTW65611 DDS65573:DDS65611 DNO65573:DNO65611 DXK65573:DXK65611 EHG65573:EHG65611 ERC65573:ERC65611 FAY65573:FAY65611 FKU65573:FKU65611 FUQ65573:FUQ65611 GEM65573:GEM65611 GOI65573:GOI65611 GYE65573:GYE65611 HIA65573:HIA65611 HRW65573:HRW65611 IBS65573:IBS65611 ILO65573:ILO65611 IVK65573:IVK65611 JFG65573:JFG65611 JPC65573:JPC65611 JYY65573:JYY65611 KIU65573:KIU65611 KSQ65573:KSQ65611 LCM65573:LCM65611 LMI65573:LMI65611 LWE65573:LWE65611 MGA65573:MGA65611 MPW65573:MPW65611 MZS65573:MZS65611 NJO65573:NJO65611 NTK65573:NTK65611 ODG65573:ODG65611 ONC65573:ONC65611 OWY65573:OWY65611 PGU65573:PGU65611 PQQ65573:PQQ65611 QAM65573:QAM65611 QKI65573:QKI65611 QUE65573:QUE65611 REA65573:REA65611 RNW65573:RNW65611 RXS65573:RXS65611 SHO65573:SHO65611 SRK65573:SRK65611 TBG65573:TBG65611 TLC65573:TLC65611 TUY65573:TUY65611 UEU65573:UEU65611 UOQ65573:UOQ65611 UYM65573:UYM65611 VII65573:VII65611 VSE65573:VSE65611 WCA65573:WCA65611 WLW65573:WLW65611 WVS65573:WVS65611 K131109:K131147 JG131109:JG131147 TC131109:TC131147 ACY131109:ACY131147 AMU131109:AMU131147 AWQ131109:AWQ131147 BGM131109:BGM131147 BQI131109:BQI131147 CAE131109:CAE131147 CKA131109:CKA131147 CTW131109:CTW131147 DDS131109:DDS131147 DNO131109:DNO131147 DXK131109:DXK131147 EHG131109:EHG131147 ERC131109:ERC131147 FAY131109:FAY131147 FKU131109:FKU131147 FUQ131109:FUQ131147 GEM131109:GEM131147 GOI131109:GOI131147 GYE131109:GYE131147 HIA131109:HIA131147 HRW131109:HRW131147 IBS131109:IBS131147 ILO131109:ILO131147 IVK131109:IVK131147 JFG131109:JFG131147 JPC131109:JPC131147 JYY131109:JYY131147 KIU131109:KIU131147 KSQ131109:KSQ131147 LCM131109:LCM131147 LMI131109:LMI131147 LWE131109:LWE131147 MGA131109:MGA131147 MPW131109:MPW131147 MZS131109:MZS131147 NJO131109:NJO131147 NTK131109:NTK131147 ODG131109:ODG131147 ONC131109:ONC131147 OWY131109:OWY131147 PGU131109:PGU131147 PQQ131109:PQQ131147 QAM131109:QAM131147 QKI131109:QKI131147 QUE131109:QUE131147 REA131109:REA131147 RNW131109:RNW131147 RXS131109:RXS131147 SHO131109:SHO131147 SRK131109:SRK131147 TBG131109:TBG131147 TLC131109:TLC131147 TUY131109:TUY131147 UEU131109:UEU131147 UOQ131109:UOQ131147 UYM131109:UYM131147 VII131109:VII131147 VSE131109:VSE131147 WCA131109:WCA131147 WLW131109:WLW131147 WVS131109:WVS131147 K196645:K196683 JG196645:JG196683 TC196645:TC196683 ACY196645:ACY196683 AMU196645:AMU196683 AWQ196645:AWQ196683 BGM196645:BGM196683 BQI196645:BQI196683 CAE196645:CAE196683 CKA196645:CKA196683 CTW196645:CTW196683 DDS196645:DDS196683 DNO196645:DNO196683 DXK196645:DXK196683 EHG196645:EHG196683 ERC196645:ERC196683 FAY196645:FAY196683 FKU196645:FKU196683 FUQ196645:FUQ196683 GEM196645:GEM196683 GOI196645:GOI196683 GYE196645:GYE196683 HIA196645:HIA196683 HRW196645:HRW196683 IBS196645:IBS196683 ILO196645:ILO196683 IVK196645:IVK196683 JFG196645:JFG196683 JPC196645:JPC196683 JYY196645:JYY196683 KIU196645:KIU196683 KSQ196645:KSQ196683 LCM196645:LCM196683 LMI196645:LMI196683 LWE196645:LWE196683 MGA196645:MGA196683 MPW196645:MPW196683 MZS196645:MZS196683 NJO196645:NJO196683 NTK196645:NTK196683 ODG196645:ODG196683 ONC196645:ONC196683 OWY196645:OWY196683 PGU196645:PGU196683 PQQ196645:PQQ196683 QAM196645:QAM196683 QKI196645:QKI196683 QUE196645:QUE196683 REA196645:REA196683 RNW196645:RNW196683 RXS196645:RXS196683 SHO196645:SHO196683 SRK196645:SRK196683 TBG196645:TBG196683 TLC196645:TLC196683 TUY196645:TUY196683 UEU196645:UEU196683 UOQ196645:UOQ196683 UYM196645:UYM196683 VII196645:VII196683 VSE196645:VSE196683 WCA196645:WCA196683 WLW196645:WLW196683 WVS196645:WVS196683 K262181:K262219 JG262181:JG262219 TC262181:TC262219 ACY262181:ACY262219 AMU262181:AMU262219 AWQ262181:AWQ262219 BGM262181:BGM262219 BQI262181:BQI262219 CAE262181:CAE262219 CKA262181:CKA262219 CTW262181:CTW262219 DDS262181:DDS262219 DNO262181:DNO262219 DXK262181:DXK262219 EHG262181:EHG262219 ERC262181:ERC262219 FAY262181:FAY262219 FKU262181:FKU262219 FUQ262181:FUQ262219 GEM262181:GEM262219 GOI262181:GOI262219 GYE262181:GYE262219 HIA262181:HIA262219 HRW262181:HRW262219 IBS262181:IBS262219 ILO262181:ILO262219 IVK262181:IVK262219 JFG262181:JFG262219 JPC262181:JPC262219 JYY262181:JYY262219 KIU262181:KIU262219 KSQ262181:KSQ262219 LCM262181:LCM262219 LMI262181:LMI262219 LWE262181:LWE262219 MGA262181:MGA262219 MPW262181:MPW262219 MZS262181:MZS262219 NJO262181:NJO262219 NTK262181:NTK262219 ODG262181:ODG262219 ONC262181:ONC262219 OWY262181:OWY262219 PGU262181:PGU262219 PQQ262181:PQQ262219 QAM262181:QAM262219 QKI262181:QKI262219 QUE262181:QUE262219 REA262181:REA262219 RNW262181:RNW262219 RXS262181:RXS262219 SHO262181:SHO262219 SRK262181:SRK262219 TBG262181:TBG262219 TLC262181:TLC262219 TUY262181:TUY262219 UEU262181:UEU262219 UOQ262181:UOQ262219 UYM262181:UYM262219 VII262181:VII262219 VSE262181:VSE262219 WCA262181:WCA262219 WLW262181:WLW262219 WVS262181:WVS262219 K327717:K327755 JG327717:JG327755 TC327717:TC327755 ACY327717:ACY327755 AMU327717:AMU327755 AWQ327717:AWQ327755 BGM327717:BGM327755 BQI327717:BQI327755 CAE327717:CAE327755 CKA327717:CKA327755 CTW327717:CTW327755 DDS327717:DDS327755 DNO327717:DNO327755 DXK327717:DXK327755 EHG327717:EHG327755 ERC327717:ERC327755 FAY327717:FAY327755 FKU327717:FKU327755 FUQ327717:FUQ327755 GEM327717:GEM327755 GOI327717:GOI327755 GYE327717:GYE327755 HIA327717:HIA327755 HRW327717:HRW327755 IBS327717:IBS327755 ILO327717:ILO327755 IVK327717:IVK327755 JFG327717:JFG327755 JPC327717:JPC327755 JYY327717:JYY327755 KIU327717:KIU327755 KSQ327717:KSQ327755 LCM327717:LCM327755 LMI327717:LMI327755 LWE327717:LWE327755 MGA327717:MGA327755 MPW327717:MPW327755 MZS327717:MZS327755 NJO327717:NJO327755 NTK327717:NTK327755 ODG327717:ODG327755 ONC327717:ONC327755 OWY327717:OWY327755 PGU327717:PGU327755 PQQ327717:PQQ327755 QAM327717:QAM327755 QKI327717:QKI327755 QUE327717:QUE327755 REA327717:REA327755 RNW327717:RNW327755 RXS327717:RXS327755 SHO327717:SHO327755 SRK327717:SRK327755 TBG327717:TBG327755 TLC327717:TLC327755 TUY327717:TUY327755 UEU327717:UEU327755 UOQ327717:UOQ327755 UYM327717:UYM327755 VII327717:VII327755 VSE327717:VSE327755 WCA327717:WCA327755 WLW327717:WLW327755 WVS327717:WVS327755 K393253:K393291 JG393253:JG393291 TC393253:TC393291 ACY393253:ACY393291 AMU393253:AMU393291 AWQ393253:AWQ393291 BGM393253:BGM393291 BQI393253:BQI393291 CAE393253:CAE393291 CKA393253:CKA393291 CTW393253:CTW393291 DDS393253:DDS393291 DNO393253:DNO393291 DXK393253:DXK393291 EHG393253:EHG393291 ERC393253:ERC393291 FAY393253:FAY393291 FKU393253:FKU393291 FUQ393253:FUQ393291 GEM393253:GEM393291 GOI393253:GOI393291 GYE393253:GYE393291 HIA393253:HIA393291 HRW393253:HRW393291 IBS393253:IBS393291 ILO393253:ILO393291 IVK393253:IVK393291 JFG393253:JFG393291 JPC393253:JPC393291 JYY393253:JYY393291 KIU393253:KIU393291 KSQ393253:KSQ393291 LCM393253:LCM393291 LMI393253:LMI393291 LWE393253:LWE393291 MGA393253:MGA393291 MPW393253:MPW393291 MZS393253:MZS393291 NJO393253:NJO393291 NTK393253:NTK393291 ODG393253:ODG393291 ONC393253:ONC393291 OWY393253:OWY393291 PGU393253:PGU393291 PQQ393253:PQQ393291 QAM393253:QAM393291 QKI393253:QKI393291 QUE393253:QUE393291 REA393253:REA393291 RNW393253:RNW393291 RXS393253:RXS393291 SHO393253:SHO393291 SRK393253:SRK393291 TBG393253:TBG393291 TLC393253:TLC393291 TUY393253:TUY393291 UEU393253:UEU393291 UOQ393253:UOQ393291 UYM393253:UYM393291 VII393253:VII393291 VSE393253:VSE393291 WCA393253:WCA393291 WLW393253:WLW393291 WVS393253:WVS393291 K458789:K458827 JG458789:JG458827 TC458789:TC458827 ACY458789:ACY458827 AMU458789:AMU458827 AWQ458789:AWQ458827 BGM458789:BGM458827 BQI458789:BQI458827 CAE458789:CAE458827 CKA458789:CKA458827 CTW458789:CTW458827 DDS458789:DDS458827 DNO458789:DNO458827 DXK458789:DXK458827 EHG458789:EHG458827 ERC458789:ERC458827 FAY458789:FAY458827 FKU458789:FKU458827 FUQ458789:FUQ458827 GEM458789:GEM458827 GOI458789:GOI458827 GYE458789:GYE458827 HIA458789:HIA458827 HRW458789:HRW458827 IBS458789:IBS458827 ILO458789:ILO458827 IVK458789:IVK458827 JFG458789:JFG458827 JPC458789:JPC458827 JYY458789:JYY458827 KIU458789:KIU458827 KSQ458789:KSQ458827 LCM458789:LCM458827 LMI458789:LMI458827 LWE458789:LWE458827 MGA458789:MGA458827 MPW458789:MPW458827 MZS458789:MZS458827 NJO458789:NJO458827 NTK458789:NTK458827 ODG458789:ODG458827 ONC458789:ONC458827 OWY458789:OWY458827 PGU458789:PGU458827 PQQ458789:PQQ458827 QAM458789:QAM458827 QKI458789:QKI458827 QUE458789:QUE458827 REA458789:REA458827 RNW458789:RNW458827 RXS458789:RXS458827 SHO458789:SHO458827 SRK458789:SRK458827 TBG458789:TBG458827 TLC458789:TLC458827 TUY458789:TUY458827 UEU458789:UEU458827 UOQ458789:UOQ458827 UYM458789:UYM458827 VII458789:VII458827 VSE458789:VSE458827 WCA458789:WCA458827 WLW458789:WLW458827 WVS458789:WVS458827 K524325:K524363 JG524325:JG524363 TC524325:TC524363 ACY524325:ACY524363 AMU524325:AMU524363 AWQ524325:AWQ524363 BGM524325:BGM524363 BQI524325:BQI524363 CAE524325:CAE524363 CKA524325:CKA524363 CTW524325:CTW524363 DDS524325:DDS524363 DNO524325:DNO524363 DXK524325:DXK524363 EHG524325:EHG524363 ERC524325:ERC524363 FAY524325:FAY524363 FKU524325:FKU524363 FUQ524325:FUQ524363 GEM524325:GEM524363 GOI524325:GOI524363 GYE524325:GYE524363 HIA524325:HIA524363 HRW524325:HRW524363 IBS524325:IBS524363 ILO524325:ILO524363 IVK524325:IVK524363 JFG524325:JFG524363 JPC524325:JPC524363 JYY524325:JYY524363 KIU524325:KIU524363 KSQ524325:KSQ524363 LCM524325:LCM524363 LMI524325:LMI524363 LWE524325:LWE524363 MGA524325:MGA524363 MPW524325:MPW524363 MZS524325:MZS524363 NJO524325:NJO524363 NTK524325:NTK524363 ODG524325:ODG524363 ONC524325:ONC524363 OWY524325:OWY524363 PGU524325:PGU524363 PQQ524325:PQQ524363 QAM524325:QAM524363 QKI524325:QKI524363 QUE524325:QUE524363 REA524325:REA524363 RNW524325:RNW524363 RXS524325:RXS524363 SHO524325:SHO524363 SRK524325:SRK524363 TBG524325:TBG524363 TLC524325:TLC524363 TUY524325:TUY524363 UEU524325:UEU524363 UOQ524325:UOQ524363 UYM524325:UYM524363 VII524325:VII524363 VSE524325:VSE524363 WCA524325:WCA524363 WLW524325:WLW524363 WVS524325:WVS524363 K589861:K589899 JG589861:JG589899 TC589861:TC589899 ACY589861:ACY589899 AMU589861:AMU589899 AWQ589861:AWQ589899 BGM589861:BGM589899 BQI589861:BQI589899 CAE589861:CAE589899 CKA589861:CKA589899 CTW589861:CTW589899 DDS589861:DDS589899 DNO589861:DNO589899 DXK589861:DXK589899 EHG589861:EHG589899 ERC589861:ERC589899 FAY589861:FAY589899 FKU589861:FKU589899 FUQ589861:FUQ589899 GEM589861:GEM589899 GOI589861:GOI589899 GYE589861:GYE589899 HIA589861:HIA589899 HRW589861:HRW589899 IBS589861:IBS589899 ILO589861:ILO589899 IVK589861:IVK589899 JFG589861:JFG589899 JPC589861:JPC589899 JYY589861:JYY589899 KIU589861:KIU589899 KSQ589861:KSQ589899 LCM589861:LCM589899 LMI589861:LMI589899 LWE589861:LWE589899 MGA589861:MGA589899 MPW589861:MPW589899 MZS589861:MZS589899 NJO589861:NJO589899 NTK589861:NTK589899 ODG589861:ODG589899 ONC589861:ONC589899 OWY589861:OWY589899 PGU589861:PGU589899 PQQ589861:PQQ589899 QAM589861:QAM589899 QKI589861:QKI589899 QUE589861:QUE589899 REA589861:REA589899 RNW589861:RNW589899 RXS589861:RXS589899 SHO589861:SHO589899 SRK589861:SRK589899 TBG589861:TBG589899 TLC589861:TLC589899 TUY589861:TUY589899 UEU589861:UEU589899 UOQ589861:UOQ589899 UYM589861:UYM589899 VII589861:VII589899 VSE589861:VSE589899 WCA589861:WCA589899 WLW589861:WLW589899 WVS589861:WVS589899 K655397:K655435 JG655397:JG655435 TC655397:TC655435 ACY655397:ACY655435 AMU655397:AMU655435 AWQ655397:AWQ655435 BGM655397:BGM655435 BQI655397:BQI655435 CAE655397:CAE655435 CKA655397:CKA655435 CTW655397:CTW655435 DDS655397:DDS655435 DNO655397:DNO655435 DXK655397:DXK655435 EHG655397:EHG655435 ERC655397:ERC655435 FAY655397:FAY655435 FKU655397:FKU655435 FUQ655397:FUQ655435 GEM655397:GEM655435 GOI655397:GOI655435 GYE655397:GYE655435 HIA655397:HIA655435 HRW655397:HRW655435 IBS655397:IBS655435 ILO655397:ILO655435 IVK655397:IVK655435 JFG655397:JFG655435 JPC655397:JPC655435 JYY655397:JYY655435 KIU655397:KIU655435 KSQ655397:KSQ655435 LCM655397:LCM655435 LMI655397:LMI655435 LWE655397:LWE655435 MGA655397:MGA655435 MPW655397:MPW655435 MZS655397:MZS655435 NJO655397:NJO655435 NTK655397:NTK655435 ODG655397:ODG655435 ONC655397:ONC655435 OWY655397:OWY655435 PGU655397:PGU655435 PQQ655397:PQQ655435 QAM655397:QAM655435 QKI655397:QKI655435 QUE655397:QUE655435 REA655397:REA655435 RNW655397:RNW655435 RXS655397:RXS655435 SHO655397:SHO655435 SRK655397:SRK655435 TBG655397:TBG655435 TLC655397:TLC655435 TUY655397:TUY655435 UEU655397:UEU655435 UOQ655397:UOQ655435 UYM655397:UYM655435 VII655397:VII655435 VSE655397:VSE655435 WCA655397:WCA655435 WLW655397:WLW655435 WVS655397:WVS655435 K720933:K720971 JG720933:JG720971 TC720933:TC720971 ACY720933:ACY720971 AMU720933:AMU720971 AWQ720933:AWQ720971 BGM720933:BGM720971 BQI720933:BQI720971 CAE720933:CAE720971 CKA720933:CKA720971 CTW720933:CTW720971 DDS720933:DDS720971 DNO720933:DNO720971 DXK720933:DXK720971 EHG720933:EHG720971 ERC720933:ERC720971 FAY720933:FAY720971 FKU720933:FKU720971 FUQ720933:FUQ720971 GEM720933:GEM720971 GOI720933:GOI720971 GYE720933:GYE720971 HIA720933:HIA720971 HRW720933:HRW720971 IBS720933:IBS720971 ILO720933:ILO720971 IVK720933:IVK720971 JFG720933:JFG720971 JPC720933:JPC720971 JYY720933:JYY720971 KIU720933:KIU720971 KSQ720933:KSQ720971 LCM720933:LCM720971 LMI720933:LMI720971 LWE720933:LWE720971 MGA720933:MGA720971 MPW720933:MPW720971 MZS720933:MZS720971 NJO720933:NJO720971 NTK720933:NTK720971 ODG720933:ODG720971 ONC720933:ONC720971 OWY720933:OWY720971 PGU720933:PGU720971 PQQ720933:PQQ720971 QAM720933:QAM720971 QKI720933:QKI720971 QUE720933:QUE720971 REA720933:REA720971 RNW720933:RNW720971 RXS720933:RXS720971 SHO720933:SHO720971 SRK720933:SRK720971 TBG720933:TBG720971 TLC720933:TLC720971 TUY720933:TUY720971 UEU720933:UEU720971 UOQ720933:UOQ720971 UYM720933:UYM720971 VII720933:VII720971 VSE720933:VSE720971 WCA720933:WCA720971 WLW720933:WLW720971 WVS720933:WVS720971 K786469:K786507 JG786469:JG786507 TC786469:TC786507 ACY786469:ACY786507 AMU786469:AMU786507 AWQ786469:AWQ786507 BGM786469:BGM786507 BQI786469:BQI786507 CAE786469:CAE786507 CKA786469:CKA786507 CTW786469:CTW786507 DDS786469:DDS786507 DNO786469:DNO786507 DXK786469:DXK786507 EHG786469:EHG786507 ERC786469:ERC786507 FAY786469:FAY786507 FKU786469:FKU786507 FUQ786469:FUQ786507 GEM786469:GEM786507 GOI786469:GOI786507 GYE786469:GYE786507 HIA786469:HIA786507 HRW786469:HRW786507 IBS786469:IBS786507 ILO786469:ILO786507 IVK786469:IVK786507 JFG786469:JFG786507 JPC786469:JPC786507 JYY786469:JYY786507 KIU786469:KIU786507 KSQ786469:KSQ786507 LCM786469:LCM786507 LMI786469:LMI786507 LWE786469:LWE786507 MGA786469:MGA786507 MPW786469:MPW786507 MZS786469:MZS786507 NJO786469:NJO786507 NTK786469:NTK786507 ODG786469:ODG786507 ONC786469:ONC786507 OWY786469:OWY786507 PGU786469:PGU786507 PQQ786469:PQQ786507 QAM786469:QAM786507 QKI786469:QKI786507 QUE786469:QUE786507 REA786469:REA786507 RNW786469:RNW786507 RXS786469:RXS786507 SHO786469:SHO786507 SRK786469:SRK786507 TBG786469:TBG786507 TLC786469:TLC786507 TUY786469:TUY786507 UEU786469:UEU786507 UOQ786469:UOQ786507 UYM786469:UYM786507 VII786469:VII786507 VSE786469:VSE786507 WCA786469:WCA786507 WLW786469:WLW786507 WVS786469:WVS786507 K852005:K852043 JG852005:JG852043 TC852005:TC852043 ACY852005:ACY852043 AMU852005:AMU852043 AWQ852005:AWQ852043 BGM852005:BGM852043 BQI852005:BQI852043 CAE852005:CAE852043 CKA852005:CKA852043 CTW852005:CTW852043 DDS852005:DDS852043 DNO852005:DNO852043 DXK852005:DXK852043 EHG852005:EHG852043 ERC852005:ERC852043 FAY852005:FAY852043 FKU852005:FKU852043 FUQ852005:FUQ852043 GEM852005:GEM852043 GOI852005:GOI852043 GYE852005:GYE852043 HIA852005:HIA852043 HRW852005:HRW852043 IBS852005:IBS852043 ILO852005:ILO852043 IVK852005:IVK852043 JFG852005:JFG852043 JPC852005:JPC852043 JYY852005:JYY852043 KIU852005:KIU852043 KSQ852005:KSQ852043 LCM852005:LCM852043 LMI852005:LMI852043 LWE852005:LWE852043 MGA852005:MGA852043 MPW852005:MPW852043 MZS852005:MZS852043 NJO852005:NJO852043 NTK852005:NTK852043 ODG852005:ODG852043 ONC852005:ONC852043 OWY852005:OWY852043 PGU852005:PGU852043 PQQ852005:PQQ852043 QAM852005:QAM852043 QKI852005:QKI852043 QUE852005:QUE852043 REA852005:REA852043 RNW852005:RNW852043 RXS852005:RXS852043 SHO852005:SHO852043 SRK852005:SRK852043 TBG852005:TBG852043 TLC852005:TLC852043 TUY852005:TUY852043 UEU852005:UEU852043 UOQ852005:UOQ852043 UYM852005:UYM852043 VII852005:VII852043 VSE852005:VSE852043 WCA852005:WCA852043 WLW852005:WLW852043 WVS852005:WVS852043 K917541:K917579 JG917541:JG917579 TC917541:TC917579 ACY917541:ACY917579 AMU917541:AMU917579 AWQ917541:AWQ917579 BGM917541:BGM917579 BQI917541:BQI917579 CAE917541:CAE917579 CKA917541:CKA917579 CTW917541:CTW917579 DDS917541:DDS917579 DNO917541:DNO917579 DXK917541:DXK917579 EHG917541:EHG917579 ERC917541:ERC917579 FAY917541:FAY917579 FKU917541:FKU917579 FUQ917541:FUQ917579 GEM917541:GEM917579 GOI917541:GOI917579 GYE917541:GYE917579 HIA917541:HIA917579 HRW917541:HRW917579 IBS917541:IBS917579 ILO917541:ILO917579 IVK917541:IVK917579 JFG917541:JFG917579 JPC917541:JPC917579 JYY917541:JYY917579 KIU917541:KIU917579 KSQ917541:KSQ917579 LCM917541:LCM917579 LMI917541:LMI917579 LWE917541:LWE917579 MGA917541:MGA917579 MPW917541:MPW917579 MZS917541:MZS917579 NJO917541:NJO917579 NTK917541:NTK917579 ODG917541:ODG917579 ONC917541:ONC917579 OWY917541:OWY917579 PGU917541:PGU917579 PQQ917541:PQQ917579 QAM917541:QAM917579 QKI917541:QKI917579 QUE917541:QUE917579 REA917541:REA917579 RNW917541:RNW917579 RXS917541:RXS917579 SHO917541:SHO917579 SRK917541:SRK917579 TBG917541:TBG917579 TLC917541:TLC917579 TUY917541:TUY917579 UEU917541:UEU917579 UOQ917541:UOQ917579 UYM917541:UYM917579 VII917541:VII917579 VSE917541:VSE917579 WCA917541:WCA917579 WLW917541:WLW917579 WVS917541:WVS917579 K983077:K983115 JG983077:JG983115 TC983077:TC983115 ACY983077:ACY983115 AMU983077:AMU983115 AWQ983077:AWQ983115 BGM983077:BGM983115 BQI983077:BQI983115 CAE983077:CAE983115 CKA983077:CKA983115 CTW983077:CTW983115 DDS983077:DDS983115 DNO983077:DNO983115 DXK983077:DXK983115 EHG983077:EHG983115 ERC983077:ERC983115 FAY983077:FAY983115 FKU983077:FKU983115 FUQ983077:FUQ983115 GEM983077:GEM983115 GOI983077:GOI983115 GYE983077:GYE983115 HIA983077:HIA983115 HRW983077:HRW983115 IBS983077:IBS983115 ILO983077:ILO983115 IVK983077:IVK983115 JFG983077:JFG983115 JPC983077:JPC983115 JYY983077:JYY983115 KIU983077:KIU983115 KSQ983077:KSQ983115 LCM983077:LCM983115 LMI983077:LMI983115 LWE983077:LWE983115 MGA983077:MGA983115 MPW983077:MPW983115 MZS983077:MZS983115 NJO983077:NJO983115 NTK983077:NTK983115 ODG983077:ODG983115 ONC983077:ONC983115 OWY983077:OWY983115 PGU983077:PGU983115 PQQ983077:PQQ983115 QAM983077:QAM983115 QKI983077:QKI983115 QUE983077:QUE983115 REA983077:REA983115 RNW983077:RNW983115 RXS983077:RXS983115 SHO983077:SHO983115 SRK983077:SRK983115 TBG983077:TBG983115 TLC983077:TLC983115 TUY983077:TUY983115 UEU983077:UEU983115 UOQ983077:UOQ983115 UYM983077:UYM983115 VII983077:VII983115 VSE983077:VSE983115 WCA983077:WCA983115 WLW983077:WLW983115 WVS983077:WVS983115 K58:K60 JG58:JG59 TC58:TC59 ACY58:ACY59 AMU58:AMU59 AWQ58:AWQ59 BGM58:BGM59 BQI58:BQI59 CAE58:CAE59 CKA58:CKA59 CTW58:CTW59 DDS58:DDS59 DNO58:DNO59 DXK58:DXK59 EHG58:EHG59 ERC58:ERC59 FAY58:FAY59 FKU58:FKU59 FUQ58:FUQ59 GEM58:GEM59 GOI58:GOI59 GYE58:GYE59 HIA58:HIA59 HRW58:HRW59 IBS58:IBS59 ILO58:ILO59 IVK58:IVK59 JFG58:JFG59 JPC58:JPC59 JYY58:JYY59 KIU58:KIU59 KSQ58:KSQ59 LCM58:LCM59 LMI58:LMI59 LWE58:LWE59 MGA58:MGA59 MPW58:MPW59 MZS58:MZS59 NJO58:NJO59 NTK58:NTK59 ODG58:ODG59 ONC58:ONC59 OWY58:OWY59 PGU58:PGU59 PQQ58:PQQ59 QAM58:QAM59 QKI58:QKI59 QUE58:QUE59 REA58:REA59 RNW58:RNW59 RXS58:RXS59 SHO58:SHO59 SRK58:SRK59 TBG58:TBG59 TLC58:TLC59 TUY58:TUY59 UEU58:UEU59 UOQ58:UOQ59 UYM58:UYM59 VII58:VII59 VSE58:VSE59 WCA58:WCA59 WLW58:WLW59 WVS58:WVS59 K65559:K65566 JG65559:JG65566 TC65559:TC65566 ACY65559:ACY65566 AMU65559:AMU65566 AWQ65559:AWQ65566 BGM65559:BGM65566 BQI65559:BQI65566 CAE65559:CAE65566 CKA65559:CKA65566 CTW65559:CTW65566 DDS65559:DDS65566 DNO65559:DNO65566 DXK65559:DXK65566 EHG65559:EHG65566 ERC65559:ERC65566 FAY65559:FAY65566 FKU65559:FKU65566 FUQ65559:FUQ65566 GEM65559:GEM65566 GOI65559:GOI65566 GYE65559:GYE65566 HIA65559:HIA65566 HRW65559:HRW65566 IBS65559:IBS65566 ILO65559:ILO65566 IVK65559:IVK65566 JFG65559:JFG65566 JPC65559:JPC65566 JYY65559:JYY65566 KIU65559:KIU65566 KSQ65559:KSQ65566 LCM65559:LCM65566 LMI65559:LMI65566 LWE65559:LWE65566 MGA65559:MGA65566 MPW65559:MPW65566 MZS65559:MZS65566 NJO65559:NJO65566 NTK65559:NTK65566 ODG65559:ODG65566 ONC65559:ONC65566 OWY65559:OWY65566 PGU65559:PGU65566 PQQ65559:PQQ65566 QAM65559:QAM65566 QKI65559:QKI65566 QUE65559:QUE65566 REA65559:REA65566 RNW65559:RNW65566 RXS65559:RXS65566 SHO65559:SHO65566 SRK65559:SRK65566 TBG65559:TBG65566 TLC65559:TLC65566 TUY65559:TUY65566 UEU65559:UEU65566 UOQ65559:UOQ65566 UYM65559:UYM65566 VII65559:VII65566 VSE65559:VSE65566 WCA65559:WCA65566 WLW65559:WLW65566 WVS65559:WVS65566 K131095:K131102 JG131095:JG131102 TC131095:TC131102 ACY131095:ACY131102 AMU131095:AMU131102 AWQ131095:AWQ131102 BGM131095:BGM131102 BQI131095:BQI131102 CAE131095:CAE131102 CKA131095:CKA131102 CTW131095:CTW131102 DDS131095:DDS131102 DNO131095:DNO131102 DXK131095:DXK131102 EHG131095:EHG131102 ERC131095:ERC131102 FAY131095:FAY131102 FKU131095:FKU131102 FUQ131095:FUQ131102 GEM131095:GEM131102 GOI131095:GOI131102 GYE131095:GYE131102 HIA131095:HIA131102 HRW131095:HRW131102 IBS131095:IBS131102 ILO131095:ILO131102 IVK131095:IVK131102 JFG131095:JFG131102 JPC131095:JPC131102 JYY131095:JYY131102 KIU131095:KIU131102 KSQ131095:KSQ131102 LCM131095:LCM131102 LMI131095:LMI131102 LWE131095:LWE131102 MGA131095:MGA131102 MPW131095:MPW131102 MZS131095:MZS131102 NJO131095:NJO131102 NTK131095:NTK131102 ODG131095:ODG131102 ONC131095:ONC131102 OWY131095:OWY131102 PGU131095:PGU131102 PQQ131095:PQQ131102 QAM131095:QAM131102 QKI131095:QKI131102 QUE131095:QUE131102 REA131095:REA131102 RNW131095:RNW131102 RXS131095:RXS131102 SHO131095:SHO131102 SRK131095:SRK131102 TBG131095:TBG131102 TLC131095:TLC131102 TUY131095:TUY131102 UEU131095:UEU131102 UOQ131095:UOQ131102 UYM131095:UYM131102 VII131095:VII131102 VSE131095:VSE131102 WCA131095:WCA131102 WLW131095:WLW131102 WVS131095:WVS131102 K196631:K196638 JG196631:JG196638 TC196631:TC196638 ACY196631:ACY196638 AMU196631:AMU196638 AWQ196631:AWQ196638 BGM196631:BGM196638 BQI196631:BQI196638 CAE196631:CAE196638 CKA196631:CKA196638 CTW196631:CTW196638 DDS196631:DDS196638 DNO196631:DNO196638 DXK196631:DXK196638 EHG196631:EHG196638 ERC196631:ERC196638 FAY196631:FAY196638 FKU196631:FKU196638 FUQ196631:FUQ196638 GEM196631:GEM196638 GOI196631:GOI196638 GYE196631:GYE196638 HIA196631:HIA196638 HRW196631:HRW196638 IBS196631:IBS196638 ILO196631:ILO196638 IVK196631:IVK196638 JFG196631:JFG196638 JPC196631:JPC196638 JYY196631:JYY196638 KIU196631:KIU196638 KSQ196631:KSQ196638 LCM196631:LCM196638 LMI196631:LMI196638 LWE196631:LWE196638 MGA196631:MGA196638 MPW196631:MPW196638 MZS196631:MZS196638 NJO196631:NJO196638 NTK196631:NTK196638 ODG196631:ODG196638 ONC196631:ONC196638 OWY196631:OWY196638 PGU196631:PGU196638 PQQ196631:PQQ196638 QAM196631:QAM196638 QKI196631:QKI196638 QUE196631:QUE196638 REA196631:REA196638 RNW196631:RNW196638 RXS196631:RXS196638 SHO196631:SHO196638 SRK196631:SRK196638 TBG196631:TBG196638 TLC196631:TLC196638 TUY196631:TUY196638 UEU196631:UEU196638 UOQ196631:UOQ196638 UYM196631:UYM196638 VII196631:VII196638 VSE196631:VSE196638 WCA196631:WCA196638 WLW196631:WLW196638 WVS196631:WVS196638 K262167:K262174 JG262167:JG262174 TC262167:TC262174 ACY262167:ACY262174 AMU262167:AMU262174 AWQ262167:AWQ262174 BGM262167:BGM262174 BQI262167:BQI262174 CAE262167:CAE262174 CKA262167:CKA262174 CTW262167:CTW262174 DDS262167:DDS262174 DNO262167:DNO262174 DXK262167:DXK262174 EHG262167:EHG262174 ERC262167:ERC262174 FAY262167:FAY262174 FKU262167:FKU262174 FUQ262167:FUQ262174 GEM262167:GEM262174 GOI262167:GOI262174 GYE262167:GYE262174 HIA262167:HIA262174 HRW262167:HRW262174 IBS262167:IBS262174 ILO262167:ILO262174 IVK262167:IVK262174 JFG262167:JFG262174 JPC262167:JPC262174 JYY262167:JYY262174 KIU262167:KIU262174 KSQ262167:KSQ262174 LCM262167:LCM262174 LMI262167:LMI262174 LWE262167:LWE262174 MGA262167:MGA262174 MPW262167:MPW262174 MZS262167:MZS262174 NJO262167:NJO262174 NTK262167:NTK262174 ODG262167:ODG262174 ONC262167:ONC262174 OWY262167:OWY262174 PGU262167:PGU262174 PQQ262167:PQQ262174 QAM262167:QAM262174 QKI262167:QKI262174 QUE262167:QUE262174 REA262167:REA262174 RNW262167:RNW262174 RXS262167:RXS262174 SHO262167:SHO262174 SRK262167:SRK262174 TBG262167:TBG262174 TLC262167:TLC262174 TUY262167:TUY262174 UEU262167:UEU262174 UOQ262167:UOQ262174 UYM262167:UYM262174 VII262167:VII262174 VSE262167:VSE262174 WCA262167:WCA262174 WLW262167:WLW262174 WVS262167:WVS262174 K327703:K327710 JG327703:JG327710 TC327703:TC327710 ACY327703:ACY327710 AMU327703:AMU327710 AWQ327703:AWQ327710 BGM327703:BGM327710 BQI327703:BQI327710 CAE327703:CAE327710 CKA327703:CKA327710 CTW327703:CTW327710 DDS327703:DDS327710 DNO327703:DNO327710 DXK327703:DXK327710 EHG327703:EHG327710 ERC327703:ERC327710 FAY327703:FAY327710 FKU327703:FKU327710 FUQ327703:FUQ327710 GEM327703:GEM327710 GOI327703:GOI327710 GYE327703:GYE327710 HIA327703:HIA327710 HRW327703:HRW327710 IBS327703:IBS327710 ILO327703:ILO327710 IVK327703:IVK327710 JFG327703:JFG327710 JPC327703:JPC327710 JYY327703:JYY327710 KIU327703:KIU327710 KSQ327703:KSQ327710 LCM327703:LCM327710 LMI327703:LMI327710 LWE327703:LWE327710 MGA327703:MGA327710 MPW327703:MPW327710 MZS327703:MZS327710 NJO327703:NJO327710 NTK327703:NTK327710 ODG327703:ODG327710 ONC327703:ONC327710 OWY327703:OWY327710 PGU327703:PGU327710 PQQ327703:PQQ327710 QAM327703:QAM327710 QKI327703:QKI327710 QUE327703:QUE327710 REA327703:REA327710 RNW327703:RNW327710 RXS327703:RXS327710 SHO327703:SHO327710 SRK327703:SRK327710 TBG327703:TBG327710 TLC327703:TLC327710 TUY327703:TUY327710 UEU327703:UEU327710 UOQ327703:UOQ327710 UYM327703:UYM327710 VII327703:VII327710 VSE327703:VSE327710 WCA327703:WCA327710 WLW327703:WLW327710 WVS327703:WVS327710 K393239:K393246 JG393239:JG393246 TC393239:TC393246 ACY393239:ACY393246 AMU393239:AMU393246 AWQ393239:AWQ393246 BGM393239:BGM393246 BQI393239:BQI393246 CAE393239:CAE393246 CKA393239:CKA393246 CTW393239:CTW393246 DDS393239:DDS393246 DNO393239:DNO393246 DXK393239:DXK393246 EHG393239:EHG393246 ERC393239:ERC393246 FAY393239:FAY393246 FKU393239:FKU393246 FUQ393239:FUQ393246 GEM393239:GEM393246 GOI393239:GOI393246 GYE393239:GYE393246 HIA393239:HIA393246 HRW393239:HRW393246 IBS393239:IBS393246 ILO393239:ILO393246 IVK393239:IVK393246 JFG393239:JFG393246 JPC393239:JPC393246 JYY393239:JYY393246 KIU393239:KIU393246 KSQ393239:KSQ393246 LCM393239:LCM393246 LMI393239:LMI393246 LWE393239:LWE393246 MGA393239:MGA393246 MPW393239:MPW393246 MZS393239:MZS393246 NJO393239:NJO393246 NTK393239:NTK393246 ODG393239:ODG393246 ONC393239:ONC393246 OWY393239:OWY393246 PGU393239:PGU393246 PQQ393239:PQQ393246 QAM393239:QAM393246 QKI393239:QKI393246 QUE393239:QUE393246 REA393239:REA393246 RNW393239:RNW393246 RXS393239:RXS393246 SHO393239:SHO393246 SRK393239:SRK393246 TBG393239:TBG393246 TLC393239:TLC393246 TUY393239:TUY393246 UEU393239:UEU393246 UOQ393239:UOQ393246 UYM393239:UYM393246 VII393239:VII393246 VSE393239:VSE393246 WCA393239:WCA393246 WLW393239:WLW393246 WVS393239:WVS393246 K458775:K458782 JG458775:JG458782 TC458775:TC458782 ACY458775:ACY458782 AMU458775:AMU458782 AWQ458775:AWQ458782 BGM458775:BGM458782 BQI458775:BQI458782 CAE458775:CAE458782 CKA458775:CKA458782 CTW458775:CTW458782 DDS458775:DDS458782 DNO458775:DNO458782 DXK458775:DXK458782 EHG458775:EHG458782 ERC458775:ERC458782 FAY458775:FAY458782 FKU458775:FKU458782 FUQ458775:FUQ458782 GEM458775:GEM458782 GOI458775:GOI458782 GYE458775:GYE458782 HIA458775:HIA458782 HRW458775:HRW458782 IBS458775:IBS458782 ILO458775:ILO458782 IVK458775:IVK458782 JFG458775:JFG458782 JPC458775:JPC458782 JYY458775:JYY458782 KIU458775:KIU458782 KSQ458775:KSQ458782 LCM458775:LCM458782 LMI458775:LMI458782 LWE458775:LWE458782 MGA458775:MGA458782 MPW458775:MPW458782 MZS458775:MZS458782 NJO458775:NJO458782 NTK458775:NTK458782 ODG458775:ODG458782 ONC458775:ONC458782 OWY458775:OWY458782 PGU458775:PGU458782 PQQ458775:PQQ458782 QAM458775:QAM458782 QKI458775:QKI458782 QUE458775:QUE458782 REA458775:REA458782 RNW458775:RNW458782 RXS458775:RXS458782 SHO458775:SHO458782 SRK458775:SRK458782 TBG458775:TBG458782 TLC458775:TLC458782 TUY458775:TUY458782 UEU458775:UEU458782 UOQ458775:UOQ458782 UYM458775:UYM458782 VII458775:VII458782 VSE458775:VSE458782 WCA458775:WCA458782 WLW458775:WLW458782 WVS458775:WVS458782 K524311:K524318 JG524311:JG524318 TC524311:TC524318 ACY524311:ACY524318 AMU524311:AMU524318 AWQ524311:AWQ524318 BGM524311:BGM524318 BQI524311:BQI524318 CAE524311:CAE524318 CKA524311:CKA524318 CTW524311:CTW524318 DDS524311:DDS524318 DNO524311:DNO524318 DXK524311:DXK524318 EHG524311:EHG524318 ERC524311:ERC524318 FAY524311:FAY524318 FKU524311:FKU524318 FUQ524311:FUQ524318 GEM524311:GEM524318 GOI524311:GOI524318 GYE524311:GYE524318 HIA524311:HIA524318 HRW524311:HRW524318 IBS524311:IBS524318 ILO524311:ILO524318 IVK524311:IVK524318 JFG524311:JFG524318 JPC524311:JPC524318 JYY524311:JYY524318 KIU524311:KIU524318 KSQ524311:KSQ524318 LCM524311:LCM524318 LMI524311:LMI524318 LWE524311:LWE524318 MGA524311:MGA524318 MPW524311:MPW524318 MZS524311:MZS524318 NJO524311:NJO524318 NTK524311:NTK524318 ODG524311:ODG524318 ONC524311:ONC524318 OWY524311:OWY524318 PGU524311:PGU524318 PQQ524311:PQQ524318 QAM524311:QAM524318 QKI524311:QKI524318 QUE524311:QUE524318 REA524311:REA524318 RNW524311:RNW524318 RXS524311:RXS524318 SHO524311:SHO524318 SRK524311:SRK524318 TBG524311:TBG524318 TLC524311:TLC524318 TUY524311:TUY524318 UEU524311:UEU524318 UOQ524311:UOQ524318 UYM524311:UYM524318 VII524311:VII524318 VSE524311:VSE524318 WCA524311:WCA524318 WLW524311:WLW524318 WVS524311:WVS524318 K589847:K589854 JG589847:JG589854 TC589847:TC589854 ACY589847:ACY589854 AMU589847:AMU589854 AWQ589847:AWQ589854 BGM589847:BGM589854 BQI589847:BQI589854 CAE589847:CAE589854 CKA589847:CKA589854 CTW589847:CTW589854 DDS589847:DDS589854 DNO589847:DNO589854 DXK589847:DXK589854 EHG589847:EHG589854 ERC589847:ERC589854 FAY589847:FAY589854 FKU589847:FKU589854 FUQ589847:FUQ589854 GEM589847:GEM589854 GOI589847:GOI589854 GYE589847:GYE589854 HIA589847:HIA589854 HRW589847:HRW589854 IBS589847:IBS589854 ILO589847:ILO589854 IVK589847:IVK589854 JFG589847:JFG589854 JPC589847:JPC589854 JYY589847:JYY589854 KIU589847:KIU589854 KSQ589847:KSQ589854 LCM589847:LCM589854 LMI589847:LMI589854 LWE589847:LWE589854 MGA589847:MGA589854 MPW589847:MPW589854 MZS589847:MZS589854 NJO589847:NJO589854 NTK589847:NTK589854 ODG589847:ODG589854 ONC589847:ONC589854 OWY589847:OWY589854 PGU589847:PGU589854 PQQ589847:PQQ589854 QAM589847:QAM589854 QKI589847:QKI589854 QUE589847:QUE589854 REA589847:REA589854 RNW589847:RNW589854 RXS589847:RXS589854 SHO589847:SHO589854 SRK589847:SRK589854 TBG589847:TBG589854 TLC589847:TLC589854 TUY589847:TUY589854 UEU589847:UEU589854 UOQ589847:UOQ589854 UYM589847:UYM589854 VII589847:VII589854 VSE589847:VSE589854 WCA589847:WCA589854 WLW589847:WLW589854 WVS589847:WVS589854 K655383:K655390 JG655383:JG655390 TC655383:TC655390 ACY655383:ACY655390 AMU655383:AMU655390 AWQ655383:AWQ655390 BGM655383:BGM655390 BQI655383:BQI655390 CAE655383:CAE655390 CKA655383:CKA655390 CTW655383:CTW655390 DDS655383:DDS655390 DNO655383:DNO655390 DXK655383:DXK655390 EHG655383:EHG655390 ERC655383:ERC655390 FAY655383:FAY655390 FKU655383:FKU655390 FUQ655383:FUQ655390 GEM655383:GEM655390 GOI655383:GOI655390 GYE655383:GYE655390 HIA655383:HIA655390 HRW655383:HRW655390 IBS655383:IBS655390 ILO655383:ILO655390 IVK655383:IVK655390 JFG655383:JFG655390 JPC655383:JPC655390 JYY655383:JYY655390 KIU655383:KIU655390 KSQ655383:KSQ655390 LCM655383:LCM655390 LMI655383:LMI655390 LWE655383:LWE655390 MGA655383:MGA655390 MPW655383:MPW655390 MZS655383:MZS655390 NJO655383:NJO655390 NTK655383:NTK655390 ODG655383:ODG655390 ONC655383:ONC655390 OWY655383:OWY655390 PGU655383:PGU655390 PQQ655383:PQQ655390 QAM655383:QAM655390 QKI655383:QKI655390 QUE655383:QUE655390 REA655383:REA655390 RNW655383:RNW655390 RXS655383:RXS655390 SHO655383:SHO655390 SRK655383:SRK655390 TBG655383:TBG655390 TLC655383:TLC655390 TUY655383:TUY655390 UEU655383:UEU655390 UOQ655383:UOQ655390 UYM655383:UYM655390 VII655383:VII655390 VSE655383:VSE655390 WCA655383:WCA655390 WLW655383:WLW655390 WVS655383:WVS655390 K720919:K720926 JG720919:JG720926 TC720919:TC720926 ACY720919:ACY720926 AMU720919:AMU720926 AWQ720919:AWQ720926 BGM720919:BGM720926 BQI720919:BQI720926 CAE720919:CAE720926 CKA720919:CKA720926 CTW720919:CTW720926 DDS720919:DDS720926 DNO720919:DNO720926 DXK720919:DXK720926 EHG720919:EHG720926 ERC720919:ERC720926 FAY720919:FAY720926 FKU720919:FKU720926 FUQ720919:FUQ720926 GEM720919:GEM720926 GOI720919:GOI720926 GYE720919:GYE720926 HIA720919:HIA720926 HRW720919:HRW720926 IBS720919:IBS720926 ILO720919:ILO720926 IVK720919:IVK720926 JFG720919:JFG720926 JPC720919:JPC720926 JYY720919:JYY720926 KIU720919:KIU720926 KSQ720919:KSQ720926 LCM720919:LCM720926 LMI720919:LMI720926 LWE720919:LWE720926 MGA720919:MGA720926 MPW720919:MPW720926 MZS720919:MZS720926 NJO720919:NJO720926 NTK720919:NTK720926 ODG720919:ODG720926 ONC720919:ONC720926 OWY720919:OWY720926 PGU720919:PGU720926 PQQ720919:PQQ720926 QAM720919:QAM720926 QKI720919:QKI720926 QUE720919:QUE720926 REA720919:REA720926 RNW720919:RNW720926 RXS720919:RXS720926 SHO720919:SHO720926 SRK720919:SRK720926 TBG720919:TBG720926 TLC720919:TLC720926 TUY720919:TUY720926 UEU720919:UEU720926 UOQ720919:UOQ720926 UYM720919:UYM720926 VII720919:VII720926 VSE720919:VSE720926 WCA720919:WCA720926 WLW720919:WLW720926 WVS720919:WVS720926 K786455:K786462 JG786455:JG786462 TC786455:TC786462 ACY786455:ACY786462 AMU786455:AMU786462 AWQ786455:AWQ786462 BGM786455:BGM786462 BQI786455:BQI786462 CAE786455:CAE786462 CKA786455:CKA786462 CTW786455:CTW786462 DDS786455:DDS786462 DNO786455:DNO786462 DXK786455:DXK786462 EHG786455:EHG786462 ERC786455:ERC786462 FAY786455:FAY786462 FKU786455:FKU786462 FUQ786455:FUQ786462 GEM786455:GEM786462 GOI786455:GOI786462 GYE786455:GYE786462 HIA786455:HIA786462 HRW786455:HRW786462 IBS786455:IBS786462 ILO786455:ILO786462 IVK786455:IVK786462 JFG786455:JFG786462 JPC786455:JPC786462 JYY786455:JYY786462 KIU786455:KIU786462 KSQ786455:KSQ786462 LCM786455:LCM786462 LMI786455:LMI786462 LWE786455:LWE786462 MGA786455:MGA786462 MPW786455:MPW786462 MZS786455:MZS786462 NJO786455:NJO786462 NTK786455:NTK786462 ODG786455:ODG786462 ONC786455:ONC786462 OWY786455:OWY786462 PGU786455:PGU786462 PQQ786455:PQQ786462 QAM786455:QAM786462 QKI786455:QKI786462 QUE786455:QUE786462 REA786455:REA786462 RNW786455:RNW786462 RXS786455:RXS786462 SHO786455:SHO786462 SRK786455:SRK786462 TBG786455:TBG786462 TLC786455:TLC786462 TUY786455:TUY786462 UEU786455:UEU786462 UOQ786455:UOQ786462 UYM786455:UYM786462 VII786455:VII786462 VSE786455:VSE786462 WCA786455:WCA786462 WLW786455:WLW786462 WVS786455:WVS786462 K851991:K851998 JG851991:JG851998 TC851991:TC851998 ACY851991:ACY851998 AMU851991:AMU851998 AWQ851991:AWQ851998 BGM851991:BGM851998 BQI851991:BQI851998 CAE851991:CAE851998 CKA851991:CKA851998 CTW851991:CTW851998 DDS851991:DDS851998 DNO851991:DNO851998 DXK851991:DXK851998 EHG851991:EHG851998 ERC851991:ERC851998 FAY851991:FAY851998 FKU851991:FKU851998 FUQ851991:FUQ851998 GEM851991:GEM851998 GOI851991:GOI851998 GYE851991:GYE851998 HIA851991:HIA851998 HRW851991:HRW851998 IBS851991:IBS851998 ILO851991:ILO851998 IVK851991:IVK851998 JFG851991:JFG851998 JPC851991:JPC851998 JYY851991:JYY851998 KIU851991:KIU851998 KSQ851991:KSQ851998 LCM851991:LCM851998 LMI851991:LMI851998 LWE851991:LWE851998 MGA851991:MGA851998 MPW851991:MPW851998 MZS851991:MZS851998 NJO851991:NJO851998 NTK851991:NTK851998 ODG851991:ODG851998 ONC851991:ONC851998 OWY851991:OWY851998 PGU851991:PGU851998 PQQ851991:PQQ851998 QAM851991:QAM851998 QKI851991:QKI851998 QUE851991:QUE851998 REA851991:REA851998 RNW851991:RNW851998 RXS851991:RXS851998 SHO851991:SHO851998 SRK851991:SRK851998 TBG851991:TBG851998 TLC851991:TLC851998 TUY851991:TUY851998 UEU851991:UEU851998 UOQ851991:UOQ851998 UYM851991:UYM851998 VII851991:VII851998 VSE851991:VSE851998 WCA851991:WCA851998 WLW851991:WLW851998 WVS851991:WVS851998 K917527:K917534 JG917527:JG917534 TC917527:TC917534 ACY917527:ACY917534 AMU917527:AMU917534 AWQ917527:AWQ917534 BGM917527:BGM917534 BQI917527:BQI917534 CAE917527:CAE917534 CKA917527:CKA917534 CTW917527:CTW917534 DDS917527:DDS917534 DNO917527:DNO917534 DXK917527:DXK917534 EHG917527:EHG917534 ERC917527:ERC917534 FAY917527:FAY917534 FKU917527:FKU917534 FUQ917527:FUQ917534 GEM917527:GEM917534 GOI917527:GOI917534 GYE917527:GYE917534 HIA917527:HIA917534 HRW917527:HRW917534 IBS917527:IBS917534 ILO917527:ILO917534 IVK917527:IVK917534 JFG917527:JFG917534 JPC917527:JPC917534 JYY917527:JYY917534 KIU917527:KIU917534 KSQ917527:KSQ917534 LCM917527:LCM917534 LMI917527:LMI917534 LWE917527:LWE917534 MGA917527:MGA917534 MPW917527:MPW917534 MZS917527:MZS917534 NJO917527:NJO917534 NTK917527:NTK917534 ODG917527:ODG917534 ONC917527:ONC917534 OWY917527:OWY917534 PGU917527:PGU917534 PQQ917527:PQQ917534 QAM917527:QAM917534 QKI917527:QKI917534 QUE917527:QUE917534 REA917527:REA917534 RNW917527:RNW917534 RXS917527:RXS917534 SHO917527:SHO917534 SRK917527:SRK917534 TBG917527:TBG917534 TLC917527:TLC917534 TUY917527:TUY917534 UEU917527:UEU917534 UOQ917527:UOQ917534 UYM917527:UYM917534 VII917527:VII917534 VSE917527:VSE917534 WCA917527:WCA917534 WLW917527:WLW917534 WVS917527:WVS917534 K983063:K983070 JG983063:JG983070 TC983063:TC983070 ACY983063:ACY983070 AMU983063:AMU983070 AWQ983063:AWQ983070 BGM983063:BGM983070 BQI983063:BQI983070 CAE983063:CAE983070 CKA983063:CKA983070 CTW983063:CTW983070 DDS983063:DDS983070 DNO983063:DNO983070 DXK983063:DXK983070 EHG983063:EHG983070 ERC983063:ERC983070 FAY983063:FAY983070 FKU983063:FKU983070 FUQ983063:FUQ983070 GEM983063:GEM983070 GOI983063:GOI983070 GYE983063:GYE983070 HIA983063:HIA983070 HRW983063:HRW983070 IBS983063:IBS983070 ILO983063:ILO983070 IVK983063:IVK983070 JFG983063:JFG983070 JPC983063:JPC983070 JYY983063:JYY983070 KIU983063:KIU983070 KSQ983063:KSQ983070 LCM983063:LCM983070 LMI983063:LMI983070 LWE983063:LWE983070 MGA983063:MGA983070 MPW983063:MPW983070 MZS983063:MZS983070 NJO983063:NJO983070 NTK983063:NTK983070 ODG983063:ODG983070 ONC983063:ONC983070 OWY983063:OWY983070 PGU983063:PGU983070 PQQ983063:PQQ983070 QAM983063:QAM983070 QKI983063:QKI983070 QUE983063:QUE983070 REA983063:REA983070 RNW983063:RNW983070 RXS983063:RXS983070 SHO983063:SHO983070 SRK983063:SRK983070 TBG983063:TBG983070 TLC983063:TLC983070 TUY983063:TUY983070 UEU983063:UEU983070 UOQ983063:UOQ983070 UYM983063:UYM983070 VII983063:VII983070 VSE983063:VSE983070 WCA983063:WCA983070 WLW983063:WLW983070 WVS66" xr:uid="{1B061552-3482-4C52-BBA7-28D45D4D454A}">
      <formula1>$J$135:$J$137</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60D2709A-16EF-4DA1-AE29-C03B97A8E306}">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38:E65538 IZ65538:JA65538 SV65538:SW65538 ACR65538:ACS65538 AMN65538:AMO65538 AWJ65538:AWK65538 BGF65538:BGG65538 BQB65538:BQC65538 BZX65538:BZY65538 CJT65538:CJU65538 CTP65538:CTQ65538 DDL65538:DDM65538 DNH65538:DNI65538 DXD65538:DXE65538 EGZ65538:EHA65538 EQV65538:EQW65538 FAR65538:FAS65538 FKN65538:FKO65538 FUJ65538:FUK65538 GEF65538:GEG65538 GOB65538:GOC65538 GXX65538:GXY65538 HHT65538:HHU65538 HRP65538:HRQ65538 IBL65538:IBM65538 ILH65538:ILI65538 IVD65538:IVE65538 JEZ65538:JFA65538 JOV65538:JOW65538 JYR65538:JYS65538 KIN65538:KIO65538 KSJ65538:KSK65538 LCF65538:LCG65538 LMB65538:LMC65538 LVX65538:LVY65538 MFT65538:MFU65538 MPP65538:MPQ65538 MZL65538:MZM65538 NJH65538:NJI65538 NTD65538:NTE65538 OCZ65538:ODA65538 OMV65538:OMW65538 OWR65538:OWS65538 PGN65538:PGO65538 PQJ65538:PQK65538 QAF65538:QAG65538 QKB65538:QKC65538 QTX65538:QTY65538 RDT65538:RDU65538 RNP65538:RNQ65538 RXL65538:RXM65538 SHH65538:SHI65538 SRD65538:SRE65538 TAZ65538:TBA65538 TKV65538:TKW65538 TUR65538:TUS65538 UEN65538:UEO65538 UOJ65538:UOK65538 UYF65538:UYG65538 VIB65538:VIC65538 VRX65538:VRY65538 WBT65538:WBU65538 WLP65538:WLQ65538 WVL65538:WVM65538 D131074:E131074 IZ131074:JA131074 SV131074:SW131074 ACR131074:ACS131074 AMN131074:AMO131074 AWJ131074:AWK131074 BGF131074:BGG131074 BQB131074:BQC131074 BZX131074:BZY131074 CJT131074:CJU131074 CTP131074:CTQ131074 DDL131074:DDM131074 DNH131074:DNI131074 DXD131074:DXE131074 EGZ131074:EHA131074 EQV131074:EQW131074 FAR131074:FAS131074 FKN131074:FKO131074 FUJ131074:FUK131074 GEF131074:GEG131074 GOB131074:GOC131074 GXX131074:GXY131074 HHT131074:HHU131074 HRP131074:HRQ131074 IBL131074:IBM131074 ILH131074:ILI131074 IVD131074:IVE131074 JEZ131074:JFA131074 JOV131074:JOW131074 JYR131074:JYS131074 KIN131074:KIO131074 KSJ131074:KSK131074 LCF131074:LCG131074 LMB131074:LMC131074 LVX131074:LVY131074 MFT131074:MFU131074 MPP131074:MPQ131074 MZL131074:MZM131074 NJH131074:NJI131074 NTD131074:NTE131074 OCZ131074:ODA131074 OMV131074:OMW131074 OWR131074:OWS131074 PGN131074:PGO131074 PQJ131074:PQK131074 QAF131074:QAG131074 QKB131074:QKC131074 QTX131074:QTY131074 RDT131074:RDU131074 RNP131074:RNQ131074 RXL131074:RXM131074 SHH131074:SHI131074 SRD131074:SRE131074 TAZ131074:TBA131074 TKV131074:TKW131074 TUR131074:TUS131074 UEN131074:UEO131074 UOJ131074:UOK131074 UYF131074:UYG131074 VIB131074:VIC131074 VRX131074:VRY131074 WBT131074:WBU131074 WLP131074:WLQ131074 WVL131074:WVM131074 D196610:E196610 IZ196610:JA196610 SV196610:SW196610 ACR196610:ACS196610 AMN196610:AMO196610 AWJ196610:AWK196610 BGF196610:BGG196610 BQB196610:BQC196610 BZX196610:BZY196610 CJT196610:CJU196610 CTP196610:CTQ196610 DDL196610:DDM196610 DNH196610:DNI196610 DXD196610:DXE196610 EGZ196610:EHA196610 EQV196610:EQW196610 FAR196610:FAS196610 FKN196610:FKO196610 FUJ196610:FUK196610 GEF196610:GEG196610 GOB196610:GOC196610 GXX196610:GXY196610 HHT196610:HHU196610 HRP196610:HRQ196610 IBL196610:IBM196610 ILH196610:ILI196610 IVD196610:IVE196610 JEZ196610:JFA196610 JOV196610:JOW196610 JYR196610:JYS196610 KIN196610:KIO196610 KSJ196610:KSK196610 LCF196610:LCG196610 LMB196610:LMC196610 LVX196610:LVY196610 MFT196610:MFU196610 MPP196610:MPQ196610 MZL196610:MZM196610 NJH196610:NJI196610 NTD196610:NTE196610 OCZ196610:ODA196610 OMV196610:OMW196610 OWR196610:OWS196610 PGN196610:PGO196610 PQJ196610:PQK196610 QAF196610:QAG196610 QKB196610:QKC196610 QTX196610:QTY196610 RDT196610:RDU196610 RNP196610:RNQ196610 RXL196610:RXM196610 SHH196610:SHI196610 SRD196610:SRE196610 TAZ196610:TBA196610 TKV196610:TKW196610 TUR196610:TUS196610 UEN196610:UEO196610 UOJ196610:UOK196610 UYF196610:UYG196610 VIB196610:VIC196610 VRX196610:VRY196610 WBT196610:WBU196610 WLP196610:WLQ196610 WVL196610:WVM196610 D262146:E262146 IZ262146:JA262146 SV262146:SW262146 ACR262146:ACS262146 AMN262146:AMO262146 AWJ262146:AWK262146 BGF262146:BGG262146 BQB262146:BQC262146 BZX262146:BZY262146 CJT262146:CJU262146 CTP262146:CTQ262146 DDL262146:DDM262146 DNH262146:DNI262146 DXD262146:DXE262146 EGZ262146:EHA262146 EQV262146:EQW262146 FAR262146:FAS262146 FKN262146:FKO262146 FUJ262146:FUK262146 GEF262146:GEG262146 GOB262146:GOC262146 GXX262146:GXY262146 HHT262146:HHU262146 HRP262146:HRQ262146 IBL262146:IBM262146 ILH262146:ILI262146 IVD262146:IVE262146 JEZ262146:JFA262146 JOV262146:JOW262146 JYR262146:JYS262146 KIN262146:KIO262146 KSJ262146:KSK262146 LCF262146:LCG262146 LMB262146:LMC262146 LVX262146:LVY262146 MFT262146:MFU262146 MPP262146:MPQ262146 MZL262146:MZM262146 NJH262146:NJI262146 NTD262146:NTE262146 OCZ262146:ODA262146 OMV262146:OMW262146 OWR262146:OWS262146 PGN262146:PGO262146 PQJ262146:PQK262146 QAF262146:QAG262146 QKB262146:QKC262146 QTX262146:QTY262146 RDT262146:RDU262146 RNP262146:RNQ262146 RXL262146:RXM262146 SHH262146:SHI262146 SRD262146:SRE262146 TAZ262146:TBA262146 TKV262146:TKW262146 TUR262146:TUS262146 UEN262146:UEO262146 UOJ262146:UOK262146 UYF262146:UYG262146 VIB262146:VIC262146 VRX262146:VRY262146 WBT262146:WBU262146 WLP262146:WLQ262146 WVL262146:WVM262146 D327682:E327682 IZ327682:JA327682 SV327682:SW327682 ACR327682:ACS327682 AMN327682:AMO327682 AWJ327682:AWK327682 BGF327682:BGG327682 BQB327682:BQC327682 BZX327682:BZY327682 CJT327682:CJU327682 CTP327682:CTQ327682 DDL327682:DDM327682 DNH327682:DNI327682 DXD327682:DXE327682 EGZ327682:EHA327682 EQV327682:EQW327682 FAR327682:FAS327682 FKN327682:FKO327682 FUJ327682:FUK327682 GEF327682:GEG327682 GOB327682:GOC327682 GXX327682:GXY327682 HHT327682:HHU327682 HRP327682:HRQ327682 IBL327682:IBM327682 ILH327682:ILI327682 IVD327682:IVE327682 JEZ327682:JFA327682 JOV327682:JOW327682 JYR327682:JYS327682 KIN327682:KIO327682 KSJ327682:KSK327682 LCF327682:LCG327682 LMB327682:LMC327682 LVX327682:LVY327682 MFT327682:MFU327682 MPP327682:MPQ327682 MZL327682:MZM327682 NJH327682:NJI327682 NTD327682:NTE327682 OCZ327682:ODA327682 OMV327682:OMW327682 OWR327682:OWS327682 PGN327682:PGO327682 PQJ327682:PQK327682 QAF327682:QAG327682 QKB327682:QKC327682 QTX327682:QTY327682 RDT327682:RDU327682 RNP327682:RNQ327682 RXL327682:RXM327682 SHH327682:SHI327682 SRD327682:SRE327682 TAZ327682:TBA327682 TKV327682:TKW327682 TUR327682:TUS327682 UEN327682:UEO327682 UOJ327682:UOK327682 UYF327682:UYG327682 VIB327682:VIC327682 VRX327682:VRY327682 WBT327682:WBU327682 WLP327682:WLQ327682 WVL327682:WVM327682 D393218:E393218 IZ393218:JA393218 SV393218:SW393218 ACR393218:ACS393218 AMN393218:AMO393218 AWJ393218:AWK393218 BGF393218:BGG393218 BQB393218:BQC393218 BZX393218:BZY393218 CJT393218:CJU393218 CTP393218:CTQ393218 DDL393218:DDM393218 DNH393218:DNI393218 DXD393218:DXE393218 EGZ393218:EHA393218 EQV393218:EQW393218 FAR393218:FAS393218 FKN393218:FKO393218 FUJ393218:FUK393218 GEF393218:GEG393218 GOB393218:GOC393218 GXX393218:GXY393218 HHT393218:HHU393218 HRP393218:HRQ393218 IBL393218:IBM393218 ILH393218:ILI393218 IVD393218:IVE393218 JEZ393218:JFA393218 JOV393218:JOW393218 JYR393218:JYS393218 KIN393218:KIO393218 KSJ393218:KSK393218 LCF393218:LCG393218 LMB393218:LMC393218 LVX393218:LVY393218 MFT393218:MFU393218 MPP393218:MPQ393218 MZL393218:MZM393218 NJH393218:NJI393218 NTD393218:NTE393218 OCZ393218:ODA393218 OMV393218:OMW393218 OWR393218:OWS393218 PGN393218:PGO393218 PQJ393218:PQK393218 QAF393218:QAG393218 QKB393218:QKC393218 QTX393218:QTY393218 RDT393218:RDU393218 RNP393218:RNQ393218 RXL393218:RXM393218 SHH393218:SHI393218 SRD393218:SRE393218 TAZ393218:TBA393218 TKV393218:TKW393218 TUR393218:TUS393218 UEN393218:UEO393218 UOJ393218:UOK393218 UYF393218:UYG393218 VIB393218:VIC393218 VRX393218:VRY393218 WBT393218:WBU393218 WLP393218:WLQ393218 WVL393218:WVM393218 D458754:E458754 IZ458754:JA458754 SV458754:SW458754 ACR458754:ACS458754 AMN458754:AMO458754 AWJ458754:AWK458754 BGF458754:BGG458754 BQB458754:BQC458754 BZX458754:BZY458754 CJT458754:CJU458754 CTP458754:CTQ458754 DDL458754:DDM458754 DNH458754:DNI458754 DXD458754:DXE458754 EGZ458754:EHA458754 EQV458754:EQW458754 FAR458754:FAS458754 FKN458754:FKO458754 FUJ458754:FUK458754 GEF458754:GEG458754 GOB458754:GOC458754 GXX458754:GXY458754 HHT458754:HHU458754 HRP458754:HRQ458754 IBL458754:IBM458754 ILH458754:ILI458754 IVD458754:IVE458754 JEZ458754:JFA458754 JOV458754:JOW458754 JYR458754:JYS458754 KIN458754:KIO458754 KSJ458754:KSK458754 LCF458754:LCG458754 LMB458754:LMC458754 LVX458754:LVY458754 MFT458754:MFU458754 MPP458754:MPQ458754 MZL458754:MZM458754 NJH458754:NJI458754 NTD458754:NTE458754 OCZ458754:ODA458754 OMV458754:OMW458754 OWR458754:OWS458754 PGN458754:PGO458754 PQJ458754:PQK458754 QAF458754:QAG458754 QKB458754:QKC458754 QTX458754:QTY458754 RDT458754:RDU458754 RNP458754:RNQ458754 RXL458754:RXM458754 SHH458754:SHI458754 SRD458754:SRE458754 TAZ458754:TBA458754 TKV458754:TKW458754 TUR458754:TUS458754 UEN458754:UEO458754 UOJ458754:UOK458754 UYF458754:UYG458754 VIB458754:VIC458754 VRX458754:VRY458754 WBT458754:WBU458754 WLP458754:WLQ458754 WVL458754:WVM458754 D524290:E524290 IZ524290:JA524290 SV524290:SW524290 ACR524290:ACS524290 AMN524290:AMO524290 AWJ524290:AWK524290 BGF524290:BGG524290 BQB524290:BQC524290 BZX524290:BZY524290 CJT524290:CJU524290 CTP524290:CTQ524290 DDL524290:DDM524290 DNH524290:DNI524290 DXD524290:DXE524290 EGZ524290:EHA524290 EQV524290:EQW524290 FAR524290:FAS524290 FKN524290:FKO524290 FUJ524290:FUK524290 GEF524290:GEG524290 GOB524290:GOC524290 GXX524290:GXY524290 HHT524290:HHU524290 HRP524290:HRQ524290 IBL524290:IBM524290 ILH524290:ILI524290 IVD524290:IVE524290 JEZ524290:JFA524290 JOV524290:JOW524290 JYR524290:JYS524290 KIN524290:KIO524290 KSJ524290:KSK524290 LCF524290:LCG524290 LMB524290:LMC524290 LVX524290:LVY524290 MFT524290:MFU524290 MPP524290:MPQ524290 MZL524290:MZM524290 NJH524290:NJI524290 NTD524290:NTE524290 OCZ524290:ODA524290 OMV524290:OMW524290 OWR524290:OWS524290 PGN524290:PGO524290 PQJ524290:PQK524290 QAF524290:QAG524290 QKB524290:QKC524290 QTX524290:QTY524290 RDT524290:RDU524290 RNP524290:RNQ524290 RXL524290:RXM524290 SHH524290:SHI524290 SRD524290:SRE524290 TAZ524290:TBA524290 TKV524290:TKW524290 TUR524290:TUS524290 UEN524290:UEO524290 UOJ524290:UOK524290 UYF524290:UYG524290 VIB524290:VIC524290 VRX524290:VRY524290 WBT524290:WBU524290 WLP524290:WLQ524290 WVL524290:WVM524290 D589826:E589826 IZ589826:JA589826 SV589826:SW589826 ACR589826:ACS589826 AMN589826:AMO589826 AWJ589826:AWK589826 BGF589826:BGG589826 BQB589826:BQC589826 BZX589826:BZY589826 CJT589826:CJU589826 CTP589826:CTQ589826 DDL589826:DDM589826 DNH589826:DNI589826 DXD589826:DXE589826 EGZ589826:EHA589826 EQV589826:EQW589826 FAR589826:FAS589826 FKN589826:FKO589826 FUJ589826:FUK589826 GEF589826:GEG589826 GOB589826:GOC589826 GXX589826:GXY589826 HHT589826:HHU589826 HRP589826:HRQ589826 IBL589826:IBM589826 ILH589826:ILI589826 IVD589826:IVE589826 JEZ589826:JFA589826 JOV589826:JOW589826 JYR589826:JYS589826 KIN589826:KIO589826 KSJ589826:KSK589826 LCF589826:LCG589826 LMB589826:LMC589826 LVX589826:LVY589826 MFT589826:MFU589826 MPP589826:MPQ589826 MZL589826:MZM589826 NJH589826:NJI589826 NTD589826:NTE589826 OCZ589826:ODA589826 OMV589826:OMW589826 OWR589826:OWS589826 PGN589826:PGO589826 PQJ589826:PQK589826 QAF589826:QAG589826 QKB589826:QKC589826 QTX589826:QTY589826 RDT589826:RDU589826 RNP589826:RNQ589826 RXL589826:RXM589826 SHH589826:SHI589826 SRD589826:SRE589826 TAZ589826:TBA589826 TKV589826:TKW589826 TUR589826:TUS589826 UEN589826:UEO589826 UOJ589826:UOK589826 UYF589826:UYG589826 VIB589826:VIC589826 VRX589826:VRY589826 WBT589826:WBU589826 WLP589826:WLQ589826 WVL589826:WVM589826 D655362:E655362 IZ655362:JA655362 SV655362:SW655362 ACR655362:ACS655362 AMN655362:AMO655362 AWJ655362:AWK655362 BGF655362:BGG655362 BQB655362:BQC655362 BZX655362:BZY655362 CJT655362:CJU655362 CTP655362:CTQ655362 DDL655362:DDM655362 DNH655362:DNI655362 DXD655362:DXE655362 EGZ655362:EHA655362 EQV655362:EQW655362 FAR655362:FAS655362 FKN655362:FKO655362 FUJ655362:FUK655362 GEF655362:GEG655362 GOB655362:GOC655362 GXX655362:GXY655362 HHT655362:HHU655362 HRP655362:HRQ655362 IBL655362:IBM655362 ILH655362:ILI655362 IVD655362:IVE655362 JEZ655362:JFA655362 JOV655362:JOW655362 JYR655362:JYS655362 KIN655362:KIO655362 KSJ655362:KSK655362 LCF655362:LCG655362 LMB655362:LMC655362 LVX655362:LVY655362 MFT655362:MFU655362 MPP655362:MPQ655362 MZL655362:MZM655362 NJH655362:NJI655362 NTD655362:NTE655362 OCZ655362:ODA655362 OMV655362:OMW655362 OWR655362:OWS655362 PGN655362:PGO655362 PQJ655362:PQK655362 QAF655362:QAG655362 QKB655362:QKC655362 QTX655362:QTY655362 RDT655362:RDU655362 RNP655362:RNQ655362 RXL655362:RXM655362 SHH655362:SHI655362 SRD655362:SRE655362 TAZ655362:TBA655362 TKV655362:TKW655362 TUR655362:TUS655362 UEN655362:UEO655362 UOJ655362:UOK655362 UYF655362:UYG655362 VIB655362:VIC655362 VRX655362:VRY655362 WBT655362:WBU655362 WLP655362:WLQ655362 WVL655362:WVM655362 D720898:E720898 IZ720898:JA720898 SV720898:SW720898 ACR720898:ACS720898 AMN720898:AMO720898 AWJ720898:AWK720898 BGF720898:BGG720898 BQB720898:BQC720898 BZX720898:BZY720898 CJT720898:CJU720898 CTP720898:CTQ720898 DDL720898:DDM720898 DNH720898:DNI720898 DXD720898:DXE720898 EGZ720898:EHA720898 EQV720898:EQW720898 FAR720898:FAS720898 FKN720898:FKO720898 FUJ720898:FUK720898 GEF720898:GEG720898 GOB720898:GOC720898 GXX720898:GXY720898 HHT720898:HHU720898 HRP720898:HRQ720898 IBL720898:IBM720898 ILH720898:ILI720898 IVD720898:IVE720898 JEZ720898:JFA720898 JOV720898:JOW720898 JYR720898:JYS720898 KIN720898:KIO720898 KSJ720898:KSK720898 LCF720898:LCG720898 LMB720898:LMC720898 LVX720898:LVY720898 MFT720898:MFU720898 MPP720898:MPQ720898 MZL720898:MZM720898 NJH720898:NJI720898 NTD720898:NTE720898 OCZ720898:ODA720898 OMV720898:OMW720898 OWR720898:OWS720898 PGN720898:PGO720898 PQJ720898:PQK720898 QAF720898:QAG720898 QKB720898:QKC720898 QTX720898:QTY720898 RDT720898:RDU720898 RNP720898:RNQ720898 RXL720898:RXM720898 SHH720898:SHI720898 SRD720898:SRE720898 TAZ720898:TBA720898 TKV720898:TKW720898 TUR720898:TUS720898 UEN720898:UEO720898 UOJ720898:UOK720898 UYF720898:UYG720898 VIB720898:VIC720898 VRX720898:VRY720898 WBT720898:WBU720898 WLP720898:WLQ720898 WVL720898:WVM720898 D786434:E786434 IZ786434:JA786434 SV786434:SW786434 ACR786434:ACS786434 AMN786434:AMO786434 AWJ786434:AWK786434 BGF786434:BGG786434 BQB786434:BQC786434 BZX786434:BZY786434 CJT786434:CJU786434 CTP786434:CTQ786434 DDL786434:DDM786434 DNH786434:DNI786434 DXD786434:DXE786434 EGZ786434:EHA786434 EQV786434:EQW786434 FAR786434:FAS786434 FKN786434:FKO786434 FUJ786434:FUK786434 GEF786434:GEG786434 GOB786434:GOC786434 GXX786434:GXY786434 HHT786434:HHU786434 HRP786434:HRQ786434 IBL786434:IBM786434 ILH786434:ILI786434 IVD786434:IVE786434 JEZ786434:JFA786434 JOV786434:JOW786434 JYR786434:JYS786434 KIN786434:KIO786434 KSJ786434:KSK786434 LCF786434:LCG786434 LMB786434:LMC786434 LVX786434:LVY786434 MFT786434:MFU786434 MPP786434:MPQ786434 MZL786434:MZM786434 NJH786434:NJI786434 NTD786434:NTE786434 OCZ786434:ODA786434 OMV786434:OMW786434 OWR786434:OWS786434 PGN786434:PGO786434 PQJ786434:PQK786434 QAF786434:QAG786434 QKB786434:QKC786434 QTX786434:QTY786434 RDT786434:RDU786434 RNP786434:RNQ786434 RXL786434:RXM786434 SHH786434:SHI786434 SRD786434:SRE786434 TAZ786434:TBA786434 TKV786434:TKW786434 TUR786434:TUS786434 UEN786434:UEO786434 UOJ786434:UOK786434 UYF786434:UYG786434 VIB786434:VIC786434 VRX786434:VRY786434 WBT786434:WBU786434 WLP786434:WLQ786434 WVL786434:WVM786434 D851970:E851970 IZ851970:JA851970 SV851970:SW851970 ACR851970:ACS851970 AMN851970:AMO851970 AWJ851970:AWK851970 BGF851970:BGG851970 BQB851970:BQC851970 BZX851970:BZY851970 CJT851970:CJU851970 CTP851970:CTQ851970 DDL851970:DDM851970 DNH851970:DNI851970 DXD851970:DXE851970 EGZ851970:EHA851970 EQV851970:EQW851970 FAR851970:FAS851970 FKN851970:FKO851970 FUJ851970:FUK851970 GEF851970:GEG851970 GOB851970:GOC851970 GXX851970:GXY851970 HHT851970:HHU851970 HRP851970:HRQ851970 IBL851970:IBM851970 ILH851970:ILI851970 IVD851970:IVE851970 JEZ851970:JFA851970 JOV851970:JOW851970 JYR851970:JYS851970 KIN851970:KIO851970 KSJ851970:KSK851970 LCF851970:LCG851970 LMB851970:LMC851970 LVX851970:LVY851970 MFT851970:MFU851970 MPP851970:MPQ851970 MZL851970:MZM851970 NJH851970:NJI851970 NTD851970:NTE851970 OCZ851970:ODA851970 OMV851970:OMW851970 OWR851970:OWS851970 PGN851970:PGO851970 PQJ851970:PQK851970 QAF851970:QAG851970 QKB851970:QKC851970 QTX851970:QTY851970 RDT851970:RDU851970 RNP851970:RNQ851970 RXL851970:RXM851970 SHH851970:SHI851970 SRD851970:SRE851970 TAZ851970:TBA851970 TKV851970:TKW851970 TUR851970:TUS851970 UEN851970:UEO851970 UOJ851970:UOK851970 UYF851970:UYG851970 VIB851970:VIC851970 VRX851970:VRY851970 WBT851970:WBU851970 WLP851970:WLQ851970 WVL851970:WVM851970 D917506:E917506 IZ917506:JA917506 SV917506:SW917506 ACR917506:ACS917506 AMN917506:AMO917506 AWJ917506:AWK917506 BGF917506:BGG917506 BQB917506:BQC917506 BZX917506:BZY917506 CJT917506:CJU917506 CTP917506:CTQ917506 DDL917506:DDM917506 DNH917506:DNI917506 DXD917506:DXE917506 EGZ917506:EHA917506 EQV917506:EQW917506 FAR917506:FAS917506 FKN917506:FKO917506 FUJ917506:FUK917506 GEF917506:GEG917506 GOB917506:GOC917506 GXX917506:GXY917506 HHT917506:HHU917506 HRP917506:HRQ917506 IBL917506:IBM917506 ILH917506:ILI917506 IVD917506:IVE917506 JEZ917506:JFA917506 JOV917506:JOW917506 JYR917506:JYS917506 KIN917506:KIO917506 KSJ917506:KSK917506 LCF917506:LCG917506 LMB917506:LMC917506 LVX917506:LVY917506 MFT917506:MFU917506 MPP917506:MPQ917506 MZL917506:MZM917506 NJH917506:NJI917506 NTD917506:NTE917506 OCZ917506:ODA917506 OMV917506:OMW917506 OWR917506:OWS917506 PGN917506:PGO917506 PQJ917506:PQK917506 QAF917506:QAG917506 QKB917506:QKC917506 QTX917506:QTY917506 RDT917506:RDU917506 RNP917506:RNQ917506 RXL917506:RXM917506 SHH917506:SHI917506 SRD917506:SRE917506 TAZ917506:TBA917506 TKV917506:TKW917506 TUR917506:TUS917506 UEN917506:UEO917506 UOJ917506:UOK917506 UYF917506:UYG917506 VIB917506:VIC917506 VRX917506:VRY917506 WBT917506:WBU917506 WLP917506:WLQ917506 WVL917506:WVM917506 D983042:E983042 IZ983042:JA983042 SV983042:SW983042 ACR983042:ACS983042 AMN983042:AMO983042 AWJ983042:AWK983042 BGF983042:BGG983042 BQB983042:BQC983042 BZX983042:BZY983042 CJT983042:CJU983042 CTP983042:CTQ983042 DDL983042:DDM983042 DNH983042:DNI983042 DXD983042:DXE983042 EGZ983042:EHA983042 EQV983042:EQW983042 FAR983042:FAS983042 FKN983042:FKO983042 FUJ983042:FUK983042 GEF983042:GEG983042 GOB983042:GOC983042 GXX983042:GXY983042 HHT983042:HHU983042 HRP983042:HRQ983042 IBL983042:IBM983042 ILH983042:ILI983042 IVD983042:IVE983042 JEZ983042:JFA983042 JOV983042:JOW983042 JYR983042:JYS983042 KIN983042:KIO983042 KSJ983042:KSK983042 LCF983042:LCG983042 LMB983042:LMC983042 LVX983042:LVY983042 MFT983042:MFU983042 MPP983042:MPQ983042 MZL983042:MZM983042 NJH983042:NJI983042 NTD983042:NTE983042 OCZ983042:ODA983042 OMV983042:OMW983042 OWR983042:OWS983042 PGN983042:PGO983042 PQJ983042:PQK983042 QAF983042:QAG983042 QKB983042:QKC983042 QTX983042:QTY983042 RDT983042:RDU983042 RNP983042:RNQ983042 RXL983042:RXM983042 SHH983042:SHI983042 SRD983042:SRE983042 TAZ983042:TBA983042 TKV983042:TKW983042 TUR983042:TUS983042 UEN983042:UEO983042 UOJ983042:UOK983042 UYF983042:UYG983042 VIB983042:VIC983042 VRX983042:VRY983042 WBT983042:WBU983042 WLP983042:WLQ983042 WVL983042:WVM983042" xr:uid="{0607E2BA-397B-4803-8A23-5546EFF80F89}">
      <formula1>$C$135:$C$144</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xr:uid="{5039DFEC-2BC1-4BED-B17A-E8A4E4F4E26E}">
      <formula1>$D$135:$D$139</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41:E65541 IZ65541:JA65541 SV65541:SW65541 ACR65541:ACS65541 AMN65541:AMO65541 AWJ65541:AWK65541 BGF65541:BGG65541 BQB65541:BQC65541 BZX65541:BZY65541 CJT65541:CJU65541 CTP65541:CTQ65541 DDL65541:DDM65541 DNH65541:DNI65541 DXD65541:DXE65541 EGZ65541:EHA65541 EQV65541:EQW65541 FAR65541:FAS65541 FKN65541:FKO65541 FUJ65541:FUK65541 GEF65541:GEG65541 GOB65541:GOC65541 GXX65541:GXY65541 HHT65541:HHU65541 HRP65541:HRQ65541 IBL65541:IBM65541 ILH65541:ILI65541 IVD65541:IVE65541 JEZ65541:JFA65541 JOV65541:JOW65541 JYR65541:JYS65541 KIN65541:KIO65541 KSJ65541:KSK65541 LCF65541:LCG65541 LMB65541:LMC65541 LVX65541:LVY65541 MFT65541:MFU65541 MPP65541:MPQ65541 MZL65541:MZM65541 NJH65541:NJI65541 NTD65541:NTE65541 OCZ65541:ODA65541 OMV65541:OMW65541 OWR65541:OWS65541 PGN65541:PGO65541 PQJ65541:PQK65541 QAF65541:QAG65541 QKB65541:QKC65541 QTX65541:QTY65541 RDT65541:RDU65541 RNP65541:RNQ65541 RXL65541:RXM65541 SHH65541:SHI65541 SRD65541:SRE65541 TAZ65541:TBA65541 TKV65541:TKW65541 TUR65541:TUS65541 UEN65541:UEO65541 UOJ65541:UOK65541 UYF65541:UYG65541 VIB65541:VIC65541 VRX65541:VRY65541 WBT65541:WBU65541 WLP65541:WLQ65541 WVL65541:WVM65541 D131077:E131077 IZ131077:JA131077 SV131077:SW131077 ACR131077:ACS131077 AMN131077:AMO131077 AWJ131077:AWK131077 BGF131077:BGG131077 BQB131077:BQC131077 BZX131077:BZY131077 CJT131077:CJU131077 CTP131077:CTQ131077 DDL131077:DDM131077 DNH131077:DNI131077 DXD131077:DXE131077 EGZ131077:EHA131077 EQV131077:EQW131077 FAR131077:FAS131077 FKN131077:FKO131077 FUJ131077:FUK131077 GEF131077:GEG131077 GOB131077:GOC131077 GXX131077:GXY131077 HHT131077:HHU131077 HRP131077:HRQ131077 IBL131077:IBM131077 ILH131077:ILI131077 IVD131077:IVE131077 JEZ131077:JFA131077 JOV131077:JOW131077 JYR131077:JYS131077 KIN131077:KIO131077 KSJ131077:KSK131077 LCF131077:LCG131077 LMB131077:LMC131077 LVX131077:LVY131077 MFT131077:MFU131077 MPP131077:MPQ131077 MZL131077:MZM131077 NJH131077:NJI131077 NTD131077:NTE131077 OCZ131077:ODA131077 OMV131077:OMW131077 OWR131077:OWS131077 PGN131077:PGO131077 PQJ131077:PQK131077 QAF131077:QAG131077 QKB131077:QKC131077 QTX131077:QTY131077 RDT131077:RDU131077 RNP131077:RNQ131077 RXL131077:RXM131077 SHH131077:SHI131077 SRD131077:SRE131077 TAZ131077:TBA131077 TKV131077:TKW131077 TUR131077:TUS131077 UEN131077:UEO131077 UOJ131077:UOK131077 UYF131077:UYG131077 VIB131077:VIC131077 VRX131077:VRY131077 WBT131077:WBU131077 WLP131077:WLQ131077 WVL131077:WVM131077 D196613:E196613 IZ196613:JA196613 SV196613:SW196613 ACR196613:ACS196613 AMN196613:AMO196613 AWJ196613:AWK196613 BGF196613:BGG196613 BQB196613:BQC196613 BZX196613:BZY196613 CJT196613:CJU196613 CTP196613:CTQ196613 DDL196613:DDM196613 DNH196613:DNI196613 DXD196613:DXE196613 EGZ196613:EHA196613 EQV196613:EQW196613 FAR196613:FAS196613 FKN196613:FKO196613 FUJ196613:FUK196613 GEF196613:GEG196613 GOB196613:GOC196613 GXX196613:GXY196613 HHT196613:HHU196613 HRP196613:HRQ196613 IBL196613:IBM196613 ILH196613:ILI196613 IVD196613:IVE196613 JEZ196613:JFA196613 JOV196613:JOW196613 JYR196613:JYS196613 KIN196613:KIO196613 KSJ196613:KSK196613 LCF196613:LCG196613 LMB196613:LMC196613 LVX196613:LVY196613 MFT196613:MFU196613 MPP196613:MPQ196613 MZL196613:MZM196613 NJH196613:NJI196613 NTD196613:NTE196613 OCZ196613:ODA196613 OMV196613:OMW196613 OWR196613:OWS196613 PGN196613:PGO196613 PQJ196613:PQK196613 QAF196613:QAG196613 QKB196613:QKC196613 QTX196613:QTY196613 RDT196613:RDU196613 RNP196613:RNQ196613 RXL196613:RXM196613 SHH196613:SHI196613 SRD196613:SRE196613 TAZ196613:TBA196613 TKV196613:TKW196613 TUR196613:TUS196613 UEN196613:UEO196613 UOJ196613:UOK196613 UYF196613:UYG196613 VIB196613:VIC196613 VRX196613:VRY196613 WBT196613:WBU196613 WLP196613:WLQ196613 WVL196613:WVM196613 D262149:E262149 IZ262149:JA262149 SV262149:SW262149 ACR262149:ACS262149 AMN262149:AMO262149 AWJ262149:AWK262149 BGF262149:BGG262149 BQB262149:BQC262149 BZX262149:BZY262149 CJT262149:CJU262149 CTP262149:CTQ262149 DDL262149:DDM262149 DNH262149:DNI262149 DXD262149:DXE262149 EGZ262149:EHA262149 EQV262149:EQW262149 FAR262149:FAS262149 FKN262149:FKO262149 FUJ262149:FUK262149 GEF262149:GEG262149 GOB262149:GOC262149 GXX262149:GXY262149 HHT262149:HHU262149 HRP262149:HRQ262149 IBL262149:IBM262149 ILH262149:ILI262149 IVD262149:IVE262149 JEZ262149:JFA262149 JOV262149:JOW262149 JYR262149:JYS262149 KIN262149:KIO262149 KSJ262149:KSK262149 LCF262149:LCG262149 LMB262149:LMC262149 LVX262149:LVY262149 MFT262149:MFU262149 MPP262149:MPQ262149 MZL262149:MZM262149 NJH262149:NJI262149 NTD262149:NTE262149 OCZ262149:ODA262149 OMV262149:OMW262149 OWR262149:OWS262149 PGN262149:PGO262149 PQJ262149:PQK262149 QAF262149:QAG262149 QKB262149:QKC262149 QTX262149:QTY262149 RDT262149:RDU262149 RNP262149:RNQ262149 RXL262149:RXM262149 SHH262149:SHI262149 SRD262149:SRE262149 TAZ262149:TBA262149 TKV262149:TKW262149 TUR262149:TUS262149 UEN262149:UEO262149 UOJ262149:UOK262149 UYF262149:UYG262149 VIB262149:VIC262149 VRX262149:VRY262149 WBT262149:WBU262149 WLP262149:WLQ262149 WVL262149:WVM262149 D327685:E327685 IZ327685:JA327685 SV327685:SW327685 ACR327685:ACS327685 AMN327685:AMO327685 AWJ327685:AWK327685 BGF327685:BGG327685 BQB327685:BQC327685 BZX327685:BZY327685 CJT327685:CJU327685 CTP327685:CTQ327685 DDL327685:DDM327685 DNH327685:DNI327685 DXD327685:DXE327685 EGZ327685:EHA327685 EQV327685:EQW327685 FAR327685:FAS327685 FKN327685:FKO327685 FUJ327685:FUK327685 GEF327685:GEG327685 GOB327685:GOC327685 GXX327685:GXY327685 HHT327685:HHU327685 HRP327685:HRQ327685 IBL327685:IBM327685 ILH327685:ILI327685 IVD327685:IVE327685 JEZ327685:JFA327685 JOV327685:JOW327685 JYR327685:JYS327685 KIN327685:KIO327685 KSJ327685:KSK327685 LCF327685:LCG327685 LMB327685:LMC327685 LVX327685:LVY327685 MFT327685:MFU327685 MPP327685:MPQ327685 MZL327685:MZM327685 NJH327685:NJI327685 NTD327685:NTE327685 OCZ327685:ODA327685 OMV327685:OMW327685 OWR327685:OWS327685 PGN327685:PGO327685 PQJ327685:PQK327685 QAF327685:QAG327685 QKB327685:QKC327685 QTX327685:QTY327685 RDT327685:RDU327685 RNP327685:RNQ327685 RXL327685:RXM327685 SHH327685:SHI327685 SRD327685:SRE327685 TAZ327685:TBA327685 TKV327685:TKW327685 TUR327685:TUS327685 UEN327685:UEO327685 UOJ327685:UOK327685 UYF327685:UYG327685 VIB327685:VIC327685 VRX327685:VRY327685 WBT327685:WBU327685 WLP327685:WLQ327685 WVL327685:WVM327685 D393221:E393221 IZ393221:JA393221 SV393221:SW393221 ACR393221:ACS393221 AMN393221:AMO393221 AWJ393221:AWK393221 BGF393221:BGG393221 BQB393221:BQC393221 BZX393221:BZY393221 CJT393221:CJU393221 CTP393221:CTQ393221 DDL393221:DDM393221 DNH393221:DNI393221 DXD393221:DXE393221 EGZ393221:EHA393221 EQV393221:EQW393221 FAR393221:FAS393221 FKN393221:FKO393221 FUJ393221:FUK393221 GEF393221:GEG393221 GOB393221:GOC393221 GXX393221:GXY393221 HHT393221:HHU393221 HRP393221:HRQ393221 IBL393221:IBM393221 ILH393221:ILI393221 IVD393221:IVE393221 JEZ393221:JFA393221 JOV393221:JOW393221 JYR393221:JYS393221 KIN393221:KIO393221 KSJ393221:KSK393221 LCF393221:LCG393221 LMB393221:LMC393221 LVX393221:LVY393221 MFT393221:MFU393221 MPP393221:MPQ393221 MZL393221:MZM393221 NJH393221:NJI393221 NTD393221:NTE393221 OCZ393221:ODA393221 OMV393221:OMW393221 OWR393221:OWS393221 PGN393221:PGO393221 PQJ393221:PQK393221 QAF393221:QAG393221 QKB393221:QKC393221 QTX393221:QTY393221 RDT393221:RDU393221 RNP393221:RNQ393221 RXL393221:RXM393221 SHH393221:SHI393221 SRD393221:SRE393221 TAZ393221:TBA393221 TKV393221:TKW393221 TUR393221:TUS393221 UEN393221:UEO393221 UOJ393221:UOK393221 UYF393221:UYG393221 VIB393221:VIC393221 VRX393221:VRY393221 WBT393221:WBU393221 WLP393221:WLQ393221 WVL393221:WVM393221 D458757:E458757 IZ458757:JA458757 SV458757:SW458757 ACR458757:ACS458757 AMN458757:AMO458757 AWJ458757:AWK458757 BGF458757:BGG458757 BQB458757:BQC458757 BZX458757:BZY458757 CJT458757:CJU458757 CTP458757:CTQ458757 DDL458757:DDM458757 DNH458757:DNI458757 DXD458757:DXE458757 EGZ458757:EHA458757 EQV458757:EQW458757 FAR458757:FAS458757 FKN458757:FKO458757 FUJ458757:FUK458757 GEF458757:GEG458757 GOB458757:GOC458757 GXX458757:GXY458757 HHT458757:HHU458757 HRP458757:HRQ458757 IBL458757:IBM458757 ILH458757:ILI458757 IVD458757:IVE458757 JEZ458757:JFA458757 JOV458757:JOW458757 JYR458757:JYS458757 KIN458757:KIO458757 KSJ458757:KSK458757 LCF458757:LCG458757 LMB458757:LMC458757 LVX458757:LVY458757 MFT458757:MFU458757 MPP458757:MPQ458757 MZL458757:MZM458757 NJH458757:NJI458757 NTD458757:NTE458757 OCZ458757:ODA458757 OMV458757:OMW458757 OWR458757:OWS458757 PGN458757:PGO458757 PQJ458757:PQK458757 QAF458757:QAG458757 QKB458757:QKC458757 QTX458757:QTY458757 RDT458757:RDU458757 RNP458757:RNQ458757 RXL458757:RXM458757 SHH458757:SHI458757 SRD458757:SRE458757 TAZ458757:TBA458757 TKV458757:TKW458757 TUR458757:TUS458757 UEN458757:UEO458757 UOJ458757:UOK458757 UYF458757:UYG458757 VIB458757:VIC458757 VRX458757:VRY458757 WBT458757:WBU458757 WLP458757:WLQ458757 WVL458757:WVM458757 D524293:E524293 IZ524293:JA524293 SV524293:SW524293 ACR524293:ACS524293 AMN524293:AMO524293 AWJ524293:AWK524293 BGF524293:BGG524293 BQB524293:BQC524293 BZX524293:BZY524293 CJT524293:CJU524293 CTP524293:CTQ524293 DDL524293:DDM524293 DNH524293:DNI524293 DXD524293:DXE524293 EGZ524293:EHA524293 EQV524293:EQW524293 FAR524293:FAS524293 FKN524293:FKO524293 FUJ524293:FUK524293 GEF524293:GEG524293 GOB524293:GOC524293 GXX524293:GXY524293 HHT524293:HHU524293 HRP524293:HRQ524293 IBL524293:IBM524293 ILH524293:ILI524293 IVD524293:IVE524293 JEZ524293:JFA524293 JOV524293:JOW524293 JYR524293:JYS524293 KIN524293:KIO524293 KSJ524293:KSK524293 LCF524293:LCG524293 LMB524293:LMC524293 LVX524293:LVY524293 MFT524293:MFU524293 MPP524293:MPQ524293 MZL524293:MZM524293 NJH524293:NJI524293 NTD524293:NTE524293 OCZ524293:ODA524293 OMV524293:OMW524293 OWR524293:OWS524293 PGN524293:PGO524293 PQJ524293:PQK524293 QAF524293:QAG524293 QKB524293:QKC524293 QTX524293:QTY524293 RDT524293:RDU524293 RNP524293:RNQ524293 RXL524293:RXM524293 SHH524293:SHI524293 SRD524293:SRE524293 TAZ524293:TBA524293 TKV524293:TKW524293 TUR524293:TUS524293 UEN524293:UEO524293 UOJ524293:UOK524293 UYF524293:UYG524293 VIB524293:VIC524293 VRX524293:VRY524293 WBT524293:WBU524293 WLP524293:WLQ524293 WVL524293:WVM524293 D589829:E589829 IZ589829:JA589829 SV589829:SW589829 ACR589829:ACS589829 AMN589829:AMO589829 AWJ589829:AWK589829 BGF589829:BGG589829 BQB589829:BQC589829 BZX589829:BZY589829 CJT589829:CJU589829 CTP589829:CTQ589829 DDL589829:DDM589829 DNH589829:DNI589829 DXD589829:DXE589829 EGZ589829:EHA589829 EQV589829:EQW589829 FAR589829:FAS589829 FKN589829:FKO589829 FUJ589829:FUK589829 GEF589829:GEG589829 GOB589829:GOC589829 GXX589829:GXY589829 HHT589829:HHU589829 HRP589829:HRQ589829 IBL589829:IBM589829 ILH589829:ILI589829 IVD589829:IVE589829 JEZ589829:JFA589829 JOV589829:JOW589829 JYR589829:JYS589829 KIN589829:KIO589829 KSJ589829:KSK589829 LCF589829:LCG589829 LMB589829:LMC589829 LVX589829:LVY589829 MFT589829:MFU589829 MPP589829:MPQ589829 MZL589829:MZM589829 NJH589829:NJI589829 NTD589829:NTE589829 OCZ589829:ODA589829 OMV589829:OMW589829 OWR589829:OWS589829 PGN589829:PGO589829 PQJ589829:PQK589829 QAF589829:QAG589829 QKB589829:QKC589829 QTX589829:QTY589829 RDT589829:RDU589829 RNP589829:RNQ589829 RXL589829:RXM589829 SHH589829:SHI589829 SRD589829:SRE589829 TAZ589829:TBA589829 TKV589829:TKW589829 TUR589829:TUS589829 UEN589829:UEO589829 UOJ589829:UOK589829 UYF589829:UYG589829 VIB589829:VIC589829 VRX589829:VRY589829 WBT589829:WBU589829 WLP589829:WLQ589829 WVL589829:WVM589829 D655365:E655365 IZ655365:JA655365 SV655365:SW655365 ACR655365:ACS655365 AMN655365:AMO655365 AWJ655365:AWK655365 BGF655365:BGG655365 BQB655365:BQC655365 BZX655365:BZY655365 CJT655365:CJU655365 CTP655365:CTQ655365 DDL655365:DDM655365 DNH655365:DNI655365 DXD655365:DXE655365 EGZ655365:EHA655365 EQV655365:EQW655365 FAR655365:FAS655365 FKN655365:FKO655365 FUJ655365:FUK655365 GEF655365:GEG655365 GOB655365:GOC655365 GXX655365:GXY655365 HHT655365:HHU655365 HRP655365:HRQ655365 IBL655365:IBM655365 ILH655365:ILI655365 IVD655365:IVE655365 JEZ655365:JFA655365 JOV655365:JOW655365 JYR655365:JYS655365 KIN655365:KIO655365 KSJ655365:KSK655365 LCF655365:LCG655365 LMB655365:LMC655365 LVX655365:LVY655365 MFT655365:MFU655365 MPP655365:MPQ655365 MZL655365:MZM655365 NJH655365:NJI655365 NTD655365:NTE655365 OCZ655365:ODA655365 OMV655365:OMW655365 OWR655365:OWS655365 PGN655365:PGO655365 PQJ655365:PQK655365 QAF655365:QAG655365 QKB655365:QKC655365 QTX655365:QTY655365 RDT655365:RDU655365 RNP655365:RNQ655365 RXL655365:RXM655365 SHH655365:SHI655365 SRD655365:SRE655365 TAZ655365:TBA655365 TKV655365:TKW655365 TUR655365:TUS655365 UEN655365:UEO655365 UOJ655365:UOK655365 UYF655365:UYG655365 VIB655365:VIC655365 VRX655365:VRY655365 WBT655365:WBU655365 WLP655365:WLQ655365 WVL655365:WVM655365 D720901:E720901 IZ720901:JA720901 SV720901:SW720901 ACR720901:ACS720901 AMN720901:AMO720901 AWJ720901:AWK720901 BGF720901:BGG720901 BQB720901:BQC720901 BZX720901:BZY720901 CJT720901:CJU720901 CTP720901:CTQ720901 DDL720901:DDM720901 DNH720901:DNI720901 DXD720901:DXE720901 EGZ720901:EHA720901 EQV720901:EQW720901 FAR720901:FAS720901 FKN720901:FKO720901 FUJ720901:FUK720901 GEF720901:GEG720901 GOB720901:GOC720901 GXX720901:GXY720901 HHT720901:HHU720901 HRP720901:HRQ720901 IBL720901:IBM720901 ILH720901:ILI720901 IVD720901:IVE720901 JEZ720901:JFA720901 JOV720901:JOW720901 JYR720901:JYS720901 KIN720901:KIO720901 KSJ720901:KSK720901 LCF720901:LCG720901 LMB720901:LMC720901 LVX720901:LVY720901 MFT720901:MFU720901 MPP720901:MPQ720901 MZL720901:MZM720901 NJH720901:NJI720901 NTD720901:NTE720901 OCZ720901:ODA720901 OMV720901:OMW720901 OWR720901:OWS720901 PGN720901:PGO720901 PQJ720901:PQK720901 QAF720901:QAG720901 QKB720901:QKC720901 QTX720901:QTY720901 RDT720901:RDU720901 RNP720901:RNQ720901 RXL720901:RXM720901 SHH720901:SHI720901 SRD720901:SRE720901 TAZ720901:TBA720901 TKV720901:TKW720901 TUR720901:TUS720901 UEN720901:UEO720901 UOJ720901:UOK720901 UYF720901:UYG720901 VIB720901:VIC720901 VRX720901:VRY720901 WBT720901:WBU720901 WLP720901:WLQ720901 WVL720901:WVM720901 D786437:E786437 IZ786437:JA786437 SV786437:SW786437 ACR786437:ACS786437 AMN786437:AMO786437 AWJ786437:AWK786437 BGF786437:BGG786437 BQB786437:BQC786437 BZX786437:BZY786437 CJT786437:CJU786437 CTP786437:CTQ786437 DDL786437:DDM786437 DNH786437:DNI786437 DXD786437:DXE786437 EGZ786437:EHA786437 EQV786437:EQW786437 FAR786437:FAS786437 FKN786437:FKO786437 FUJ786437:FUK786437 GEF786437:GEG786437 GOB786437:GOC786437 GXX786437:GXY786437 HHT786437:HHU786437 HRP786437:HRQ786437 IBL786437:IBM786437 ILH786437:ILI786437 IVD786437:IVE786437 JEZ786437:JFA786437 JOV786437:JOW786437 JYR786437:JYS786437 KIN786437:KIO786437 KSJ786437:KSK786437 LCF786437:LCG786437 LMB786437:LMC786437 LVX786437:LVY786437 MFT786437:MFU786437 MPP786437:MPQ786437 MZL786437:MZM786437 NJH786437:NJI786437 NTD786437:NTE786437 OCZ786437:ODA786437 OMV786437:OMW786437 OWR786437:OWS786437 PGN786437:PGO786437 PQJ786437:PQK786437 QAF786437:QAG786437 QKB786437:QKC786437 QTX786437:QTY786437 RDT786437:RDU786437 RNP786437:RNQ786437 RXL786437:RXM786437 SHH786437:SHI786437 SRD786437:SRE786437 TAZ786437:TBA786437 TKV786437:TKW786437 TUR786437:TUS786437 UEN786437:UEO786437 UOJ786437:UOK786437 UYF786437:UYG786437 VIB786437:VIC786437 VRX786437:VRY786437 WBT786437:WBU786437 WLP786437:WLQ786437 WVL786437:WVM786437 D851973:E851973 IZ851973:JA851973 SV851973:SW851973 ACR851973:ACS851973 AMN851973:AMO851973 AWJ851973:AWK851973 BGF851973:BGG851973 BQB851973:BQC851973 BZX851973:BZY851973 CJT851973:CJU851973 CTP851973:CTQ851973 DDL851973:DDM851973 DNH851973:DNI851973 DXD851973:DXE851973 EGZ851973:EHA851973 EQV851973:EQW851973 FAR851973:FAS851973 FKN851973:FKO851973 FUJ851973:FUK851973 GEF851973:GEG851973 GOB851973:GOC851973 GXX851973:GXY851973 HHT851973:HHU851973 HRP851973:HRQ851973 IBL851973:IBM851973 ILH851973:ILI851973 IVD851973:IVE851973 JEZ851973:JFA851973 JOV851973:JOW851973 JYR851973:JYS851973 KIN851973:KIO851973 KSJ851973:KSK851973 LCF851973:LCG851973 LMB851973:LMC851973 LVX851973:LVY851973 MFT851973:MFU851973 MPP851973:MPQ851973 MZL851973:MZM851973 NJH851973:NJI851973 NTD851973:NTE851973 OCZ851973:ODA851973 OMV851973:OMW851973 OWR851973:OWS851973 PGN851973:PGO851973 PQJ851973:PQK851973 QAF851973:QAG851973 QKB851973:QKC851973 QTX851973:QTY851973 RDT851973:RDU851973 RNP851973:RNQ851973 RXL851973:RXM851973 SHH851973:SHI851973 SRD851973:SRE851973 TAZ851973:TBA851973 TKV851973:TKW851973 TUR851973:TUS851973 UEN851973:UEO851973 UOJ851973:UOK851973 UYF851973:UYG851973 VIB851973:VIC851973 VRX851973:VRY851973 WBT851973:WBU851973 WLP851973:WLQ851973 WVL851973:WVM851973 D917509:E917509 IZ917509:JA917509 SV917509:SW917509 ACR917509:ACS917509 AMN917509:AMO917509 AWJ917509:AWK917509 BGF917509:BGG917509 BQB917509:BQC917509 BZX917509:BZY917509 CJT917509:CJU917509 CTP917509:CTQ917509 DDL917509:DDM917509 DNH917509:DNI917509 DXD917509:DXE917509 EGZ917509:EHA917509 EQV917509:EQW917509 FAR917509:FAS917509 FKN917509:FKO917509 FUJ917509:FUK917509 GEF917509:GEG917509 GOB917509:GOC917509 GXX917509:GXY917509 HHT917509:HHU917509 HRP917509:HRQ917509 IBL917509:IBM917509 ILH917509:ILI917509 IVD917509:IVE917509 JEZ917509:JFA917509 JOV917509:JOW917509 JYR917509:JYS917509 KIN917509:KIO917509 KSJ917509:KSK917509 LCF917509:LCG917509 LMB917509:LMC917509 LVX917509:LVY917509 MFT917509:MFU917509 MPP917509:MPQ917509 MZL917509:MZM917509 NJH917509:NJI917509 NTD917509:NTE917509 OCZ917509:ODA917509 OMV917509:OMW917509 OWR917509:OWS917509 PGN917509:PGO917509 PQJ917509:PQK917509 QAF917509:QAG917509 QKB917509:QKC917509 QTX917509:QTY917509 RDT917509:RDU917509 RNP917509:RNQ917509 RXL917509:RXM917509 SHH917509:SHI917509 SRD917509:SRE917509 TAZ917509:TBA917509 TKV917509:TKW917509 TUR917509:TUS917509 UEN917509:UEO917509 UOJ917509:UOK917509 UYF917509:UYG917509 VIB917509:VIC917509 VRX917509:VRY917509 WBT917509:WBU917509 WLP917509:WLQ917509 WVL917509:WVM917509 D983045:E983045 IZ983045:JA983045 SV983045:SW983045 ACR983045:ACS983045 AMN983045:AMO983045 AWJ983045:AWK983045 BGF983045:BGG983045 BQB983045:BQC983045 BZX983045:BZY983045 CJT983045:CJU983045 CTP983045:CTQ983045 DDL983045:DDM983045 DNH983045:DNI983045 DXD983045:DXE983045 EGZ983045:EHA983045 EQV983045:EQW983045 FAR983045:FAS983045 FKN983045:FKO983045 FUJ983045:FUK983045 GEF983045:GEG983045 GOB983045:GOC983045 GXX983045:GXY983045 HHT983045:HHU983045 HRP983045:HRQ983045 IBL983045:IBM983045 ILH983045:ILI983045 IVD983045:IVE983045 JEZ983045:JFA983045 JOV983045:JOW983045 JYR983045:JYS983045 KIN983045:KIO983045 KSJ983045:KSK983045 LCF983045:LCG983045 LMB983045:LMC983045 LVX983045:LVY983045 MFT983045:MFU983045 MPP983045:MPQ983045 MZL983045:MZM983045 NJH983045:NJI983045 NTD983045:NTE983045 OCZ983045:ODA983045 OMV983045:OMW983045 OWR983045:OWS983045 PGN983045:PGO983045 PQJ983045:PQK983045 QAF983045:QAG983045 QKB983045:QKC983045 QTX983045:QTY983045 RDT983045:RDU983045 RNP983045:RNQ983045 RXL983045:RXM983045 SHH983045:SHI983045 SRD983045:SRE983045 TAZ983045:TBA983045 TKV983045:TKW983045 TUR983045:TUS983045 UEN983045:UEO983045 UOJ983045:UOK983045 UYF983045:UYG983045 VIB983045:VIC983045 VRX983045:VRY983045 WBT983045:WBU983045 WLP983045:WLQ983045 WVL983045:WVM983045" xr:uid="{38050D2C-8ECE-4E19-BF98-8698151CB1CC}">
      <formula1>$E$135:$E$140</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4</xdr:col>
                    <xdr:colOff>533400</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57"/>
  <sheetViews>
    <sheetView tabSelected="1" zoomScale="85" zoomScaleNormal="85" workbookViewId="0">
      <selection activeCell="D16" sqref="D16"/>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36"/>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24" t="s">
        <v>13</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c r="BN1" s="324"/>
      <c r="BO1" s="324"/>
      <c r="BP1" s="324"/>
      <c r="BQ1" s="324"/>
      <c r="BR1" s="324"/>
      <c r="BS1" s="324"/>
      <c r="BT1" s="324"/>
      <c r="BU1" s="324"/>
      <c r="BV1" s="324"/>
      <c r="BW1" s="324"/>
      <c r="BX1" s="324"/>
      <c r="BY1" s="324"/>
      <c r="BZ1" s="324"/>
      <c r="CA1" s="324"/>
      <c r="CB1" s="324"/>
      <c r="CC1" s="324"/>
      <c r="CD1" s="324"/>
      <c r="CE1" s="324"/>
      <c r="CF1" s="324"/>
      <c r="CG1" s="324"/>
      <c r="CH1" s="324"/>
      <c r="CI1" s="324"/>
      <c r="CJ1" s="324"/>
      <c r="CK1" s="324"/>
      <c r="CL1" s="324"/>
      <c r="CM1" s="234"/>
      <c r="CN1" s="234"/>
      <c r="CO1" s="234"/>
      <c r="CP1" s="185"/>
      <c r="CQ1" s="8"/>
      <c r="CR1" s="8"/>
      <c r="CS1" s="8"/>
      <c r="CT1" s="8"/>
      <c r="CU1" s="8"/>
      <c r="CV1" s="8"/>
      <c r="CW1" s="8"/>
      <c r="CX1" s="8"/>
      <c r="CY1" s="8"/>
      <c r="CZ1" s="8"/>
      <c r="DA1" s="8"/>
      <c r="DB1" s="8"/>
      <c r="DC1" s="8"/>
      <c r="DD1" s="8"/>
      <c r="DE1" s="8"/>
      <c r="DF1" s="8"/>
      <c r="DG1" s="8"/>
      <c r="DH1" s="8"/>
      <c r="DI1" s="8"/>
      <c r="DJ1" s="8"/>
      <c r="DK1" s="8"/>
      <c r="DL1" s="8"/>
      <c r="DM1" s="8"/>
      <c r="DN1" s="8"/>
    </row>
    <row r="2" spans="1:118" s="3" customFormat="1" ht="21" thickBot="1" x14ac:dyDescent="0.3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235"/>
      <c r="CK2" s="235"/>
      <c r="CL2" s="235"/>
      <c r="CM2" s="234"/>
      <c r="CN2" s="234"/>
      <c r="CO2" s="234"/>
      <c r="CP2" s="185"/>
      <c r="CQ2" s="8"/>
      <c r="CR2" s="8"/>
      <c r="CS2" s="8"/>
      <c r="CT2" s="8"/>
      <c r="CU2" s="8"/>
      <c r="CV2" s="8"/>
      <c r="CW2" s="8"/>
      <c r="CX2" s="8"/>
      <c r="CY2" s="8"/>
      <c r="CZ2" s="8"/>
      <c r="DA2" s="8"/>
      <c r="DB2" s="8"/>
      <c r="DC2" s="8"/>
      <c r="DD2" s="8"/>
      <c r="DE2" s="8"/>
      <c r="DF2" s="8"/>
      <c r="DG2" s="8"/>
      <c r="DH2" s="8"/>
      <c r="DI2" s="8"/>
      <c r="DJ2" s="8"/>
      <c r="DK2" s="8"/>
      <c r="DL2" s="8"/>
      <c r="DM2" s="8"/>
      <c r="DN2" s="8"/>
    </row>
    <row r="3" spans="1:118" s="3" customFormat="1" ht="15" customHeight="1" x14ac:dyDescent="0.3">
      <c r="A3" s="70"/>
      <c r="B3" s="325" t="s">
        <v>57</v>
      </c>
      <c r="C3" s="218" t="s">
        <v>111</v>
      </c>
      <c r="D3" s="218"/>
      <c r="E3" s="250"/>
      <c r="F3" s="327" t="s">
        <v>112</v>
      </c>
      <c r="G3" s="328"/>
      <c r="H3" s="328"/>
      <c r="I3" s="315"/>
      <c r="J3" s="316"/>
      <c r="K3" s="318"/>
      <c r="L3" s="315"/>
      <c r="M3" s="316"/>
      <c r="N3" s="317"/>
      <c r="O3" s="315"/>
      <c r="P3" s="316"/>
      <c r="Q3" s="317"/>
      <c r="R3" s="315"/>
      <c r="S3" s="316"/>
      <c r="T3" s="317"/>
      <c r="U3" s="315"/>
      <c r="V3" s="316"/>
      <c r="W3" s="317"/>
      <c r="X3" s="315"/>
      <c r="Y3" s="316"/>
      <c r="Z3" s="317"/>
      <c r="AA3" s="315"/>
      <c r="AB3" s="316"/>
      <c r="AC3" s="317"/>
      <c r="AD3" s="315"/>
      <c r="AE3" s="316"/>
      <c r="AF3" s="317"/>
      <c r="AG3" s="315"/>
      <c r="AH3" s="316"/>
      <c r="AI3" s="317"/>
      <c r="AJ3" s="315"/>
      <c r="AK3" s="316"/>
      <c r="AL3" s="317"/>
      <c r="AM3" s="315"/>
      <c r="AN3" s="316"/>
      <c r="AO3" s="317"/>
      <c r="AP3" s="315"/>
      <c r="AQ3" s="316"/>
      <c r="AR3" s="317"/>
      <c r="AS3" s="315"/>
      <c r="AT3" s="316"/>
      <c r="AU3" s="317"/>
      <c r="AV3" s="315"/>
      <c r="AW3" s="316"/>
      <c r="AX3" s="317"/>
      <c r="AY3" s="315"/>
      <c r="AZ3" s="316"/>
      <c r="BA3" s="317"/>
      <c r="BB3" s="315"/>
      <c r="BC3" s="316"/>
      <c r="BD3" s="317"/>
      <c r="BE3" s="315"/>
      <c r="BF3" s="316"/>
      <c r="BG3" s="317"/>
      <c r="BH3" s="315"/>
      <c r="BI3" s="316"/>
      <c r="BJ3" s="317"/>
      <c r="BK3" s="315"/>
      <c r="BL3" s="316"/>
      <c r="BM3" s="317"/>
      <c r="BN3" s="315"/>
      <c r="BO3" s="316"/>
      <c r="BP3" s="317"/>
      <c r="BQ3" s="315"/>
      <c r="BR3" s="316"/>
      <c r="BS3" s="317"/>
      <c r="BT3" s="315"/>
      <c r="BU3" s="316"/>
      <c r="BV3" s="317"/>
      <c r="BW3" s="315"/>
      <c r="BX3" s="316"/>
      <c r="BY3" s="317"/>
      <c r="BZ3" s="315"/>
      <c r="CA3" s="316"/>
      <c r="CB3" s="317"/>
      <c r="CC3" s="315"/>
      <c r="CD3" s="316"/>
      <c r="CE3" s="317"/>
      <c r="CF3" s="315"/>
      <c r="CG3" s="316"/>
      <c r="CH3" s="318"/>
      <c r="CI3" s="329" t="s">
        <v>113</v>
      </c>
      <c r="CJ3" s="235"/>
      <c r="CK3" s="235"/>
      <c r="CL3" s="235"/>
      <c r="CM3" s="234"/>
      <c r="CN3" s="234"/>
      <c r="CO3" s="234"/>
      <c r="CP3" s="185"/>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26"/>
      <c r="C4" s="219">
        <v>1</v>
      </c>
      <c r="D4" s="224"/>
      <c r="E4" s="251"/>
      <c r="F4" s="71" t="str">
        <f t="shared" ref="F4:AK4" si="0">CONCATENATE(F28,F29)</f>
        <v>1L</v>
      </c>
      <c r="G4" s="72" t="str">
        <f t="shared" si="0"/>
        <v>1E</v>
      </c>
      <c r="H4" s="222" t="str">
        <f t="shared" si="0"/>
        <v>1H</v>
      </c>
      <c r="I4" s="71" t="str">
        <f t="shared" si="0"/>
        <v>2L</v>
      </c>
      <c r="J4" s="72" t="str">
        <f t="shared" si="0"/>
        <v>2E</v>
      </c>
      <c r="K4" s="222" t="str">
        <f t="shared" si="0"/>
        <v>2H</v>
      </c>
      <c r="L4" s="71" t="str">
        <f t="shared" si="0"/>
        <v>3L</v>
      </c>
      <c r="M4" s="72" t="str">
        <f t="shared" si="0"/>
        <v>3E</v>
      </c>
      <c r="N4" s="222" t="str">
        <f t="shared" si="0"/>
        <v>3H</v>
      </c>
      <c r="O4" s="71" t="str">
        <f t="shared" si="0"/>
        <v>4L</v>
      </c>
      <c r="P4" s="72" t="str">
        <f t="shared" si="0"/>
        <v>4E</v>
      </c>
      <c r="Q4" s="222" t="str">
        <f t="shared" si="0"/>
        <v>4H</v>
      </c>
      <c r="R4" s="71" t="str">
        <f t="shared" si="0"/>
        <v>5L</v>
      </c>
      <c r="S4" s="72" t="str">
        <f t="shared" si="0"/>
        <v>5E</v>
      </c>
      <c r="T4" s="222" t="str">
        <f t="shared" si="0"/>
        <v>5H</v>
      </c>
      <c r="U4" s="71" t="str">
        <f t="shared" si="0"/>
        <v>6L</v>
      </c>
      <c r="V4" s="72" t="str">
        <f t="shared" si="0"/>
        <v>6E</v>
      </c>
      <c r="W4" s="222" t="str">
        <f t="shared" si="0"/>
        <v>6H</v>
      </c>
      <c r="X4" s="71" t="str">
        <f t="shared" si="0"/>
        <v>7L</v>
      </c>
      <c r="Y4" s="72" t="str">
        <f t="shared" si="0"/>
        <v>7E</v>
      </c>
      <c r="Z4" s="222" t="str">
        <f t="shared" si="0"/>
        <v>7H</v>
      </c>
      <c r="AA4" s="71" t="str">
        <f t="shared" si="0"/>
        <v>8L</v>
      </c>
      <c r="AB4" s="72" t="str">
        <f t="shared" si="0"/>
        <v>8E</v>
      </c>
      <c r="AC4" s="222" t="str">
        <f t="shared" si="0"/>
        <v>8H</v>
      </c>
      <c r="AD4" s="71" t="str">
        <f t="shared" si="0"/>
        <v>9L</v>
      </c>
      <c r="AE4" s="72" t="str">
        <f t="shared" si="0"/>
        <v>9E</v>
      </c>
      <c r="AF4" s="222" t="str">
        <f t="shared" si="0"/>
        <v>9H</v>
      </c>
      <c r="AG4" s="71" t="str">
        <f t="shared" si="0"/>
        <v>10L</v>
      </c>
      <c r="AH4" s="72" t="str">
        <f t="shared" si="0"/>
        <v>10E</v>
      </c>
      <c r="AI4" s="222" t="str">
        <f t="shared" si="0"/>
        <v>10H</v>
      </c>
      <c r="AJ4" s="71" t="str">
        <f t="shared" si="0"/>
        <v>11L</v>
      </c>
      <c r="AK4" s="72" t="str">
        <f t="shared" si="0"/>
        <v>11E</v>
      </c>
      <c r="AL4" s="222" t="str">
        <f t="shared" ref="AL4:BQ4" si="1">CONCATENATE(AL28,AL29)</f>
        <v>11H</v>
      </c>
      <c r="AM4" s="71" t="str">
        <f t="shared" si="1"/>
        <v>12L</v>
      </c>
      <c r="AN4" s="72" t="str">
        <f t="shared" si="1"/>
        <v>12E</v>
      </c>
      <c r="AO4" s="222" t="str">
        <f t="shared" si="1"/>
        <v>12H</v>
      </c>
      <c r="AP4" s="71" t="str">
        <f t="shared" si="1"/>
        <v>13L</v>
      </c>
      <c r="AQ4" s="72" t="str">
        <f t="shared" si="1"/>
        <v>13E</v>
      </c>
      <c r="AR4" s="222" t="str">
        <f t="shared" si="1"/>
        <v>13H</v>
      </c>
      <c r="AS4" s="71" t="str">
        <f t="shared" si="1"/>
        <v>14L</v>
      </c>
      <c r="AT4" s="72" t="str">
        <f t="shared" si="1"/>
        <v>14E</v>
      </c>
      <c r="AU4" s="222" t="str">
        <f t="shared" si="1"/>
        <v>14H</v>
      </c>
      <c r="AV4" s="71" t="str">
        <f t="shared" si="1"/>
        <v>15L</v>
      </c>
      <c r="AW4" s="72" t="str">
        <f t="shared" si="1"/>
        <v>15E</v>
      </c>
      <c r="AX4" s="222" t="str">
        <f t="shared" si="1"/>
        <v>15H</v>
      </c>
      <c r="AY4" s="71" t="str">
        <f t="shared" si="1"/>
        <v>16L</v>
      </c>
      <c r="AZ4" s="72" t="str">
        <f t="shared" si="1"/>
        <v>16E</v>
      </c>
      <c r="BA4" s="222" t="str">
        <f t="shared" si="1"/>
        <v>16H</v>
      </c>
      <c r="BB4" s="71" t="str">
        <f t="shared" si="1"/>
        <v>17L</v>
      </c>
      <c r="BC4" s="72" t="str">
        <f t="shared" si="1"/>
        <v>17E</v>
      </c>
      <c r="BD4" s="222" t="str">
        <f t="shared" si="1"/>
        <v>17H</v>
      </c>
      <c r="BE4" s="71" t="str">
        <f t="shared" si="1"/>
        <v>18L</v>
      </c>
      <c r="BF4" s="72" t="str">
        <f t="shared" si="1"/>
        <v>18E</v>
      </c>
      <c r="BG4" s="222" t="str">
        <f t="shared" si="1"/>
        <v>18H</v>
      </c>
      <c r="BH4" s="71" t="str">
        <f t="shared" si="1"/>
        <v>19L</v>
      </c>
      <c r="BI4" s="72" t="str">
        <f t="shared" si="1"/>
        <v>19E</v>
      </c>
      <c r="BJ4" s="222" t="str">
        <f t="shared" si="1"/>
        <v>19H</v>
      </c>
      <c r="BK4" s="71" t="str">
        <f t="shared" si="1"/>
        <v>20L</v>
      </c>
      <c r="BL4" s="72" t="str">
        <f t="shared" si="1"/>
        <v>20E</v>
      </c>
      <c r="BM4" s="222" t="str">
        <f t="shared" si="1"/>
        <v>20H</v>
      </c>
      <c r="BN4" s="71" t="str">
        <f t="shared" si="1"/>
        <v>21L</v>
      </c>
      <c r="BO4" s="72" t="str">
        <f t="shared" si="1"/>
        <v>21E</v>
      </c>
      <c r="BP4" s="222" t="str">
        <f t="shared" si="1"/>
        <v>21H</v>
      </c>
      <c r="BQ4" s="71" t="str">
        <f t="shared" si="1"/>
        <v>22L</v>
      </c>
      <c r="BR4" s="72" t="str">
        <f t="shared" ref="BR4:CH4" si="2">CONCATENATE(BR28,BR29)</f>
        <v>22E</v>
      </c>
      <c r="BS4" s="222" t="str">
        <f t="shared" si="2"/>
        <v>22H</v>
      </c>
      <c r="BT4" s="71" t="str">
        <f t="shared" si="2"/>
        <v>23L</v>
      </c>
      <c r="BU4" s="72" t="str">
        <f t="shared" si="2"/>
        <v>23E</v>
      </c>
      <c r="BV4" s="222" t="str">
        <f t="shared" si="2"/>
        <v>23H</v>
      </c>
      <c r="BW4" s="71" t="str">
        <f t="shared" si="2"/>
        <v>24L</v>
      </c>
      <c r="BX4" s="72" t="str">
        <f t="shared" si="2"/>
        <v>24E</v>
      </c>
      <c r="BY4" s="222" t="str">
        <f t="shared" si="2"/>
        <v>24H</v>
      </c>
      <c r="BZ4" s="71" t="str">
        <f t="shared" si="2"/>
        <v>25L</v>
      </c>
      <c r="CA4" s="72" t="str">
        <f t="shared" si="2"/>
        <v>25E</v>
      </c>
      <c r="CB4" s="222" t="str">
        <f t="shared" si="2"/>
        <v>25H</v>
      </c>
      <c r="CC4" s="71" t="str">
        <f t="shared" si="2"/>
        <v>26L</v>
      </c>
      <c r="CD4" s="72" t="str">
        <f t="shared" si="2"/>
        <v>26E</v>
      </c>
      <c r="CE4" s="222" t="str">
        <f t="shared" si="2"/>
        <v>26H</v>
      </c>
      <c r="CF4" s="71" t="str">
        <f t="shared" si="2"/>
        <v>27L</v>
      </c>
      <c r="CG4" s="72" t="str">
        <f t="shared" si="2"/>
        <v>27E</v>
      </c>
      <c r="CH4" s="222" t="str">
        <f t="shared" si="2"/>
        <v>27H</v>
      </c>
      <c r="CI4" s="330"/>
    </row>
    <row r="5" spans="1:118" ht="15" customHeight="1" thickBot="1" x14ac:dyDescent="0.3">
      <c r="A5">
        <v>2</v>
      </c>
      <c r="B5" s="326"/>
      <c r="C5" s="220" t="str">
        <f t="shared" ref="C5:C23" si="3">HLOOKUP(CONCATENATE($C$4,"L"),$F$4:$CH$23,$A5,FALSE)</f>
        <v>Appalachian - Shale</v>
      </c>
      <c r="D5" s="220" t="str">
        <f>C5</f>
        <v>Appalachian - Shale</v>
      </c>
      <c r="E5" s="252" t="str">
        <f>C5</f>
        <v>Appalachian - Shale</v>
      </c>
      <c r="F5" s="319" t="str">
        <f>G6</f>
        <v>Appalachian - Shale</v>
      </c>
      <c r="G5" s="320"/>
      <c r="H5" s="320"/>
      <c r="I5" s="319" t="str">
        <f>J6</f>
        <v>Gulf - Conventional</v>
      </c>
      <c r="J5" s="320"/>
      <c r="K5" s="320"/>
      <c r="L5" s="319" t="str">
        <f>M6</f>
        <v>Gulf - Shale</v>
      </c>
      <c r="M5" s="320"/>
      <c r="N5" s="320"/>
      <c r="O5" s="319" t="str">
        <f>P6</f>
        <v>Gulf - Tight</v>
      </c>
      <c r="P5" s="320"/>
      <c r="Q5" s="320"/>
      <c r="R5" s="319" t="str">
        <f>S6</f>
        <v>Arkla - Conventional</v>
      </c>
      <c r="S5" s="320"/>
      <c r="T5" s="320"/>
      <c r="U5" s="319" t="str">
        <f>V6</f>
        <v>Arkla - Shale</v>
      </c>
      <c r="V5" s="320"/>
      <c r="W5" s="320"/>
      <c r="X5" s="319" t="str">
        <f>Y6</f>
        <v>Arkla - Tight</v>
      </c>
      <c r="Y5" s="320"/>
      <c r="Z5" s="320"/>
      <c r="AA5" s="319" t="str">
        <f>AB6</f>
        <v>East Texas - Conventional</v>
      </c>
      <c r="AB5" s="320"/>
      <c r="AC5" s="320"/>
      <c r="AD5" s="319" t="str">
        <f>AE6</f>
        <v>East Texas - Shale</v>
      </c>
      <c r="AE5" s="320"/>
      <c r="AF5" s="320"/>
      <c r="AG5" s="319" t="str">
        <f>AH6</f>
        <v>East Texas - Tight</v>
      </c>
      <c r="AH5" s="320"/>
      <c r="AI5" s="320"/>
      <c r="AJ5" s="319" t="str">
        <f>AK6</f>
        <v>Arkoma - Conventional</v>
      </c>
      <c r="AK5" s="320"/>
      <c r="AL5" s="320"/>
      <c r="AM5" s="319" t="str">
        <f>AN6</f>
        <v>Arkoma - Shale</v>
      </c>
      <c r="AN5" s="320"/>
      <c r="AO5" s="320"/>
      <c r="AP5" s="319" t="str">
        <f>AQ6</f>
        <v>South Oklahoma - Shale</v>
      </c>
      <c r="AQ5" s="320"/>
      <c r="AR5" s="320"/>
      <c r="AS5" s="319" t="str">
        <f>AT6</f>
        <v>Anadarko - Conventional</v>
      </c>
      <c r="AT5" s="320"/>
      <c r="AU5" s="320"/>
      <c r="AV5" s="319" t="str">
        <f>AW6</f>
        <v>Anadarko - Shale</v>
      </c>
      <c r="AW5" s="320"/>
      <c r="AX5" s="320"/>
      <c r="AY5" s="319" t="str">
        <f>AZ6</f>
        <v>Anadarko - Tight</v>
      </c>
      <c r="AZ5" s="320"/>
      <c r="BA5" s="320"/>
      <c r="BB5" s="319" t="str">
        <f>BC6</f>
        <v>Strawn - Shale</v>
      </c>
      <c r="BC5" s="320"/>
      <c r="BD5" s="320"/>
      <c r="BE5" s="319" t="str">
        <f>BF6</f>
        <v>Fort Worth - Shale</v>
      </c>
      <c r="BF5" s="320"/>
      <c r="BG5" s="320"/>
      <c r="BH5" s="319" t="str">
        <f>BI6</f>
        <v>Permian - Conventional</v>
      </c>
      <c r="BI5" s="320"/>
      <c r="BJ5" s="320"/>
      <c r="BK5" s="319" t="str">
        <f>BL6</f>
        <v>Permian - Shale</v>
      </c>
      <c r="BL5" s="320"/>
      <c r="BM5" s="320"/>
      <c r="BN5" s="319" t="str">
        <f>BO6</f>
        <v>Green River - Conventional</v>
      </c>
      <c r="BO5" s="320"/>
      <c r="BP5" s="320"/>
      <c r="BQ5" s="319" t="str">
        <f>BR6</f>
        <v>Green River - Tight</v>
      </c>
      <c r="BR5" s="320"/>
      <c r="BS5" s="320"/>
      <c r="BT5" s="319" t="str">
        <f>BU6</f>
        <v>Uinta - Conventional</v>
      </c>
      <c r="BU5" s="320"/>
      <c r="BV5" s="320"/>
      <c r="BW5" s="319" t="str">
        <f>BX6</f>
        <v>Uinta - Tight</v>
      </c>
      <c r="BX5" s="320"/>
      <c r="BY5" s="320"/>
      <c r="BZ5" s="319" t="str">
        <f>CA6</f>
        <v>San Juan - CBM</v>
      </c>
      <c r="CA5" s="320"/>
      <c r="CB5" s="320"/>
      <c r="CC5" s="321" t="str">
        <f>CD6</f>
        <v>San Juan - Conventional</v>
      </c>
      <c r="CD5" s="322"/>
      <c r="CE5" s="322"/>
      <c r="CF5" s="321" t="str">
        <f>CG6</f>
        <v>Piceance - Tight</v>
      </c>
      <c r="CG5" s="322"/>
      <c r="CH5" s="322"/>
      <c r="CI5" s="330"/>
    </row>
    <row r="6" spans="1:118" ht="39" x14ac:dyDescent="0.25">
      <c r="A6">
        <v>3</v>
      </c>
      <c r="B6" s="326"/>
      <c r="C6" s="220" t="str">
        <f t="shared" si="3"/>
        <v>Appalachian - Shale - Min</v>
      </c>
      <c r="D6" s="220" t="str">
        <f t="shared" ref="D6:D23" si="4">HLOOKUP(CONCATENATE($C$4,"E"),$F$4:$CH$23,$A6,FALSE)</f>
        <v>Appalachian - Shale</v>
      </c>
      <c r="E6" s="252" t="str">
        <f t="shared" ref="E6:E23" si="5">HLOOKUP(CONCATENATE($C$4,"H"),$F$4:$CH$23,$A6,FALSE)</f>
        <v>Appalachian - Shale - Max</v>
      </c>
      <c r="F6" s="241" t="s">
        <v>237</v>
      </c>
      <c r="G6" s="241" t="s">
        <v>238</v>
      </c>
      <c r="H6" s="241" t="s">
        <v>239</v>
      </c>
      <c r="I6" s="241" t="s">
        <v>240</v>
      </c>
      <c r="J6" s="241" t="s">
        <v>241</v>
      </c>
      <c r="K6" s="241" t="s">
        <v>242</v>
      </c>
      <c r="L6" s="241" t="s">
        <v>243</v>
      </c>
      <c r="M6" s="241" t="s">
        <v>244</v>
      </c>
      <c r="N6" s="241" t="s">
        <v>245</v>
      </c>
      <c r="O6" s="241" t="s">
        <v>246</v>
      </c>
      <c r="P6" s="241" t="s">
        <v>247</v>
      </c>
      <c r="Q6" s="241" t="s">
        <v>248</v>
      </c>
      <c r="R6" s="241" t="s">
        <v>249</v>
      </c>
      <c r="S6" s="241" t="s">
        <v>250</v>
      </c>
      <c r="T6" s="241" t="s">
        <v>251</v>
      </c>
      <c r="U6" s="241" t="s">
        <v>252</v>
      </c>
      <c r="V6" s="241" t="s">
        <v>253</v>
      </c>
      <c r="W6" s="241" t="s">
        <v>254</v>
      </c>
      <c r="X6" s="241" t="s">
        <v>255</v>
      </c>
      <c r="Y6" s="241" t="s">
        <v>256</v>
      </c>
      <c r="Z6" s="241" t="s">
        <v>257</v>
      </c>
      <c r="AA6" s="241" t="s">
        <v>258</v>
      </c>
      <c r="AB6" s="241" t="s">
        <v>259</v>
      </c>
      <c r="AC6" s="241" t="s">
        <v>260</v>
      </c>
      <c r="AD6" s="241" t="s">
        <v>261</v>
      </c>
      <c r="AE6" s="241" t="s">
        <v>262</v>
      </c>
      <c r="AF6" s="241" t="s">
        <v>263</v>
      </c>
      <c r="AG6" s="241" t="s">
        <v>264</v>
      </c>
      <c r="AH6" s="241" t="s">
        <v>265</v>
      </c>
      <c r="AI6" s="241" t="s">
        <v>266</v>
      </c>
      <c r="AJ6" s="241" t="s">
        <v>267</v>
      </c>
      <c r="AK6" s="241" t="s">
        <v>268</v>
      </c>
      <c r="AL6" s="241" t="s">
        <v>269</v>
      </c>
      <c r="AM6" s="241" t="s">
        <v>270</v>
      </c>
      <c r="AN6" s="241" t="s">
        <v>271</v>
      </c>
      <c r="AO6" s="241" t="s">
        <v>272</v>
      </c>
      <c r="AP6" s="241" t="s">
        <v>273</v>
      </c>
      <c r="AQ6" s="241" t="s">
        <v>274</v>
      </c>
      <c r="AR6" s="241" t="s">
        <v>275</v>
      </c>
      <c r="AS6" s="241" t="s">
        <v>276</v>
      </c>
      <c r="AT6" s="241" t="s">
        <v>277</v>
      </c>
      <c r="AU6" s="241" t="s">
        <v>278</v>
      </c>
      <c r="AV6" s="241" t="s">
        <v>279</v>
      </c>
      <c r="AW6" s="241" t="s">
        <v>280</v>
      </c>
      <c r="AX6" s="241" t="s">
        <v>281</v>
      </c>
      <c r="AY6" s="241" t="s">
        <v>282</v>
      </c>
      <c r="AZ6" s="241" t="s">
        <v>283</v>
      </c>
      <c r="BA6" s="241" t="s">
        <v>284</v>
      </c>
      <c r="BB6" s="241" t="s">
        <v>285</v>
      </c>
      <c r="BC6" s="241" t="s">
        <v>286</v>
      </c>
      <c r="BD6" s="241" t="s">
        <v>287</v>
      </c>
      <c r="BE6" s="241" t="s">
        <v>288</v>
      </c>
      <c r="BF6" s="241" t="s">
        <v>289</v>
      </c>
      <c r="BG6" s="241" t="s">
        <v>290</v>
      </c>
      <c r="BH6" s="241" t="s">
        <v>291</v>
      </c>
      <c r="BI6" s="241" t="s">
        <v>292</v>
      </c>
      <c r="BJ6" s="241" t="s">
        <v>293</v>
      </c>
      <c r="BK6" s="241" t="s">
        <v>294</v>
      </c>
      <c r="BL6" s="241" t="s">
        <v>295</v>
      </c>
      <c r="BM6" s="241" t="s">
        <v>296</v>
      </c>
      <c r="BN6" s="241" t="s">
        <v>297</v>
      </c>
      <c r="BO6" s="241" t="s">
        <v>298</v>
      </c>
      <c r="BP6" s="241" t="s">
        <v>299</v>
      </c>
      <c r="BQ6" s="241" t="s">
        <v>300</v>
      </c>
      <c r="BR6" s="241" t="s">
        <v>301</v>
      </c>
      <c r="BS6" s="241" t="s">
        <v>302</v>
      </c>
      <c r="BT6" s="241" t="s">
        <v>303</v>
      </c>
      <c r="BU6" s="241" t="s">
        <v>304</v>
      </c>
      <c r="BV6" s="241" t="s">
        <v>305</v>
      </c>
      <c r="BW6" s="241" t="s">
        <v>306</v>
      </c>
      <c r="BX6" s="241" t="s">
        <v>307</v>
      </c>
      <c r="BY6" s="241" t="s">
        <v>308</v>
      </c>
      <c r="BZ6" s="241" t="s">
        <v>309</v>
      </c>
      <c r="CA6" s="241" t="s">
        <v>310</v>
      </c>
      <c r="CB6" s="241" t="s">
        <v>311</v>
      </c>
      <c r="CC6" s="241" t="s">
        <v>312</v>
      </c>
      <c r="CD6" s="241" t="s">
        <v>313</v>
      </c>
      <c r="CE6" s="241" t="s">
        <v>314</v>
      </c>
      <c r="CF6" s="241" t="s">
        <v>315</v>
      </c>
      <c r="CG6" s="241" t="s">
        <v>316</v>
      </c>
      <c r="CH6" s="241" t="s">
        <v>317</v>
      </c>
      <c r="CI6" s="330"/>
    </row>
    <row r="7" spans="1:118" ht="15" customHeight="1" x14ac:dyDescent="0.25">
      <c r="A7">
        <v>4</v>
      </c>
      <c r="B7" s="253" t="s">
        <v>388</v>
      </c>
      <c r="C7" s="221">
        <f t="shared" si="3"/>
        <v>1.1936888454011743</v>
      </c>
      <c r="D7" s="221">
        <f t="shared" si="4"/>
        <v>1.5222661448140915</v>
      </c>
      <c r="E7" s="254">
        <f t="shared" si="5"/>
        <v>1.8864970645792563</v>
      </c>
      <c r="F7" s="242">
        <v>1.1936888454011743</v>
      </c>
      <c r="G7" s="242">
        <v>1.5222661448140915</v>
      </c>
      <c r="H7" s="242">
        <v>1.8864970645792563</v>
      </c>
      <c r="I7" s="242">
        <v>1.1936888454011743</v>
      </c>
      <c r="J7" s="242">
        <v>1.5222661448140915</v>
      </c>
      <c r="K7" s="242">
        <v>1.8864970645792563</v>
      </c>
      <c r="L7" s="242">
        <v>1.1936888454011743</v>
      </c>
      <c r="M7" s="242">
        <v>1.5222661448140915</v>
      </c>
      <c r="N7" s="242">
        <v>1.8864970645792563</v>
      </c>
      <c r="O7" s="242">
        <v>1.1936888454011743</v>
      </c>
      <c r="P7" s="242">
        <v>1.5222661448140915</v>
      </c>
      <c r="Q7" s="242">
        <v>1.8864970645792563</v>
      </c>
      <c r="R7" s="242">
        <v>1.1936888454011743</v>
      </c>
      <c r="S7" s="242">
        <v>1.5222661448140915</v>
      </c>
      <c r="T7" s="242">
        <v>1.8864970645792563</v>
      </c>
      <c r="U7" s="242">
        <v>1.1936888454011743</v>
      </c>
      <c r="V7" s="242">
        <v>1.5222661448140915</v>
      </c>
      <c r="W7" s="242">
        <v>1.8864970645792563</v>
      </c>
      <c r="X7" s="242">
        <v>1.1936888454011743</v>
      </c>
      <c r="Y7" s="242">
        <v>1.5222661448140915</v>
      </c>
      <c r="Z7" s="242">
        <v>1.8864970645792563</v>
      </c>
      <c r="AA7" s="242">
        <v>1.1936888454011743</v>
      </c>
      <c r="AB7" s="242">
        <v>1.5222661448140915</v>
      </c>
      <c r="AC7" s="242">
        <v>1.8864970645792563</v>
      </c>
      <c r="AD7" s="242">
        <v>1.1936888454011743</v>
      </c>
      <c r="AE7" s="242">
        <v>1.5222661448140915</v>
      </c>
      <c r="AF7" s="242">
        <v>1.8864970645792563</v>
      </c>
      <c r="AG7" s="242">
        <v>1.1936888454011743</v>
      </c>
      <c r="AH7" s="242">
        <v>1.5222661448140915</v>
      </c>
      <c r="AI7" s="242">
        <v>1.8864970645792563</v>
      </c>
      <c r="AJ7" s="242">
        <v>1.1936888454011743</v>
      </c>
      <c r="AK7" s="242">
        <v>1.5222661448140915</v>
      </c>
      <c r="AL7" s="242">
        <v>1.8864970645792563</v>
      </c>
      <c r="AM7" s="242">
        <v>1.1936888454011743</v>
      </c>
      <c r="AN7" s="242">
        <v>1.5222661448140915</v>
      </c>
      <c r="AO7" s="242">
        <v>1.8864970645792563</v>
      </c>
      <c r="AP7" s="242">
        <v>1.1936888454011743</v>
      </c>
      <c r="AQ7" s="242">
        <v>1.5222661448140915</v>
      </c>
      <c r="AR7" s="242">
        <v>1.8864970645792563</v>
      </c>
      <c r="AS7" s="242">
        <v>1.1936888454011743</v>
      </c>
      <c r="AT7" s="242">
        <v>1.5222661448140915</v>
      </c>
      <c r="AU7" s="242">
        <v>1.8864970645792563</v>
      </c>
      <c r="AV7" s="242">
        <v>1.1936888454011743</v>
      </c>
      <c r="AW7" s="242">
        <v>1.5222661448140915</v>
      </c>
      <c r="AX7" s="242">
        <v>1.8864970645792563</v>
      </c>
      <c r="AY7" s="242">
        <v>1.1936888454011743</v>
      </c>
      <c r="AZ7" s="242">
        <v>1.5222661448140915</v>
      </c>
      <c r="BA7" s="242">
        <v>1.8864970645792563</v>
      </c>
      <c r="BB7" s="242">
        <v>1.1936888454011743</v>
      </c>
      <c r="BC7" s="242">
        <v>1.5222661448140915</v>
      </c>
      <c r="BD7" s="242">
        <v>1.8864970645792563</v>
      </c>
      <c r="BE7" s="242">
        <v>1.1936888454011743</v>
      </c>
      <c r="BF7" s="242">
        <v>1.5222661448140915</v>
      </c>
      <c r="BG7" s="242">
        <v>1.8864970645792563</v>
      </c>
      <c r="BH7" s="242">
        <v>1.1936888454011743</v>
      </c>
      <c r="BI7" s="242">
        <v>1.5222661448140915</v>
      </c>
      <c r="BJ7" s="242">
        <v>1.8864970645792563</v>
      </c>
      <c r="BK7" s="242">
        <v>1.1936888454011743</v>
      </c>
      <c r="BL7" s="242">
        <v>1.5222661448140915</v>
      </c>
      <c r="BM7" s="242">
        <v>1.8864970645792563</v>
      </c>
      <c r="BN7" s="242">
        <v>1.1936888454011743</v>
      </c>
      <c r="BO7" s="242">
        <v>1.5222661448140915</v>
      </c>
      <c r="BP7" s="242">
        <v>1.8864970645792563</v>
      </c>
      <c r="BQ7" s="242">
        <v>1.1936888454011743</v>
      </c>
      <c r="BR7" s="242">
        <v>1.5222661448140915</v>
      </c>
      <c r="BS7" s="242">
        <v>1.8864970645792563</v>
      </c>
      <c r="BT7" s="242">
        <v>1.1936888454011743</v>
      </c>
      <c r="BU7" s="242">
        <v>1.5222661448140915</v>
      </c>
      <c r="BV7" s="242">
        <v>1.8864970645792563</v>
      </c>
      <c r="BW7" s="242">
        <v>1.1936888454011743</v>
      </c>
      <c r="BX7" s="242">
        <v>1.5222661448140915</v>
      </c>
      <c r="BY7" s="242">
        <v>1.8864970645792563</v>
      </c>
      <c r="BZ7" s="242">
        <v>1.1936888454011743</v>
      </c>
      <c r="CA7" s="242">
        <v>1.5222661448140915</v>
      </c>
      <c r="CB7" s="242">
        <v>1.8864970645792563</v>
      </c>
      <c r="CC7" s="242">
        <v>1.1936888454011743</v>
      </c>
      <c r="CD7" s="242">
        <v>1.5222661448140915</v>
      </c>
      <c r="CE7" s="242">
        <v>1.8864970645792563</v>
      </c>
      <c r="CF7" s="242">
        <v>1.1936888454011743</v>
      </c>
      <c r="CG7" s="242">
        <v>1.5222661448140915</v>
      </c>
      <c r="CH7" s="242">
        <v>1.8864970645792563</v>
      </c>
      <c r="CI7" s="237" t="s">
        <v>229</v>
      </c>
      <c r="CJ7" s="233"/>
      <c r="CK7" s="233"/>
      <c r="CL7" s="233"/>
      <c r="CM7" s="233"/>
      <c r="CN7" s="233"/>
      <c r="CO7" s="233"/>
      <c r="CP7" s="233"/>
    </row>
    <row r="8" spans="1:118" ht="15" customHeight="1" x14ac:dyDescent="0.25">
      <c r="A8">
        <f>A7+1</f>
        <v>5</v>
      </c>
      <c r="B8" s="253" t="s">
        <v>389</v>
      </c>
      <c r="C8" s="221">
        <f t="shared" si="3"/>
        <v>725.27646198466221</v>
      </c>
      <c r="D8" s="221">
        <f t="shared" si="4"/>
        <v>840.8360284517031</v>
      </c>
      <c r="E8" s="254">
        <f t="shared" si="5"/>
        <v>957.54080471397333</v>
      </c>
      <c r="F8" s="242">
        <v>725.27646198466221</v>
      </c>
      <c r="G8" s="243">
        <v>840.8360284517031</v>
      </c>
      <c r="H8" s="242">
        <v>957.54080471397333</v>
      </c>
      <c r="I8" s="242">
        <v>725.27646198466221</v>
      </c>
      <c r="J8" s="243">
        <v>840.8360284517031</v>
      </c>
      <c r="K8" s="242">
        <v>957.54080471397333</v>
      </c>
      <c r="L8" s="242">
        <v>725.27646198466221</v>
      </c>
      <c r="M8" s="243">
        <v>840.8360284517031</v>
      </c>
      <c r="N8" s="242">
        <v>957.54080471397333</v>
      </c>
      <c r="O8" s="242">
        <v>725.27646198466221</v>
      </c>
      <c r="P8" s="243">
        <v>840.8360284517031</v>
      </c>
      <c r="Q8" s="242">
        <v>957.54080471397333</v>
      </c>
      <c r="R8" s="242">
        <v>725.27646198466221</v>
      </c>
      <c r="S8" s="243">
        <v>840.8360284517031</v>
      </c>
      <c r="T8" s="242">
        <v>957.54080471397333</v>
      </c>
      <c r="U8" s="242">
        <v>725.27646198466221</v>
      </c>
      <c r="V8" s="243">
        <v>840.8360284517031</v>
      </c>
      <c r="W8" s="242">
        <v>957.54080471397333</v>
      </c>
      <c r="X8" s="242">
        <v>725.27646198466221</v>
      </c>
      <c r="Y8" s="243">
        <v>840.8360284517031</v>
      </c>
      <c r="Z8" s="242">
        <v>957.54080471397333</v>
      </c>
      <c r="AA8" s="242">
        <v>725.27646198466221</v>
      </c>
      <c r="AB8" s="243">
        <v>840.8360284517031</v>
      </c>
      <c r="AC8" s="242">
        <v>957.54080471397333</v>
      </c>
      <c r="AD8" s="242">
        <v>725.27646198466221</v>
      </c>
      <c r="AE8" s="243">
        <v>840.8360284517031</v>
      </c>
      <c r="AF8" s="242">
        <v>957.54080471397333</v>
      </c>
      <c r="AG8" s="242">
        <v>725.27646198466221</v>
      </c>
      <c r="AH8" s="243">
        <v>840.8360284517031</v>
      </c>
      <c r="AI8" s="242">
        <v>957.54080471397333</v>
      </c>
      <c r="AJ8" s="242">
        <v>725.27646198466221</v>
      </c>
      <c r="AK8" s="243">
        <v>840.8360284517031</v>
      </c>
      <c r="AL8" s="242">
        <v>957.54080471397333</v>
      </c>
      <c r="AM8" s="242">
        <v>725.27646198466221</v>
      </c>
      <c r="AN8" s="243">
        <v>840.8360284517031</v>
      </c>
      <c r="AO8" s="242">
        <v>957.54080471397333</v>
      </c>
      <c r="AP8" s="242">
        <v>725.27646198466221</v>
      </c>
      <c r="AQ8" s="243">
        <v>840.8360284517031</v>
      </c>
      <c r="AR8" s="242">
        <v>957.54080471397333</v>
      </c>
      <c r="AS8" s="242">
        <v>725.27646198466221</v>
      </c>
      <c r="AT8" s="243">
        <v>840.8360284517031</v>
      </c>
      <c r="AU8" s="242">
        <v>957.54080471397333</v>
      </c>
      <c r="AV8" s="242">
        <v>725.27646198466221</v>
      </c>
      <c r="AW8" s="243">
        <v>840.8360284517031</v>
      </c>
      <c r="AX8" s="242">
        <v>957.54080471397333</v>
      </c>
      <c r="AY8" s="242">
        <v>725.27646198466221</v>
      </c>
      <c r="AZ8" s="243">
        <v>840.8360284517031</v>
      </c>
      <c r="BA8" s="242">
        <v>957.54080471397333</v>
      </c>
      <c r="BB8" s="242">
        <v>725.27646198466221</v>
      </c>
      <c r="BC8" s="243">
        <v>840.8360284517031</v>
      </c>
      <c r="BD8" s="242">
        <v>957.54080471397333</v>
      </c>
      <c r="BE8" s="242">
        <v>725.27646198466221</v>
      </c>
      <c r="BF8" s="243">
        <v>840.8360284517031</v>
      </c>
      <c r="BG8" s="242">
        <v>957.54080471397333</v>
      </c>
      <c r="BH8" s="242">
        <v>725.27646198466221</v>
      </c>
      <c r="BI8" s="243">
        <v>840.8360284517031</v>
      </c>
      <c r="BJ8" s="242">
        <v>957.54080471397333</v>
      </c>
      <c r="BK8" s="242">
        <v>725.27646198466221</v>
      </c>
      <c r="BL8" s="243">
        <v>840.8360284517031</v>
      </c>
      <c r="BM8" s="242">
        <v>957.54080471397333</v>
      </c>
      <c r="BN8" s="242">
        <v>725.27646198466221</v>
      </c>
      <c r="BO8" s="243">
        <v>840.8360284517031</v>
      </c>
      <c r="BP8" s="242">
        <v>957.54080471397333</v>
      </c>
      <c r="BQ8" s="242">
        <v>725.27646198466221</v>
      </c>
      <c r="BR8" s="243">
        <v>840.8360284517031</v>
      </c>
      <c r="BS8" s="242">
        <v>957.54080471397333</v>
      </c>
      <c r="BT8" s="242">
        <v>725.27646198466221</v>
      </c>
      <c r="BU8" s="243">
        <v>840.8360284517031</v>
      </c>
      <c r="BV8" s="242">
        <v>957.54080471397333</v>
      </c>
      <c r="BW8" s="242">
        <v>725.27646198466221</v>
      </c>
      <c r="BX8" s="243">
        <v>840.8360284517031</v>
      </c>
      <c r="BY8" s="242">
        <v>957.54080471397333</v>
      </c>
      <c r="BZ8" s="242">
        <v>725.27646198466221</v>
      </c>
      <c r="CA8" s="243">
        <v>840.8360284517031</v>
      </c>
      <c r="CB8" s="242">
        <v>957.54080471397333</v>
      </c>
      <c r="CC8" s="242">
        <v>725.27646198466221</v>
      </c>
      <c r="CD8" s="243">
        <v>840.8360284517031</v>
      </c>
      <c r="CE8" s="242">
        <v>957.54080471397333</v>
      </c>
      <c r="CF8" s="242">
        <v>725.27646198466221</v>
      </c>
      <c r="CG8" s="243">
        <v>840.8360284517031</v>
      </c>
      <c r="CH8" s="242">
        <v>957.54080471397333</v>
      </c>
      <c r="CI8" s="237" t="s">
        <v>351</v>
      </c>
      <c r="CJ8" s="233"/>
      <c r="CK8" s="233"/>
      <c r="CL8" s="233"/>
      <c r="CM8" s="233"/>
      <c r="CN8" s="233"/>
      <c r="CO8" s="233"/>
      <c r="CP8" s="233"/>
    </row>
    <row r="9" spans="1:118" ht="15" customHeight="1" x14ac:dyDescent="0.25">
      <c r="A9">
        <f t="shared" ref="A9:A21" si="6">A8+1</f>
        <v>6</v>
      </c>
      <c r="B9" s="253" t="s">
        <v>390</v>
      </c>
      <c r="C9" s="221">
        <f t="shared" si="3"/>
        <v>21.167318982387474</v>
      </c>
      <c r="D9" s="221">
        <f t="shared" si="4"/>
        <v>24.84705479452057</v>
      </c>
      <c r="E9" s="254">
        <f t="shared" si="5"/>
        <v>28.50019569471624</v>
      </c>
      <c r="F9" s="242">
        <v>21.167318982387474</v>
      </c>
      <c r="G9" s="243">
        <v>24.84705479452057</v>
      </c>
      <c r="H9" s="242">
        <v>28.50019569471624</v>
      </c>
      <c r="I9" s="242">
        <v>21.167318982387474</v>
      </c>
      <c r="J9" s="243">
        <v>24.84705479452057</v>
      </c>
      <c r="K9" s="242">
        <v>28.50019569471624</v>
      </c>
      <c r="L9" s="242">
        <v>21.167318982387474</v>
      </c>
      <c r="M9" s="243">
        <v>24.84705479452057</v>
      </c>
      <c r="N9" s="242">
        <v>28.50019569471624</v>
      </c>
      <c r="O9" s="242">
        <v>21.167318982387474</v>
      </c>
      <c r="P9" s="243">
        <v>24.84705479452057</v>
      </c>
      <c r="Q9" s="242">
        <v>28.50019569471624</v>
      </c>
      <c r="R9" s="242">
        <v>21.167318982387474</v>
      </c>
      <c r="S9" s="243">
        <v>24.84705479452057</v>
      </c>
      <c r="T9" s="242">
        <v>28.50019569471624</v>
      </c>
      <c r="U9" s="242">
        <v>21.167318982387474</v>
      </c>
      <c r="V9" s="243">
        <v>24.84705479452057</v>
      </c>
      <c r="W9" s="242">
        <v>28.50019569471624</v>
      </c>
      <c r="X9" s="242">
        <v>21.167318982387474</v>
      </c>
      <c r="Y9" s="243">
        <v>24.84705479452057</v>
      </c>
      <c r="Z9" s="242">
        <v>28.50019569471624</v>
      </c>
      <c r="AA9" s="242">
        <v>21.167318982387474</v>
      </c>
      <c r="AB9" s="243">
        <v>24.84705479452057</v>
      </c>
      <c r="AC9" s="242">
        <v>28.50019569471624</v>
      </c>
      <c r="AD9" s="242">
        <v>21.167318982387474</v>
      </c>
      <c r="AE9" s="243">
        <v>24.84705479452057</v>
      </c>
      <c r="AF9" s="242">
        <v>28.50019569471624</v>
      </c>
      <c r="AG9" s="242">
        <v>21.167318982387474</v>
      </c>
      <c r="AH9" s="243">
        <v>24.84705479452057</v>
      </c>
      <c r="AI9" s="242">
        <v>28.50019569471624</v>
      </c>
      <c r="AJ9" s="242">
        <v>21.167318982387474</v>
      </c>
      <c r="AK9" s="243">
        <v>24.84705479452057</v>
      </c>
      <c r="AL9" s="242">
        <v>28.50019569471624</v>
      </c>
      <c r="AM9" s="242">
        <v>21.167318982387474</v>
      </c>
      <c r="AN9" s="243">
        <v>24.84705479452057</v>
      </c>
      <c r="AO9" s="242">
        <v>28.50019569471624</v>
      </c>
      <c r="AP9" s="242">
        <v>21.167318982387474</v>
      </c>
      <c r="AQ9" s="243">
        <v>24.84705479452057</v>
      </c>
      <c r="AR9" s="242">
        <v>28.50019569471624</v>
      </c>
      <c r="AS9" s="242">
        <v>21.167318982387474</v>
      </c>
      <c r="AT9" s="243">
        <v>24.84705479452057</v>
      </c>
      <c r="AU9" s="242">
        <v>28.50019569471624</v>
      </c>
      <c r="AV9" s="242">
        <v>21.167318982387474</v>
      </c>
      <c r="AW9" s="243">
        <v>24.84705479452057</v>
      </c>
      <c r="AX9" s="242">
        <v>28.50019569471624</v>
      </c>
      <c r="AY9" s="242">
        <v>21.167318982387474</v>
      </c>
      <c r="AZ9" s="243">
        <v>24.84705479452057</v>
      </c>
      <c r="BA9" s="242">
        <v>28.50019569471624</v>
      </c>
      <c r="BB9" s="242">
        <v>21.167318982387474</v>
      </c>
      <c r="BC9" s="243">
        <v>24.84705479452057</v>
      </c>
      <c r="BD9" s="242">
        <v>28.50019569471624</v>
      </c>
      <c r="BE9" s="242">
        <v>21.167318982387474</v>
      </c>
      <c r="BF9" s="243">
        <v>24.84705479452057</v>
      </c>
      <c r="BG9" s="242">
        <v>28.50019569471624</v>
      </c>
      <c r="BH9" s="242">
        <v>21.167318982387474</v>
      </c>
      <c r="BI9" s="243">
        <v>24.84705479452057</v>
      </c>
      <c r="BJ9" s="242">
        <v>28.50019569471624</v>
      </c>
      <c r="BK9" s="242">
        <v>21.167318982387474</v>
      </c>
      <c r="BL9" s="243">
        <v>24.84705479452057</v>
      </c>
      <c r="BM9" s="242">
        <v>28.50019569471624</v>
      </c>
      <c r="BN9" s="242">
        <v>21.167318982387474</v>
      </c>
      <c r="BO9" s="243">
        <v>24.84705479452057</v>
      </c>
      <c r="BP9" s="242">
        <v>28.50019569471624</v>
      </c>
      <c r="BQ9" s="242">
        <v>21.167318982387474</v>
      </c>
      <c r="BR9" s="243">
        <v>24.84705479452057</v>
      </c>
      <c r="BS9" s="242">
        <v>28.50019569471624</v>
      </c>
      <c r="BT9" s="242">
        <v>21.167318982387474</v>
      </c>
      <c r="BU9" s="243">
        <v>24.84705479452057</v>
      </c>
      <c r="BV9" s="242">
        <v>28.50019569471624</v>
      </c>
      <c r="BW9" s="242">
        <v>21.167318982387474</v>
      </c>
      <c r="BX9" s="243">
        <v>24.84705479452057</v>
      </c>
      <c r="BY9" s="242">
        <v>28.50019569471624</v>
      </c>
      <c r="BZ9" s="242">
        <v>21.167318982387474</v>
      </c>
      <c r="CA9" s="243">
        <v>24.84705479452057</v>
      </c>
      <c r="CB9" s="242">
        <v>28.50019569471624</v>
      </c>
      <c r="CC9" s="242">
        <v>21.167318982387474</v>
      </c>
      <c r="CD9" s="243">
        <v>24.84705479452057</v>
      </c>
      <c r="CE9" s="242">
        <v>28.50019569471624</v>
      </c>
      <c r="CF9" s="242">
        <v>21.167318982387474</v>
      </c>
      <c r="CG9" s="243">
        <v>24.84705479452057</v>
      </c>
      <c r="CH9" s="242">
        <v>28.50019569471624</v>
      </c>
      <c r="CI9" s="237" t="s">
        <v>230</v>
      </c>
      <c r="CJ9" s="233"/>
      <c r="CK9" s="233"/>
      <c r="CL9" s="233"/>
      <c r="CM9" s="233"/>
      <c r="CN9" s="233"/>
      <c r="CO9" s="233"/>
      <c r="CP9" s="233"/>
    </row>
    <row r="10" spans="1:118" ht="15" customHeight="1" x14ac:dyDescent="0.25">
      <c r="A10">
        <f t="shared" si="6"/>
        <v>7</v>
      </c>
      <c r="B10" s="253" t="s">
        <v>391</v>
      </c>
      <c r="C10" s="221">
        <f t="shared" si="3"/>
        <v>185.54990657522742</v>
      </c>
      <c r="D10" s="221">
        <f t="shared" si="4"/>
        <v>222.50866999374642</v>
      </c>
      <c r="E10" s="254">
        <f t="shared" si="5"/>
        <v>272.08824524527563</v>
      </c>
      <c r="F10" s="242">
        <v>185.54990657522742</v>
      </c>
      <c r="G10" s="243">
        <v>222.50866999374642</v>
      </c>
      <c r="H10" s="242">
        <v>272.08824524527563</v>
      </c>
      <c r="I10" s="242">
        <v>185.54990657522742</v>
      </c>
      <c r="J10" s="243">
        <v>222.50866999374642</v>
      </c>
      <c r="K10" s="242">
        <v>272.08824524527563</v>
      </c>
      <c r="L10" s="242">
        <v>185.54990657522742</v>
      </c>
      <c r="M10" s="243">
        <v>222.50866999374642</v>
      </c>
      <c r="N10" s="242">
        <v>272.08824524527563</v>
      </c>
      <c r="O10" s="242">
        <v>185.54990657522742</v>
      </c>
      <c r="P10" s="243">
        <v>222.50866999374642</v>
      </c>
      <c r="Q10" s="242">
        <v>272.08824524527563</v>
      </c>
      <c r="R10" s="242">
        <v>185.54990657522742</v>
      </c>
      <c r="S10" s="243">
        <v>222.50866999374642</v>
      </c>
      <c r="T10" s="242">
        <v>272.08824524527563</v>
      </c>
      <c r="U10" s="242">
        <v>185.54990657522742</v>
      </c>
      <c r="V10" s="243">
        <v>222.50866999374642</v>
      </c>
      <c r="W10" s="242">
        <v>272.08824524527563</v>
      </c>
      <c r="X10" s="242">
        <v>185.54990657522742</v>
      </c>
      <c r="Y10" s="243">
        <v>222.50866999374642</v>
      </c>
      <c r="Z10" s="242">
        <v>272.08824524527563</v>
      </c>
      <c r="AA10" s="242">
        <v>185.54990657522742</v>
      </c>
      <c r="AB10" s="243">
        <v>222.50866999374642</v>
      </c>
      <c r="AC10" s="242">
        <v>272.08824524527563</v>
      </c>
      <c r="AD10" s="242">
        <v>185.54990657522742</v>
      </c>
      <c r="AE10" s="243">
        <v>222.50866999374642</v>
      </c>
      <c r="AF10" s="242">
        <v>272.08824524527563</v>
      </c>
      <c r="AG10" s="242">
        <v>185.54990657522742</v>
      </c>
      <c r="AH10" s="243">
        <v>222.50866999374642</v>
      </c>
      <c r="AI10" s="242">
        <v>272.08824524527563</v>
      </c>
      <c r="AJ10" s="242">
        <v>185.54990657522742</v>
      </c>
      <c r="AK10" s="243">
        <v>222.50866999374642</v>
      </c>
      <c r="AL10" s="242">
        <v>272.08824524527563</v>
      </c>
      <c r="AM10" s="242">
        <v>185.54990657522742</v>
      </c>
      <c r="AN10" s="243">
        <v>222.50866999374642</v>
      </c>
      <c r="AO10" s="242">
        <v>272.08824524527563</v>
      </c>
      <c r="AP10" s="242">
        <v>185.54990657522742</v>
      </c>
      <c r="AQ10" s="243">
        <v>222.50866999374642</v>
      </c>
      <c r="AR10" s="242">
        <v>272.08824524527563</v>
      </c>
      <c r="AS10" s="242">
        <v>185.54990657522742</v>
      </c>
      <c r="AT10" s="243">
        <v>222.50866999374642</v>
      </c>
      <c r="AU10" s="242">
        <v>272.08824524527563</v>
      </c>
      <c r="AV10" s="242">
        <v>185.54990657522742</v>
      </c>
      <c r="AW10" s="243">
        <v>222.50866999374642</v>
      </c>
      <c r="AX10" s="242">
        <v>272.08824524527563</v>
      </c>
      <c r="AY10" s="242">
        <v>185.54990657522742</v>
      </c>
      <c r="AZ10" s="243">
        <v>222.50866999374642</v>
      </c>
      <c r="BA10" s="242">
        <v>272.08824524527563</v>
      </c>
      <c r="BB10" s="242">
        <v>185.54990657522742</v>
      </c>
      <c r="BC10" s="243">
        <v>222.50866999374642</v>
      </c>
      <c r="BD10" s="242">
        <v>272.08824524527563</v>
      </c>
      <c r="BE10" s="242">
        <v>185.54990657522742</v>
      </c>
      <c r="BF10" s="243">
        <v>222.50866999374642</v>
      </c>
      <c r="BG10" s="242">
        <v>272.08824524527563</v>
      </c>
      <c r="BH10" s="242">
        <v>185.54990657522742</v>
      </c>
      <c r="BI10" s="243">
        <v>222.50866999374642</v>
      </c>
      <c r="BJ10" s="242">
        <v>272.08824524527563</v>
      </c>
      <c r="BK10" s="242">
        <v>185.54990657522742</v>
      </c>
      <c r="BL10" s="243">
        <v>222.50866999374642</v>
      </c>
      <c r="BM10" s="242">
        <v>272.08824524527563</v>
      </c>
      <c r="BN10" s="242">
        <v>185.54990657522742</v>
      </c>
      <c r="BO10" s="243">
        <v>222.50866999374642</v>
      </c>
      <c r="BP10" s="242">
        <v>272.08824524527563</v>
      </c>
      <c r="BQ10" s="242">
        <v>185.54990657522742</v>
      </c>
      <c r="BR10" s="243">
        <v>222.50866999374642</v>
      </c>
      <c r="BS10" s="242">
        <v>272.08824524527563</v>
      </c>
      <c r="BT10" s="242">
        <v>185.54990657522742</v>
      </c>
      <c r="BU10" s="243">
        <v>222.50866999374642</v>
      </c>
      <c r="BV10" s="242">
        <v>272.08824524527563</v>
      </c>
      <c r="BW10" s="242">
        <v>185.54990657522742</v>
      </c>
      <c r="BX10" s="243">
        <v>222.50866999374642</v>
      </c>
      <c r="BY10" s="242">
        <v>272.08824524527563</v>
      </c>
      <c r="BZ10" s="242">
        <v>185.54990657522742</v>
      </c>
      <c r="CA10" s="243">
        <v>222.50866999374642</v>
      </c>
      <c r="CB10" s="242">
        <v>272.08824524527563</v>
      </c>
      <c r="CC10" s="242">
        <v>185.54990657522742</v>
      </c>
      <c r="CD10" s="243">
        <v>222.50866999374642</v>
      </c>
      <c r="CE10" s="242">
        <v>272.08824524527563</v>
      </c>
      <c r="CF10" s="242">
        <v>185.54990657522742</v>
      </c>
      <c r="CG10" s="243">
        <v>222.50866999374642</v>
      </c>
      <c r="CH10" s="242">
        <v>272.08824524527563</v>
      </c>
      <c r="CI10" s="237" t="s">
        <v>352</v>
      </c>
      <c r="CJ10" s="233"/>
      <c r="CK10" s="233"/>
      <c r="CL10" s="233"/>
      <c r="CM10" s="233"/>
      <c r="CN10" s="233"/>
      <c r="CO10" s="233"/>
      <c r="CP10" s="233"/>
    </row>
    <row r="11" spans="1:118" ht="15" customHeight="1" x14ac:dyDescent="0.25">
      <c r="A11">
        <f t="shared" si="6"/>
        <v>8</v>
      </c>
      <c r="B11" s="253" t="s">
        <v>392</v>
      </c>
      <c r="C11" s="221">
        <f t="shared" si="3"/>
        <v>1.3385029354207436</v>
      </c>
      <c r="D11" s="221">
        <f t="shared" si="4"/>
        <v>1.7157984344422663</v>
      </c>
      <c r="E11" s="254">
        <f t="shared" si="5"/>
        <v>2.1821428571428569</v>
      </c>
      <c r="F11" s="242">
        <v>1.3385029354207436</v>
      </c>
      <c r="G11" s="243">
        <v>1.7157984344422663</v>
      </c>
      <c r="H11" s="242">
        <v>2.1821428571428569</v>
      </c>
      <c r="I11" s="242">
        <v>1.3385029354207436</v>
      </c>
      <c r="J11" s="243">
        <v>1.7157984344422663</v>
      </c>
      <c r="K11" s="242">
        <v>2.1821428571428569</v>
      </c>
      <c r="L11" s="242">
        <v>1.3385029354207436</v>
      </c>
      <c r="M11" s="243">
        <v>1.7157984344422663</v>
      </c>
      <c r="N11" s="242">
        <v>2.1821428571428569</v>
      </c>
      <c r="O11" s="242">
        <v>1.3385029354207436</v>
      </c>
      <c r="P11" s="243">
        <v>1.7157984344422663</v>
      </c>
      <c r="Q11" s="242">
        <v>2.1821428571428569</v>
      </c>
      <c r="R11" s="242">
        <v>1.3385029354207436</v>
      </c>
      <c r="S11" s="243">
        <v>1.7157984344422663</v>
      </c>
      <c r="T11" s="242">
        <v>2.1821428571428569</v>
      </c>
      <c r="U11" s="242">
        <v>1.3385029354207436</v>
      </c>
      <c r="V11" s="243">
        <v>1.7157984344422663</v>
      </c>
      <c r="W11" s="242">
        <v>2.1821428571428569</v>
      </c>
      <c r="X11" s="242">
        <v>1.3385029354207436</v>
      </c>
      <c r="Y11" s="243">
        <v>1.7157984344422663</v>
      </c>
      <c r="Z11" s="242">
        <v>2.1821428571428569</v>
      </c>
      <c r="AA11" s="242">
        <v>1.3385029354207436</v>
      </c>
      <c r="AB11" s="243">
        <v>1.7157984344422663</v>
      </c>
      <c r="AC11" s="242">
        <v>2.1821428571428569</v>
      </c>
      <c r="AD11" s="242">
        <v>1.3385029354207436</v>
      </c>
      <c r="AE11" s="243">
        <v>1.7157984344422663</v>
      </c>
      <c r="AF11" s="242">
        <v>2.1821428571428569</v>
      </c>
      <c r="AG11" s="242">
        <v>1.3385029354207436</v>
      </c>
      <c r="AH11" s="243">
        <v>1.7157984344422663</v>
      </c>
      <c r="AI11" s="242">
        <v>2.1821428571428569</v>
      </c>
      <c r="AJ11" s="242">
        <v>1.3385029354207436</v>
      </c>
      <c r="AK11" s="243">
        <v>1.7157984344422663</v>
      </c>
      <c r="AL11" s="242">
        <v>2.1821428571428569</v>
      </c>
      <c r="AM11" s="242">
        <v>1.3385029354207436</v>
      </c>
      <c r="AN11" s="243">
        <v>1.7157984344422663</v>
      </c>
      <c r="AO11" s="242">
        <v>2.1821428571428569</v>
      </c>
      <c r="AP11" s="242">
        <v>1.3385029354207436</v>
      </c>
      <c r="AQ11" s="243">
        <v>1.7157984344422663</v>
      </c>
      <c r="AR11" s="242">
        <v>2.1821428571428569</v>
      </c>
      <c r="AS11" s="242">
        <v>1.3385029354207436</v>
      </c>
      <c r="AT11" s="243">
        <v>1.7157984344422663</v>
      </c>
      <c r="AU11" s="242">
        <v>2.1821428571428569</v>
      </c>
      <c r="AV11" s="242">
        <v>1.3385029354207436</v>
      </c>
      <c r="AW11" s="243">
        <v>1.7157984344422663</v>
      </c>
      <c r="AX11" s="242">
        <v>2.1821428571428569</v>
      </c>
      <c r="AY11" s="242">
        <v>1.3385029354207436</v>
      </c>
      <c r="AZ11" s="243">
        <v>1.7157984344422663</v>
      </c>
      <c r="BA11" s="242">
        <v>2.1821428571428569</v>
      </c>
      <c r="BB11" s="242">
        <v>1.3385029354207436</v>
      </c>
      <c r="BC11" s="243">
        <v>1.7157984344422663</v>
      </c>
      <c r="BD11" s="242">
        <v>2.1821428571428569</v>
      </c>
      <c r="BE11" s="242">
        <v>1.3385029354207436</v>
      </c>
      <c r="BF11" s="243">
        <v>1.7157984344422663</v>
      </c>
      <c r="BG11" s="242">
        <v>2.1821428571428569</v>
      </c>
      <c r="BH11" s="242">
        <v>1.3385029354207436</v>
      </c>
      <c r="BI11" s="243">
        <v>1.7157984344422663</v>
      </c>
      <c r="BJ11" s="242">
        <v>2.1821428571428569</v>
      </c>
      <c r="BK11" s="242">
        <v>1.3385029354207436</v>
      </c>
      <c r="BL11" s="243">
        <v>1.7157984344422663</v>
      </c>
      <c r="BM11" s="242">
        <v>2.1821428571428569</v>
      </c>
      <c r="BN11" s="242">
        <v>1.3385029354207436</v>
      </c>
      <c r="BO11" s="243">
        <v>1.7157984344422663</v>
      </c>
      <c r="BP11" s="242">
        <v>2.1821428571428569</v>
      </c>
      <c r="BQ11" s="242">
        <v>1.3385029354207436</v>
      </c>
      <c r="BR11" s="243">
        <v>1.7157984344422663</v>
      </c>
      <c r="BS11" s="242">
        <v>2.1821428571428569</v>
      </c>
      <c r="BT11" s="242">
        <v>1.3385029354207436</v>
      </c>
      <c r="BU11" s="243">
        <v>1.7157984344422663</v>
      </c>
      <c r="BV11" s="242">
        <v>2.1821428571428569</v>
      </c>
      <c r="BW11" s="242">
        <v>1.3385029354207436</v>
      </c>
      <c r="BX11" s="243">
        <v>1.7157984344422663</v>
      </c>
      <c r="BY11" s="242">
        <v>2.1821428571428569</v>
      </c>
      <c r="BZ11" s="242">
        <v>1.3385029354207436</v>
      </c>
      <c r="CA11" s="243">
        <v>1.7157984344422663</v>
      </c>
      <c r="CB11" s="242">
        <v>2.1821428571428569</v>
      </c>
      <c r="CC11" s="242">
        <v>1.3385029354207436</v>
      </c>
      <c r="CD11" s="243">
        <v>1.7157984344422663</v>
      </c>
      <c r="CE11" s="242">
        <v>2.1821428571428569</v>
      </c>
      <c r="CF11" s="242">
        <v>1.3385029354207436</v>
      </c>
      <c r="CG11" s="243">
        <v>1.7157984344422663</v>
      </c>
      <c r="CH11" s="242">
        <v>2.1821428571428569</v>
      </c>
      <c r="CI11" s="237" t="s">
        <v>231</v>
      </c>
      <c r="CJ11" s="233"/>
      <c r="CK11" s="233"/>
      <c r="CL11" s="233"/>
      <c r="CM11" s="233"/>
      <c r="CN11" s="233"/>
      <c r="CO11" s="233"/>
      <c r="CP11" s="233"/>
    </row>
    <row r="12" spans="1:118" ht="15" customHeight="1" x14ac:dyDescent="0.25">
      <c r="A12">
        <f t="shared" si="6"/>
        <v>9</v>
      </c>
      <c r="B12" s="253" t="s">
        <v>393</v>
      </c>
      <c r="C12" s="221">
        <f t="shared" si="3"/>
        <v>55.525058377679386</v>
      </c>
      <c r="D12" s="221">
        <f t="shared" si="4"/>
        <v>65.532869306285349</v>
      </c>
      <c r="E12" s="254">
        <f t="shared" si="5"/>
        <v>77.012676767389294</v>
      </c>
      <c r="F12" s="242">
        <v>55.525058377679386</v>
      </c>
      <c r="G12" s="243">
        <v>65.532869306285349</v>
      </c>
      <c r="H12" s="242">
        <v>77.012676767389294</v>
      </c>
      <c r="I12" s="242">
        <v>55.525058377679386</v>
      </c>
      <c r="J12" s="243">
        <v>65.532869306285349</v>
      </c>
      <c r="K12" s="242">
        <v>77.012676767389294</v>
      </c>
      <c r="L12" s="242">
        <v>55.525058377679386</v>
      </c>
      <c r="M12" s="243">
        <v>65.532869306285349</v>
      </c>
      <c r="N12" s="242">
        <v>77.012676767389294</v>
      </c>
      <c r="O12" s="242">
        <v>55.525058377679386</v>
      </c>
      <c r="P12" s="243">
        <v>65.532869306285349</v>
      </c>
      <c r="Q12" s="242">
        <v>77.012676767389294</v>
      </c>
      <c r="R12" s="242">
        <v>55.525058377679386</v>
      </c>
      <c r="S12" s="243">
        <v>65.532869306285349</v>
      </c>
      <c r="T12" s="242">
        <v>77.012676767389294</v>
      </c>
      <c r="U12" s="242">
        <v>55.525058377679386</v>
      </c>
      <c r="V12" s="243">
        <v>65.532869306285349</v>
      </c>
      <c r="W12" s="242">
        <v>77.012676767389294</v>
      </c>
      <c r="X12" s="242">
        <v>55.525058377679386</v>
      </c>
      <c r="Y12" s="243">
        <v>65.532869306285349</v>
      </c>
      <c r="Z12" s="242">
        <v>77.012676767389294</v>
      </c>
      <c r="AA12" s="242">
        <v>55.525058377679386</v>
      </c>
      <c r="AB12" s="243">
        <v>65.532869306285349</v>
      </c>
      <c r="AC12" s="242">
        <v>77.012676767389294</v>
      </c>
      <c r="AD12" s="242">
        <v>55.525058377679386</v>
      </c>
      <c r="AE12" s="243">
        <v>65.532869306285349</v>
      </c>
      <c r="AF12" s="242">
        <v>77.012676767389294</v>
      </c>
      <c r="AG12" s="242">
        <v>55.525058377679386</v>
      </c>
      <c r="AH12" s="243">
        <v>65.532869306285349</v>
      </c>
      <c r="AI12" s="242">
        <v>77.012676767389294</v>
      </c>
      <c r="AJ12" s="242">
        <v>55.525058377679386</v>
      </c>
      <c r="AK12" s="243">
        <v>65.532869306285349</v>
      </c>
      <c r="AL12" s="242">
        <v>77.012676767389294</v>
      </c>
      <c r="AM12" s="242">
        <v>55.525058377679386</v>
      </c>
      <c r="AN12" s="243">
        <v>65.532869306285349</v>
      </c>
      <c r="AO12" s="242">
        <v>77.012676767389294</v>
      </c>
      <c r="AP12" s="242">
        <v>55.525058377679386</v>
      </c>
      <c r="AQ12" s="243">
        <v>65.532869306285349</v>
      </c>
      <c r="AR12" s="242">
        <v>77.012676767389294</v>
      </c>
      <c r="AS12" s="242">
        <v>55.525058377679386</v>
      </c>
      <c r="AT12" s="243">
        <v>65.532869306285349</v>
      </c>
      <c r="AU12" s="242">
        <v>77.012676767389294</v>
      </c>
      <c r="AV12" s="242">
        <v>55.525058377679386</v>
      </c>
      <c r="AW12" s="243">
        <v>65.532869306285349</v>
      </c>
      <c r="AX12" s="242">
        <v>77.012676767389294</v>
      </c>
      <c r="AY12" s="242">
        <v>55.525058377679386</v>
      </c>
      <c r="AZ12" s="243">
        <v>65.532869306285349</v>
      </c>
      <c r="BA12" s="242">
        <v>77.012676767389294</v>
      </c>
      <c r="BB12" s="242">
        <v>55.525058377679386</v>
      </c>
      <c r="BC12" s="243">
        <v>65.532869306285349</v>
      </c>
      <c r="BD12" s="242">
        <v>77.012676767389294</v>
      </c>
      <c r="BE12" s="242">
        <v>55.525058377679386</v>
      </c>
      <c r="BF12" s="243">
        <v>65.532869306285349</v>
      </c>
      <c r="BG12" s="242">
        <v>77.012676767389294</v>
      </c>
      <c r="BH12" s="242">
        <v>55.525058377679386</v>
      </c>
      <c r="BI12" s="243">
        <v>65.532869306285349</v>
      </c>
      <c r="BJ12" s="242">
        <v>77.012676767389294</v>
      </c>
      <c r="BK12" s="242">
        <v>55.525058377679386</v>
      </c>
      <c r="BL12" s="243">
        <v>65.532869306285349</v>
      </c>
      <c r="BM12" s="242">
        <v>77.012676767389294</v>
      </c>
      <c r="BN12" s="242">
        <v>55.525058377679386</v>
      </c>
      <c r="BO12" s="243">
        <v>65.532869306285349</v>
      </c>
      <c r="BP12" s="242">
        <v>77.012676767389294</v>
      </c>
      <c r="BQ12" s="242">
        <v>55.525058377679386</v>
      </c>
      <c r="BR12" s="243">
        <v>65.532869306285349</v>
      </c>
      <c r="BS12" s="242">
        <v>77.012676767389294</v>
      </c>
      <c r="BT12" s="242">
        <v>55.525058377679386</v>
      </c>
      <c r="BU12" s="243">
        <v>65.532869306285349</v>
      </c>
      <c r="BV12" s="242">
        <v>77.012676767389294</v>
      </c>
      <c r="BW12" s="242">
        <v>55.525058377679386</v>
      </c>
      <c r="BX12" s="243">
        <v>65.532869306285349</v>
      </c>
      <c r="BY12" s="242">
        <v>77.012676767389294</v>
      </c>
      <c r="BZ12" s="242">
        <v>55.525058377679386</v>
      </c>
      <c r="CA12" s="243">
        <v>65.532869306285349</v>
      </c>
      <c r="CB12" s="242">
        <v>77.012676767389294</v>
      </c>
      <c r="CC12" s="242">
        <v>55.525058377679386</v>
      </c>
      <c r="CD12" s="243">
        <v>65.532869306285349</v>
      </c>
      <c r="CE12" s="242">
        <v>77.012676767389294</v>
      </c>
      <c r="CF12" s="242">
        <v>55.525058377679386</v>
      </c>
      <c r="CG12" s="243">
        <v>65.532869306285349</v>
      </c>
      <c r="CH12" s="242">
        <v>77.012676767389294</v>
      </c>
      <c r="CI12" s="237" t="s">
        <v>353</v>
      </c>
      <c r="CJ12" s="233"/>
      <c r="CK12" s="233"/>
      <c r="CL12" s="233"/>
      <c r="CM12" s="233"/>
      <c r="CN12" s="233"/>
      <c r="CO12" s="233"/>
      <c r="CP12" s="233"/>
    </row>
    <row r="13" spans="1:118" ht="15" customHeight="1" x14ac:dyDescent="0.25">
      <c r="A13">
        <f t="shared" si="6"/>
        <v>10</v>
      </c>
      <c r="B13" s="253" t="s">
        <v>394</v>
      </c>
      <c r="C13" s="221">
        <f t="shared" si="3"/>
        <v>5.7345012114677107</v>
      </c>
      <c r="D13" s="221">
        <f t="shared" si="4"/>
        <v>12.491477174130331</v>
      </c>
      <c r="E13" s="254">
        <f t="shared" si="5"/>
        <v>20.485217615420751</v>
      </c>
      <c r="F13" s="242">
        <v>5.7345012114677107</v>
      </c>
      <c r="G13" s="243">
        <v>12.491477174130331</v>
      </c>
      <c r="H13" s="242">
        <v>20.485217615420751</v>
      </c>
      <c r="I13" s="242">
        <v>5.7345012114677107</v>
      </c>
      <c r="J13" s="243">
        <v>12.491477174130331</v>
      </c>
      <c r="K13" s="242">
        <v>20.485217615420751</v>
      </c>
      <c r="L13" s="242">
        <v>5.7345012114677107</v>
      </c>
      <c r="M13" s="243">
        <v>12.491477174130331</v>
      </c>
      <c r="N13" s="242">
        <v>20.485217615420751</v>
      </c>
      <c r="O13" s="242">
        <v>5.7345012114677107</v>
      </c>
      <c r="P13" s="243">
        <v>12.491477174130331</v>
      </c>
      <c r="Q13" s="242">
        <v>20.485217615420751</v>
      </c>
      <c r="R13" s="242">
        <v>5.7345012114677107</v>
      </c>
      <c r="S13" s="243">
        <v>12.491477174130331</v>
      </c>
      <c r="T13" s="242">
        <v>20.485217615420751</v>
      </c>
      <c r="U13" s="242">
        <v>5.7345012114677107</v>
      </c>
      <c r="V13" s="243">
        <v>12.491477174130331</v>
      </c>
      <c r="W13" s="242">
        <v>20.485217615420751</v>
      </c>
      <c r="X13" s="242">
        <v>5.7345012114677107</v>
      </c>
      <c r="Y13" s="243">
        <v>12.491477174130331</v>
      </c>
      <c r="Z13" s="242">
        <v>20.485217615420751</v>
      </c>
      <c r="AA13" s="242">
        <v>5.7345012114677107</v>
      </c>
      <c r="AB13" s="243">
        <v>12.491477174130331</v>
      </c>
      <c r="AC13" s="242">
        <v>20.485217615420751</v>
      </c>
      <c r="AD13" s="242">
        <v>5.7345012114677107</v>
      </c>
      <c r="AE13" s="243">
        <v>12.491477174130331</v>
      </c>
      <c r="AF13" s="242">
        <v>20.485217615420751</v>
      </c>
      <c r="AG13" s="242">
        <v>5.7345012114677107</v>
      </c>
      <c r="AH13" s="243">
        <v>12.491477174130331</v>
      </c>
      <c r="AI13" s="242">
        <v>20.485217615420751</v>
      </c>
      <c r="AJ13" s="242">
        <v>5.7345012114677107</v>
      </c>
      <c r="AK13" s="243">
        <v>12.491477174130331</v>
      </c>
      <c r="AL13" s="242">
        <v>20.485217615420751</v>
      </c>
      <c r="AM13" s="242">
        <v>5.7345012114677107</v>
      </c>
      <c r="AN13" s="243">
        <v>12.491477174130331</v>
      </c>
      <c r="AO13" s="242">
        <v>20.485217615420751</v>
      </c>
      <c r="AP13" s="242">
        <v>5.7345012114677107</v>
      </c>
      <c r="AQ13" s="243">
        <v>12.491477174130331</v>
      </c>
      <c r="AR13" s="242">
        <v>20.485217615420751</v>
      </c>
      <c r="AS13" s="242">
        <v>5.7345012114677107</v>
      </c>
      <c r="AT13" s="243">
        <v>12.491477174130331</v>
      </c>
      <c r="AU13" s="242">
        <v>20.485217615420751</v>
      </c>
      <c r="AV13" s="242">
        <v>5.7345012114677107</v>
      </c>
      <c r="AW13" s="243">
        <v>12.491477174130331</v>
      </c>
      <c r="AX13" s="242">
        <v>20.485217615420751</v>
      </c>
      <c r="AY13" s="242">
        <v>5.7345012114677107</v>
      </c>
      <c r="AZ13" s="243">
        <v>12.491477174130331</v>
      </c>
      <c r="BA13" s="242">
        <v>20.485217615420751</v>
      </c>
      <c r="BB13" s="242">
        <v>5.7345012114677107</v>
      </c>
      <c r="BC13" s="243">
        <v>12.491477174130331</v>
      </c>
      <c r="BD13" s="242">
        <v>20.485217615420751</v>
      </c>
      <c r="BE13" s="242">
        <v>5.7345012114677107</v>
      </c>
      <c r="BF13" s="243">
        <v>12.491477174130331</v>
      </c>
      <c r="BG13" s="242">
        <v>20.485217615420751</v>
      </c>
      <c r="BH13" s="242">
        <v>5.7345012114677107</v>
      </c>
      <c r="BI13" s="243">
        <v>12.491477174130331</v>
      </c>
      <c r="BJ13" s="242">
        <v>20.485217615420751</v>
      </c>
      <c r="BK13" s="242">
        <v>5.7345012114677107</v>
      </c>
      <c r="BL13" s="243">
        <v>12.491477174130331</v>
      </c>
      <c r="BM13" s="242">
        <v>20.485217615420751</v>
      </c>
      <c r="BN13" s="242">
        <v>5.7345012114677107</v>
      </c>
      <c r="BO13" s="243">
        <v>12.491477174130331</v>
      </c>
      <c r="BP13" s="242">
        <v>20.485217615420751</v>
      </c>
      <c r="BQ13" s="242">
        <v>5.7345012114677107</v>
      </c>
      <c r="BR13" s="243">
        <v>12.491477174130331</v>
      </c>
      <c r="BS13" s="242">
        <v>20.485217615420751</v>
      </c>
      <c r="BT13" s="242">
        <v>5.7345012114677107</v>
      </c>
      <c r="BU13" s="243">
        <v>12.491477174130331</v>
      </c>
      <c r="BV13" s="242">
        <v>20.485217615420751</v>
      </c>
      <c r="BW13" s="242">
        <v>5.7345012114677107</v>
      </c>
      <c r="BX13" s="243">
        <v>12.491477174130331</v>
      </c>
      <c r="BY13" s="242">
        <v>20.485217615420751</v>
      </c>
      <c r="BZ13" s="242">
        <v>5.7345012114677107</v>
      </c>
      <c r="CA13" s="243">
        <v>12.491477174130331</v>
      </c>
      <c r="CB13" s="242">
        <v>20.485217615420751</v>
      </c>
      <c r="CC13" s="242">
        <v>5.7345012114677107</v>
      </c>
      <c r="CD13" s="243">
        <v>12.491477174130331</v>
      </c>
      <c r="CE13" s="242">
        <v>20.485217615420751</v>
      </c>
      <c r="CF13" s="242">
        <v>5.7345012114677107</v>
      </c>
      <c r="CG13" s="243">
        <v>12.491477174130331</v>
      </c>
      <c r="CH13" s="242">
        <v>20.485217615420751</v>
      </c>
      <c r="CI13" s="237" t="s">
        <v>365</v>
      </c>
      <c r="CJ13" s="233"/>
      <c r="CK13" s="233"/>
      <c r="CL13" s="233"/>
      <c r="CM13" s="233"/>
      <c r="CN13" s="233"/>
      <c r="CO13" s="233"/>
      <c r="CP13" s="233"/>
    </row>
    <row r="14" spans="1:118" ht="15" customHeight="1" x14ac:dyDescent="0.25">
      <c r="A14">
        <f t="shared" si="6"/>
        <v>11</v>
      </c>
      <c r="B14" s="253" t="s">
        <v>395</v>
      </c>
      <c r="C14" s="221">
        <f t="shared" si="3"/>
        <v>50.202454229638001</v>
      </c>
      <c r="D14" s="221">
        <f t="shared" si="4"/>
        <v>56.742400453700654</v>
      </c>
      <c r="E14" s="254">
        <f t="shared" si="5"/>
        <v>63.715500423840552</v>
      </c>
      <c r="F14" s="242">
        <v>50.202454229638001</v>
      </c>
      <c r="G14" s="243">
        <v>56.742400453700654</v>
      </c>
      <c r="H14" s="242">
        <v>63.715500423840552</v>
      </c>
      <c r="I14" s="242">
        <v>50.202454229638001</v>
      </c>
      <c r="J14" s="243">
        <v>56.742400453700654</v>
      </c>
      <c r="K14" s="242">
        <v>63.715500423840552</v>
      </c>
      <c r="L14" s="242">
        <v>50.202454229638001</v>
      </c>
      <c r="M14" s="243">
        <v>56.742400453700654</v>
      </c>
      <c r="N14" s="242">
        <v>63.715500423840552</v>
      </c>
      <c r="O14" s="242">
        <v>50.202454229638001</v>
      </c>
      <c r="P14" s="243">
        <v>56.742400453700654</v>
      </c>
      <c r="Q14" s="242">
        <v>63.715500423840552</v>
      </c>
      <c r="R14" s="242">
        <v>50.202454229638001</v>
      </c>
      <c r="S14" s="243">
        <v>56.742400453700654</v>
      </c>
      <c r="T14" s="242">
        <v>63.715500423840552</v>
      </c>
      <c r="U14" s="242">
        <v>50.202454229638001</v>
      </c>
      <c r="V14" s="243">
        <v>56.742400453700654</v>
      </c>
      <c r="W14" s="242">
        <v>63.715500423840552</v>
      </c>
      <c r="X14" s="242">
        <v>50.202454229638001</v>
      </c>
      <c r="Y14" s="243">
        <v>56.742400453700654</v>
      </c>
      <c r="Z14" s="242">
        <v>63.715500423840552</v>
      </c>
      <c r="AA14" s="242">
        <v>50.202454229638001</v>
      </c>
      <c r="AB14" s="243">
        <v>56.742400453700654</v>
      </c>
      <c r="AC14" s="242">
        <v>63.715500423840552</v>
      </c>
      <c r="AD14" s="242">
        <v>50.202454229638001</v>
      </c>
      <c r="AE14" s="243">
        <v>56.742400453700654</v>
      </c>
      <c r="AF14" s="242">
        <v>63.715500423840552</v>
      </c>
      <c r="AG14" s="242">
        <v>50.202454229638001</v>
      </c>
      <c r="AH14" s="243">
        <v>56.742400453700654</v>
      </c>
      <c r="AI14" s="242">
        <v>63.715500423840552</v>
      </c>
      <c r="AJ14" s="242">
        <v>50.202454229638001</v>
      </c>
      <c r="AK14" s="243">
        <v>56.742400453700654</v>
      </c>
      <c r="AL14" s="242">
        <v>63.715500423840552</v>
      </c>
      <c r="AM14" s="242">
        <v>50.202454229638001</v>
      </c>
      <c r="AN14" s="243">
        <v>56.742400453700654</v>
      </c>
      <c r="AO14" s="242">
        <v>63.715500423840552</v>
      </c>
      <c r="AP14" s="242">
        <v>50.202454229638001</v>
      </c>
      <c r="AQ14" s="243">
        <v>56.742400453700654</v>
      </c>
      <c r="AR14" s="242">
        <v>63.715500423840552</v>
      </c>
      <c r="AS14" s="242">
        <v>50.202454229638001</v>
      </c>
      <c r="AT14" s="243">
        <v>56.742400453700654</v>
      </c>
      <c r="AU14" s="242">
        <v>63.715500423840552</v>
      </c>
      <c r="AV14" s="242">
        <v>50.202454229638001</v>
      </c>
      <c r="AW14" s="243">
        <v>56.742400453700654</v>
      </c>
      <c r="AX14" s="242">
        <v>63.715500423840552</v>
      </c>
      <c r="AY14" s="242">
        <v>50.202454229638001</v>
      </c>
      <c r="AZ14" s="243">
        <v>56.742400453700654</v>
      </c>
      <c r="BA14" s="242">
        <v>63.715500423840552</v>
      </c>
      <c r="BB14" s="242">
        <v>50.202454229638001</v>
      </c>
      <c r="BC14" s="243">
        <v>56.742400453700654</v>
      </c>
      <c r="BD14" s="242">
        <v>63.715500423840552</v>
      </c>
      <c r="BE14" s="242">
        <v>50.202454229638001</v>
      </c>
      <c r="BF14" s="243">
        <v>56.742400453700654</v>
      </c>
      <c r="BG14" s="242">
        <v>63.715500423840552</v>
      </c>
      <c r="BH14" s="242">
        <v>50.202454229638001</v>
      </c>
      <c r="BI14" s="243">
        <v>56.742400453700654</v>
      </c>
      <c r="BJ14" s="242">
        <v>63.715500423840552</v>
      </c>
      <c r="BK14" s="242">
        <v>50.202454229638001</v>
      </c>
      <c r="BL14" s="243">
        <v>56.742400453700654</v>
      </c>
      <c r="BM14" s="242">
        <v>63.715500423840552</v>
      </c>
      <c r="BN14" s="242">
        <v>50.202454229638001</v>
      </c>
      <c r="BO14" s="243">
        <v>56.742400453700654</v>
      </c>
      <c r="BP14" s="242">
        <v>63.715500423840552</v>
      </c>
      <c r="BQ14" s="242">
        <v>50.202454229638001</v>
      </c>
      <c r="BR14" s="243">
        <v>56.742400453700654</v>
      </c>
      <c r="BS14" s="242">
        <v>63.715500423840552</v>
      </c>
      <c r="BT14" s="242">
        <v>50.202454229638001</v>
      </c>
      <c r="BU14" s="243">
        <v>56.742400453700654</v>
      </c>
      <c r="BV14" s="242">
        <v>63.715500423840552</v>
      </c>
      <c r="BW14" s="242">
        <v>50.202454229638001</v>
      </c>
      <c r="BX14" s="243">
        <v>56.742400453700654</v>
      </c>
      <c r="BY14" s="242">
        <v>63.715500423840552</v>
      </c>
      <c r="BZ14" s="242">
        <v>50.202454229638001</v>
      </c>
      <c r="CA14" s="243">
        <v>56.742400453700654</v>
      </c>
      <c r="CB14" s="242">
        <v>63.715500423840552</v>
      </c>
      <c r="CC14" s="242">
        <v>50.202454229638001</v>
      </c>
      <c r="CD14" s="243">
        <v>56.742400453700654</v>
      </c>
      <c r="CE14" s="242">
        <v>63.715500423840552</v>
      </c>
      <c r="CF14" s="242">
        <v>50.202454229638001</v>
      </c>
      <c r="CG14" s="243">
        <v>56.742400453700654</v>
      </c>
      <c r="CH14" s="242">
        <v>63.715500423840552</v>
      </c>
      <c r="CI14" s="237" t="s">
        <v>366</v>
      </c>
      <c r="CJ14" s="233"/>
      <c r="CK14" s="233"/>
      <c r="CL14" s="233"/>
      <c r="CM14" s="233"/>
      <c r="CN14" s="233"/>
      <c r="CO14" s="233"/>
      <c r="CP14" s="233"/>
    </row>
    <row r="15" spans="1:118" ht="15" customHeight="1" x14ac:dyDescent="0.25">
      <c r="A15">
        <f t="shared" si="6"/>
        <v>12</v>
      </c>
      <c r="B15" s="253" t="s">
        <v>396</v>
      </c>
      <c r="C15" s="221">
        <f t="shared" si="3"/>
        <v>4.9356472854990221</v>
      </c>
      <c r="D15" s="221">
        <f t="shared" si="4"/>
        <v>8.5962743956655689</v>
      </c>
      <c r="E15" s="254">
        <f t="shared" si="5"/>
        <v>16.286673535949117</v>
      </c>
      <c r="F15" s="242">
        <v>4.9356472854990221</v>
      </c>
      <c r="G15" s="243">
        <v>8.5962743956655689</v>
      </c>
      <c r="H15" s="242">
        <v>16.286673535949117</v>
      </c>
      <c r="I15" s="242">
        <v>4.9356472854990221</v>
      </c>
      <c r="J15" s="243">
        <v>8.5962743956655689</v>
      </c>
      <c r="K15" s="242">
        <v>16.286673535949117</v>
      </c>
      <c r="L15" s="242">
        <v>4.9356472854990221</v>
      </c>
      <c r="M15" s="243">
        <v>8.5962743956655689</v>
      </c>
      <c r="N15" s="242">
        <v>16.286673535949117</v>
      </c>
      <c r="O15" s="242">
        <v>4.9356472854990221</v>
      </c>
      <c r="P15" s="243">
        <v>8.5962743956655689</v>
      </c>
      <c r="Q15" s="242">
        <v>16.286673535949117</v>
      </c>
      <c r="R15" s="242">
        <v>4.9356472854990221</v>
      </c>
      <c r="S15" s="243">
        <v>8.5962743956655689</v>
      </c>
      <c r="T15" s="242">
        <v>16.286673535949117</v>
      </c>
      <c r="U15" s="242">
        <v>4.9356472854990221</v>
      </c>
      <c r="V15" s="243">
        <v>8.5962743956655689</v>
      </c>
      <c r="W15" s="242">
        <v>16.286673535949117</v>
      </c>
      <c r="X15" s="242">
        <v>4.9356472854990221</v>
      </c>
      <c r="Y15" s="243">
        <v>8.5962743956655689</v>
      </c>
      <c r="Z15" s="242">
        <v>16.286673535949117</v>
      </c>
      <c r="AA15" s="242">
        <v>4.9356472854990221</v>
      </c>
      <c r="AB15" s="243">
        <v>8.5962743956655689</v>
      </c>
      <c r="AC15" s="242">
        <v>16.286673535949117</v>
      </c>
      <c r="AD15" s="242">
        <v>4.9356472854990221</v>
      </c>
      <c r="AE15" s="243">
        <v>8.5962743956655689</v>
      </c>
      <c r="AF15" s="242">
        <v>16.286673535949117</v>
      </c>
      <c r="AG15" s="242">
        <v>4.9356472854990221</v>
      </c>
      <c r="AH15" s="243">
        <v>8.5962743956655689</v>
      </c>
      <c r="AI15" s="242">
        <v>16.286673535949117</v>
      </c>
      <c r="AJ15" s="242">
        <v>4.9356472854990221</v>
      </c>
      <c r="AK15" s="243">
        <v>8.5962743956655689</v>
      </c>
      <c r="AL15" s="242">
        <v>16.286673535949117</v>
      </c>
      <c r="AM15" s="242">
        <v>4.9356472854990221</v>
      </c>
      <c r="AN15" s="243">
        <v>8.5962743956655689</v>
      </c>
      <c r="AO15" s="242">
        <v>16.286673535949117</v>
      </c>
      <c r="AP15" s="242">
        <v>4.9356472854990221</v>
      </c>
      <c r="AQ15" s="243">
        <v>8.5962743956655689</v>
      </c>
      <c r="AR15" s="242">
        <v>16.286673535949117</v>
      </c>
      <c r="AS15" s="242">
        <v>4.9356472854990221</v>
      </c>
      <c r="AT15" s="243">
        <v>8.5962743956655689</v>
      </c>
      <c r="AU15" s="242">
        <v>16.286673535949117</v>
      </c>
      <c r="AV15" s="242">
        <v>4.9356472854990221</v>
      </c>
      <c r="AW15" s="243">
        <v>8.5962743956655689</v>
      </c>
      <c r="AX15" s="242">
        <v>16.286673535949117</v>
      </c>
      <c r="AY15" s="242">
        <v>4.9356472854990221</v>
      </c>
      <c r="AZ15" s="243">
        <v>8.5962743956655689</v>
      </c>
      <c r="BA15" s="242">
        <v>16.286673535949117</v>
      </c>
      <c r="BB15" s="242">
        <v>4.9356472854990221</v>
      </c>
      <c r="BC15" s="243">
        <v>8.5962743956655689</v>
      </c>
      <c r="BD15" s="242">
        <v>16.286673535949117</v>
      </c>
      <c r="BE15" s="242">
        <v>4.9356472854990221</v>
      </c>
      <c r="BF15" s="243">
        <v>8.5962743956655689</v>
      </c>
      <c r="BG15" s="242">
        <v>16.286673535949117</v>
      </c>
      <c r="BH15" s="242">
        <v>4.9356472854990221</v>
      </c>
      <c r="BI15" s="243">
        <v>8.5962743956655689</v>
      </c>
      <c r="BJ15" s="242">
        <v>16.286673535949117</v>
      </c>
      <c r="BK15" s="242">
        <v>4.9356472854990221</v>
      </c>
      <c r="BL15" s="243">
        <v>8.5962743956655689</v>
      </c>
      <c r="BM15" s="242">
        <v>16.286673535949117</v>
      </c>
      <c r="BN15" s="242">
        <v>4.9356472854990221</v>
      </c>
      <c r="BO15" s="243">
        <v>8.5962743956655689</v>
      </c>
      <c r="BP15" s="242">
        <v>16.286673535949117</v>
      </c>
      <c r="BQ15" s="242">
        <v>4.9356472854990221</v>
      </c>
      <c r="BR15" s="243">
        <v>8.5962743956655689</v>
      </c>
      <c r="BS15" s="242">
        <v>16.286673535949117</v>
      </c>
      <c r="BT15" s="242">
        <v>4.9356472854990221</v>
      </c>
      <c r="BU15" s="243">
        <v>8.5962743956655689</v>
      </c>
      <c r="BV15" s="242">
        <v>16.286673535949117</v>
      </c>
      <c r="BW15" s="242">
        <v>4.9356472854990221</v>
      </c>
      <c r="BX15" s="243">
        <v>8.5962743956655689</v>
      </c>
      <c r="BY15" s="242">
        <v>16.286673535949117</v>
      </c>
      <c r="BZ15" s="242">
        <v>4.9356472854990221</v>
      </c>
      <c r="CA15" s="243">
        <v>8.5962743956655689</v>
      </c>
      <c r="CB15" s="242">
        <v>16.286673535949117</v>
      </c>
      <c r="CC15" s="242">
        <v>4.9356472854990221</v>
      </c>
      <c r="CD15" s="243">
        <v>8.5962743956655689</v>
      </c>
      <c r="CE15" s="242">
        <v>16.286673535949117</v>
      </c>
      <c r="CF15" s="242">
        <v>4.9356472854990221</v>
      </c>
      <c r="CG15" s="243">
        <v>8.5962743956655689</v>
      </c>
      <c r="CH15" s="242">
        <v>16.286673535949117</v>
      </c>
      <c r="CI15" s="237" t="s">
        <v>367</v>
      </c>
      <c r="CJ15" s="233"/>
      <c r="CK15" s="233"/>
      <c r="CL15" s="233"/>
      <c r="CM15" s="233"/>
      <c r="CN15" s="233"/>
      <c r="CO15" s="233"/>
      <c r="CP15" s="233"/>
    </row>
    <row r="16" spans="1:118" ht="15" customHeight="1" x14ac:dyDescent="0.25">
      <c r="A16">
        <f t="shared" si="6"/>
        <v>13</v>
      </c>
      <c r="B16" s="253" t="s">
        <v>397</v>
      </c>
      <c r="C16" s="221">
        <f t="shared" si="3"/>
        <v>15.866015939378673</v>
      </c>
      <c r="D16" s="221">
        <f t="shared" si="4"/>
        <v>22.842516341183753</v>
      </c>
      <c r="E16" s="254">
        <f t="shared" si="5"/>
        <v>30.8923260030822</v>
      </c>
      <c r="F16" s="242">
        <v>15.866015939378673</v>
      </c>
      <c r="G16" s="243">
        <v>22.842516341183753</v>
      </c>
      <c r="H16" s="242">
        <v>30.8923260030822</v>
      </c>
      <c r="I16" s="242">
        <v>15.866015939378673</v>
      </c>
      <c r="J16" s="243">
        <v>22.842516341183753</v>
      </c>
      <c r="K16" s="242">
        <v>30.8923260030822</v>
      </c>
      <c r="L16" s="242">
        <v>15.866015939378673</v>
      </c>
      <c r="M16" s="243">
        <v>22.842516341183753</v>
      </c>
      <c r="N16" s="242">
        <v>30.8923260030822</v>
      </c>
      <c r="O16" s="242">
        <v>15.866015939378673</v>
      </c>
      <c r="P16" s="243">
        <v>22.842516341183753</v>
      </c>
      <c r="Q16" s="242">
        <v>30.8923260030822</v>
      </c>
      <c r="R16" s="242">
        <v>15.866015939378673</v>
      </c>
      <c r="S16" s="243">
        <v>22.842516341183753</v>
      </c>
      <c r="T16" s="242">
        <v>30.8923260030822</v>
      </c>
      <c r="U16" s="242">
        <v>15.866015939378673</v>
      </c>
      <c r="V16" s="243">
        <v>22.842516341183753</v>
      </c>
      <c r="W16" s="242">
        <v>30.8923260030822</v>
      </c>
      <c r="X16" s="242">
        <v>15.866015939378673</v>
      </c>
      <c r="Y16" s="243">
        <v>22.842516341183753</v>
      </c>
      <c r="Z16" s="242">
        <v>30.8923260030822</v>
      </c>
      <c r="AA16" s="242">
        <v>15.866015939378673</v>
      </c>
      <c r="AB16" s="243">
        <v>22.842516341183753</v>
      </c>
      <c r="AC16" s="242">
        <v>30.8923260030822</v>
      </c>
      <c r="AD16" s="242">
        <v>15.866015939378673</v>
      </c>
      <c r="AE16" s="243">
        <v>22.842516341183753</v>
      </c>
      <c r="AF16" s="242">
        <v>30.8923260030822</v>
      </c>
      <c r="AG16" s="242">
        <v>15.866015939378673</v>
      </c>
      <c r="AH16" s="243">
        <v>22.842516341183753</v>
      </c>
      <c r="AI16" s="242">
        <v>30.8923260030822</v>
      </c>
      <c r="AJ16" s="242">
        <v>15.866015939378673</v>
      </c>
      <c r="AK16" s="243">
        <v>22.842516341183753</v>
      </c>
      <c r="AL16" s="242">
        <v>30.8923260030822</v>
      </c>
      <c r="AM16" s="242">
        <v>15.866015939378673</v>
      </c>
      <c r="AN16" s="243">
        <v>22.842516341183753</v>
      </c>
      <c r="AO16" s="242">
        <v>30.8923260030822</v>
      </c>
      <c r="AP16" s="242">
        <v>15.866015939378673</v>
      </c>
      <c r="AQ16" s="243">
        <v>22.842516341183753</v>
      </c>
      <c r="AR16" s="242">
        <v>30.8923260030822</v>
      </c>
      <c r="AS16" s="242">
        <v>15.866015939378673</v>
      </c>
      <c r="AT16" s="243">
        <v>22.842516341183753</v>
      </c>
      <c r="AU16" s="242">
        <v>30.8923260030822</v>
      </c>
      <c r="AV16" s="242">
        <v>15.866015939378673</v>
      </c>
      <c r="AW16" s="243">
        <v>22.842516341183753</v>
      </c>
      <c r="AX16" s="242">
        <v>30.8923260030822</v>
      </c>
      <c r="AY16" s="242">
        <v>15.866015939378673</v>
      </c>
      <c r="AZ16" s="243">
        <v>22.842516341183753</v>
      </c>
      <c r="BA16" s="242">
        <v>30.8923260030822</v>
      </c>
      <c r="BB16" s="242">
        <v>15.866015939378673</v>
      </c>
      <c r="BC16" s="243">
        <v>22.842516341183753</v>
      </c>
      <c r="BD16" s="242">
        <v>30.8923260030822</v>
      </c>
      <c r="BE16" s="242">
        <v>15.866015939378673</v>
      </c>
      <c r="BF16" s="243">
        <v>22.842516341183753</v>
      </c>
      <c r="BG16" s="242">
        <v>30.8923260030822</v>
      </c>
      <c r="BH16" s="242">
        <v>15.866015939378673</v>
      </c>
      <c r="BI16" s="243">
        <v>22.842516341183753</v>
      </c>
      <c r="BJ16" s="242">
        <v>30.8923260030822</v>
      </c>
      <c r="BK16" s="242">
        <v>15.866015939378673</v>
      </c>
      <c r="BL16" s="243">
        <v>22.842516341183753</v>
      </c>
      <c r="BM16" s="242">
        <v>30.8923260030822</v>
      </c>
      <c r="BN16" s="242">
        <v>15.866015939378673</v>
      </c>
      <c r="BO16" s="243">
        <v>22.842516341183753</v>
      </c>
      <c r="BP16" s="242">
        <v>30.8923260030822</v>
      </c>
      <c r="BQ16" s="242">
        <v>15.866015939378673</v>
      </c>
      <c r="BR16" s="243">
        <v>22.842516341183753</v>
      </c>
      <c r="BS16" s="242">
        <v>30.8923260030822</v>
      </c>
      <c r="BT16" s="242">
        <v>15.866015939378673</v>
      </c>
      <c r="BU16" s="243">
        <v>22.842516341183753</v>
      </c>
      <c r="BV16" s="242">
        <v>30.8923260030822</v>
      </c>
      <c r="BW16" s="242">
        <v>15.866015939378673</v>
      </c>
      <c r="BX16" s="243">
        <v>22.842516341183753</v>
      </c>
      <c r="BY16" s="242">
        <v>30.8923260030822</v>
      </c>
      <c r="BZ16" s="242">
        <v>15.866015939378673</v>
      </c>
      <c r="CA16" s="243">
        <v>22.842516341183753</v>
      </c>
      <c r="CB16" s="242">
        <v>30.8923260030822</v>
      </c>
      <c r="CC16" s="242">
        <v>15.866015939378673</v>
      </c>
      <c r="CD16" s="243">
        <v>22.842516341183753</v>
      </c>
      <c r="CE16" s="242">
        <v>30.8923260030822</v>
      </c>
      <c r="CF16" s="242">
        <v>15.866015939378673</v>
      </c>
      <c r="CG16" s="243">
        <v>22.842516341183753</v>
      </c>
      <c r="CH16" s="242">
        <v>30.8923260030822</v>
      </c>
      <c r="CI16" s="237" t="s">
        <v>368</v>
      </c>
      <c r="CJ16" s="233"/>
      <c r="CK16" s="233"/>
      <c r="CL16" s="233"/>
      <c r="CM16" s="233"/>
      <c r="CN16" s="233"/>
      <c r="CO16" s="233"/>
      <c r="CP16" s="233"/>
    </row>
    <row r="17" spans="1:94" ht="15" customHeight="1" x14ac:dyDescent="0.25">
      <c r="A17">
        <f t="shared" si="6"/>
        <v>14</v>
      </c>
      <c r="B17" s="253" t="s">
        <v>398</v>
      </c>
      <c r="C17" s="221">
        <f t="shared" si="3"/>
        <v>0.25379113230430533</v>
      </c>
      <c r="D17" s="221">
        <f t="shared" si="4"/>
        <v>0.93499652178414905</v>
      </c>
      <c r="E17" s="254">
        <f t="shared" si="5"/>
        <v>2.7815511728081774</v>
      </c>
      <c r="F17" s="242">
        <v>0.25379113230430533</v>
      </c>
      <c r="G17" s="243">
        <v>0.93499652178414905</v>
      </c>
      <c r="H17" s="242">
        <v>2.7815511728081774</v>
      </c>
      <c r="I17" s="242">
        <v>0.25379113230430533</v>
      </c>
      <c r="J17" s="243">
        <v>0.93499652178414905</v>
      </c>
      <c r="K17" s="242">
        <v>2.7815511728081774</v>
      </c>
      <c r="L17" s="242">
        <v>0.25379113230430533</v>
      </c>
      <c r="M17" s="243">
        <v>0.93499652178414905</v>
      </c>
      <c r="N17" s="242">
        <v>2.7815511728081774</v>
      </c>
      <c r="O17" s="242">
        <v>0.25379113230430533</v>
      </c>
      <c r="P17" s="243">
        <v>0.93499652178414905</v>
      </c>
      <c r="Q17" s="242">
        <v>2.7815511728081774</v>
      </c>
      <c r="R17" s="242">
        <v>0.25379113230430533</v>
      </c>
      <c r="S17" s="243">
        <v>0.93499652178414905</v>
      </c>
      <c r="T17" s="242">
        <v>2.7815511728081774</v>
      </c>
      <c r="U17" s="242">
        <v>0.25379113230430533</v>
      </c>
      <c r="V17" s="243">
        <v>0.93499652178414905</v>
      </c>
      <c r="W17" s="242">
        <v>2.7815511728081774</v>
      </c>
      <c r="X17" s="242">
        <v>0.25379113230430533</v>
      </c>
      <c r="Y17" s="243">
        <v>0.93499652178414905</v>
      </c>
      <c r="Z17" s="242">
        <v>2.7815511728081774</v>
      </c>
      <c r="AA17" s="242">
        <v>0.25379113230430533</v>
      </c>
      <c r="AB17" s="243">
        <v>0.93499652178414905</v>
      </c>
      <c r="AC17" s="242">
        <v>2.7815511728081774</v>
      </c>
      <c r="AD17" s="242">
        <v>0.25379113230430533</v>
      </c>
      <c r="AE17" s="243">
        <v>0.93499652178414905</v>
      </c>
      <c r="AF17" s="242">
        <v>2.7815511728081774</v>
      </c>
      <c r="AG17" s="242">
        <v>0.25379113230430533</v>
      </c>
      <c r="AH17" s="243">
        <v>0.93499652178414905</v>
      </c>
      <c r="AI17" s="242">
        <v>2.7815511728081774</v>
      </c>
      <c r="AJ17" s="242">
        <v>0.25379113230430533</v>
      </c>
      <c r="AK17" s="243">
        <v>0.93499652178414905</v>
      </c>
      <c r="AL17" s="242">
        <v>2.7815511728081774</v>
      </c>
      <c r="AM17" s="242">
        <v>0.25379113230430533</v>
      </c>
      <c r="AN17" s="243">
        <v>0.93499652178414905</v>
      </c>
      <c r="AO17" s="242">
        <v>2.7815511728081774</v>
      </c>
      <c r="AP17" s="242">
        <v>0.25379113230430533</v>
      </c>
      <c r="AQ17" s="243">
        <v>0.93499652178414905</v>
      </c>
      <c r="AR17" s="242">
        <v>2.7815511728081774</v>
      </c>
      <c r="AS17" s="242">
        <v>0.25379113230430533</v>
      </c>
      <c r="AT17" s="243">
        <v>0.93499652178414905</v>
      </c>
      <c r="AU17" s="242">
        <v>2.7815511728081774</v>
      </c>
      <c r="AV17" s="242">
        <v>0.25379113230430533</v>
      </c>
      <c r="AW17" s="243">
        <v>0.93499652178414905</v>
      </c>
      <c r="AX17" s="242">
        <v>2.7815511728081774</v>
      </c>
      <c r="AY17" s="242">
        <v>0.25379113230430533</v>
      </c>
      <c r="AZ17" s="243">
        <v>0.93499652178414905</v>
      </c>
      <c r="BA17" s="242">
        <v>2.7815511728081774</v>
      </c>
      <c r="BB17" s="242">
        <v>0.25379113230430533</v>
      </c>
      <c r="BC17" s="243">
        <v>0.93499652178414905</v>
      </c>
      <c r="BD17" s="242">
        <v>2.7815511728081774</v>
      </c>
      <c r="BE17" s="242">
        <v>0.25379113230430533</v>
      </c>
      <c r="BF17" s="243">
        <v>0.93499652178414905</v>
      </c>
      <c r="BG17" s="242">
        <v>2.7815511728081774</v>
      </c>
      <c r="BH17" s="242">
        <v>0.25379113230430533</v>
      </c>
      <c r="BI17" s="243">
        <v>0.93499652178414905</v>
      </c>
      <c r="BJ17" s="242">
        <v>2.7815511728081774</v>
      </c>
      <c r="BK17" s="242">
        <v>0.25379113230430533</v>
      </c>
      <c r="BL17" s="243">
        <v>0.93499652178414905</v>
      </c>
      <c r="BM17" s="242">
        <v>2.7815511728081774</v>
      </c>
      <c r="BN17" s="242">
        <v>0.25379113230430533</v>
      </c>
      <c r="BO17" s="243">
        <v>0.93499652178414905</v>
      </c>
      <c r="BP17" s="242">
        <v>2.7815511728081774</v>
      </c>
      <c r="BQ17" s="242">
        <v>0.25379113230430533</v>
      </c>
      <c r="BR17" s="243">
        <v>0.93499652178414905</v>
      </c>
      <c r="BS17" s="242">
        <v>2.7815511728081774</v>
      </c>
      <c r="BT17" s="242">
        <v>0.25379113230430533</v>
      </c>
      <c r="BU17" s="243">
        <v>0.93499652178414905</v>
      </c>
      <c r="BV17" s="242">
        <v>2.7815511728081774</v>
      </c>
      <c r="BW17" s="242">
        <v>0.25379113230430533</v>
      </c>
      <c r="BX17" s="243">
        <v>0.93499652178414905</v>
      </c>
      <c r="BY17" s="242">
        <v>2.7815511728081774</v>
      </c>
      <c r="BZ17" s="242">
        <v>0.25379113230430533</v>
      </c>
      <c r="CA17" s="243">
        <v>0.93499652178414905</v>
      </c>
      <c r="CB17" s="242">
        <v>2.7815511728081774</v>
      </c>
      <c r="CC17" s="242">
        <v>0.25379113230430533</v>
      </c>
      <c r="CD17" s="243">
        <v>0.93499652178414905</v>
      </c>
      <c r="CE17" s="242">
        <v>2.7815511728081774</v>
      </c>
      <c r="CF17" s="242">
        <v>0.25379113230430533</v>
      </c>
      <c r="CG17" s="243">
        <v>0.93499652178414905</v>
      </c>
      <c r="CH17" s="242">
        <v>2.7815511728081774</v>
      </c>
      <c r="CI17" s="237" t="s">
        <v>369</v>
      </c>
      <c r="CJ17" s="233"/>
      <c r="CK17" s="233"/>
      <c r="CL17" s="233"/>
      <c r="CM17" s="233"/>
      <c r="CN17" s="233"/>
      <c r="CO17" s="233"/>
      <c r="CP17" s="233"/>
    </row>
    <row r="18" spans="1:94" ht="15" customHeight="1" x14ac:dyDescent="0.25">
      <c r="A18">
        <f t="shared" si="6"/>
        <v>15</v>
      </c>
      <c r="B18" s="253" t="s">
        <v>399</v>
      </c>
      <c r="C18" s="221">
        <f t="shared" si="3"/>
        <v>12.711136439011735</v>
      </c>
      <c r="D18" s="221">
        <f t="shared" si="4"/>
        <v>22.914737308317974</v>
      </c>
      <c r="E18" s="254">
        <f t="shared" si="5"/>
        <v>34.500157439574366</v>
      </c>
      <c r="F18" s="242">
        <v>12.711136439011735</v>
      </c>
      <c r="G18" s="243">
        <v>22.914737308317974</v>
      </c>
      <c r="H18" s="242">
        <v>34.500157439574366</v>
      </c>
      <c r="I18" s="242">
        <v>12.711136439011735</v>
      </c>
      <c r="J18" s="243">
        <v>22.914737308317974</v>
      </c>
      <c r="K18" s="242">
        <v>34.500157439574366</v>
      </c>
      <c r="L18" s="242">
        <v>12.711136439011735</v>
      </c>
      <c r="M18" s="243">
        <v>22.914737308317974</v>
      </c>
      <c r="N18" s="242">
        <v>34.500157439574366</v>
      </c>
      <c r="O18" s="242">
        <v>12.711136439011735</v>
      </c>
      <c r="P18" s="243">
        <v>22.914737308317974</v>
      </c>
      <c r="Q18" s="242">
        <v>34.500157439574366</v>
      </c>
      <c r="R18" s="242">
        <v>12.711136439011735</v>
      </c>
      <c r="S18" s="243">
        <v>22.914737308317974</v>
      </c>
      <c r="T18" s="242">
        <v>34.500157439574366</v>
      </c>
      <c r="U18" s="242">
        <v>12.711136439011735</v>
      </c>
      <c r="V18" s="243">
        <v>22.914737308317974</v>
      </c>
      <c r="W18" s="242">
        <v>34.500157439574366</v>
      </c>
      <c r="X18" s="242">
        <v>12.711136439011735</v>
      </c>
      <c r="Y18" s="243">
        <v>22.914737308317974</v>
      </c>
      <c r="Z18" s="242">
        <v>34.500157439574366</v>
      </c>
      <c r="AA18" s="242">
        <v>12.711136439011735</v>
      </c>
      <c r="AB18" s="243">
        <v>22.914737308317974</v>
      </c>
      <c r="AC18" s="242">
        <v>34.500157439574366</v>
      </c>
      <c r="AD18" s="242">
        <v>12.711136439011735</v>
      </c>
      <c r="AE18" s="243">
        <v>22.914737308317974</v>
      </c>
      <c r="AF18" s="242">
        <v>34.500157439574366</v>
      </c>
      <c r="AG18" s="242">
        <v>12.711136439011735</v>
      </c>
      <c r="AH18" s="243">
        <v>22.914737308317974</v>
      </c>
      <c r="AI18" s="242">
        <v>34.500157439574366</v>
      </c>
      <c r="AJ18" s="242">
        <v>12.711136439011735</v>
      </c>
      <c r="AK18" s="243">
        <v>22.914737308317974</v>
      </c>
      <c r="AL18" s="242">
        <v>34.500157439574366</v>
      </c>
      <c r="AM18" s="242">
        <v>12.711136439011735</v>
      </c>
      <c r="AN18" s="243">
        <v>22.914737308317974</v>
      </c>
      <c r="AO18" s="242">
        <v>34.500157439574366</v>
      </c>
      <c r="AP18" s="242">
        <v>12.711136439011735</v>
      </c>
      <c r="AQ18" s="243">
        <v>22.914737308317974</v>
      </c>
      <c r="AR18" s="242">
        <v>34.500157439574366</v>
      </c>
      <c r="AS18" s="242">
        <v>12.711136439011735</v>
      </c>
      <c r="AT18" s="243">
        <v>22.914737308317974</v>
      </c>
      <c r="AU18" s="242">
        <v>34.500157439574366</v>
      </c>
      <c r="AV18" s="242">
        <v>12.711136439011735</v>
      </c>
      <c r="AW18" s="243">
        <v>22.914737308317974</v>
      </c>
      <c r="AX18" s="242">
        <v>34.500157439574366</v>
      </c>
      <c r="AY18" s="242">
        <v>12.711136439011735</v>
      </c>
      <c r="AZ18" s="243">
        <v>22.914737308317974</v>
      </c>
      <c r="BA18" s="242">
        <v>34.500157439574366</v>
      </c>
      <c r="BB18" s="242">
        <v>12.711136439011735</v>
      </c>
      <c r="BC18" s="243">
        <v>22.914737308317974</v>
      </c>
      <c r="BD18" s="242">
        <v>34.500157439574366</v>
      </c>
      <c r="BE18" s="242">
        <v>12.711136439011735</v>
      </c>
      <c r="BF18" s="243">
        <v>22.914737308317974</v>
      </c>
      <c r="BG18" s="242">
        <v>34.500157439574366</v>
      </c>
      <c r="BH18" s="242">
        <v>12.711136439011735</v>
      </c>
      <c r="BI18" s="243">
        <v>22.914737308317974</v>
      </c>
      <c r="BJ18" s="242">
        <v>34.500157439574366</v>
      </c>
      <c r="BK18" s="242">
        <v>12.711136439011735</v>
      </c>
      <c r="BL18" s="243">
        <v>22.914737308317974</v>
      </c>
      <c r="BM18" s="242">
        <v>34.500157439574366</v>
      </c>
      <c r="BN18" s="242">
        <v>12.711136439011735</v>
      </c>
      <c r="BO18" s="243">
        <v>22.914737308317974</v>
      </c>
      <c r="BP18" s="242">
        <v>34.500157439574366</v>
      </c>
      <c r="BQ18" s="242">
        <v>12.711136439011735</v>
      </c>
      <c r="BR18" s="243">
        <v>22.914737308317974</v>
      </c>
      <c r="BS18" s="242">
        <v>34.500157439574366</v>
      </c>
      <c r="BT18" s="242">
        <v>12.711136439011735</v>
      </c>
      <c r="BU18" s="243">
        <v>22.914737308317974</v>
      </c>
      <c r="BV18" s="242">
        <v>34.500157439574366</v>
      </c>
      <c r="BW18" s="242">
        <v>12.711136439011735</v>
      </c>
      <c r="BX18" s="243">
        <v>22.914737308317974</v>
      </c>
      <c r="BY18" s="242">
        <v>34.500157439574366</v>
      </c>
      <c r="BZ18" s="242">
        <v>12.711136439011735</v>
      </c>
      <c r="CA18" s="243">
        <v>22.914737308317974</v>
      </c>
      <c r="CB18" s="242">
        <v>34.500157439574366</v>
      </c>
      <c r="CC18" s="242">
        <v>12.711136439011735</v>
      </c>
      <c r="CD18" s="243">
        <v>22.914737308317974</v>
      </c>
      <c r="CE18" s="242">
        <v>34.500157439574366</v>
      </c>
      <c r="CF18" s="242">
        <v>12.711136439011735</v>
      </c>
      <c r="CG18" s="243">
        <v>22.914737308317974</v>
      </c>
      <c r="CH18" s="242">
        <v>34.500157439574366</v>
      </c>
      <c r="CI18" s="237" t="s">
        <v>370</v>
      </c>
      <c r="CJ18" s="233"/>
      <c r="CK18" s="233"/>
      <c r="CL18" s="233"/>
      <c r="CM18" s="233"/>
      <c r="CN18" s="233"/>
      <c r="CO18" s="233"/>
      <c r="CP18" s="233"/>
    </row>
    <row r="19" spans="1:94" ht="15" customHeight="1" x14ac:dyDescent="0.25">
      <c r="A19">
        <f t="shared" si="6"/>
        <v>16</v>
      </c>
      <c r="B19" s="253" t="s">
        <v>400</v>
      </c>
      <c r="C19" s="221">
        <f t="shared" si="3"/>
        <v>0.58684646796966722</v>
      </c>
      <c r="D19" s="221">
        <f t="shared" si="4"/>
        <v>0.98034989218003998</v>
      </c>
      <c r="E19" s="254">
        <f t="shared" si="5"/>
        <v>1.4593426881947171</v>
      </c>
      <c r="F19" s="242">
        <v>0.58684646796966722</v>
      </c>
      <c r="G19" s="243">
        <v>0.98034989218003998</v>
      </c>
      <c r="H19" s="242">
        <v>1.4593426881947171</v>
      </c>
      <c r="I19" s="242">
        <v>0.58684646796966722</v>
      </c>
      <c r="J19" s="243">
        <v>0.98034989218003998</v>
      </c>
      <c r="K19" s="242">
        <v>1.4593426881947171</v>
      </c>
      <c r="L19" s="242">
        <v>0.58684646796966722</v>
      </c>
      <c r="M19" s="243">
        <v>0.98034989218003998</v>
      </c>
      <c r="N19" s="242">
        <v>1.4593426881947171</v>
      </c>
      <c r="O19" s="242">
        <v>0.58684646796966722</v>
      </c>
      <c r="P19" s="243">
        <v>0.98034989218003998</v>
      </c>
      <c r="Q19" s="242">
        <v>1.4593426881947171</v>
      </c>
      <c r="R19" s="242">
        <v>0.58684646796966722</v>
      </c>
      <c r="S19" s="243">
        <v>0.98034989218003998</v>
      </c>
      <c r="T19" s="242">
        <v>1.4593426881947171</v>
      </c>
      <c r="U19" s="242">
        <v>0.58684646796966722</v>
      </c>
      <c r="V19" s="243">
        <v>0.98034989218003998</v>
      </c>
      <c r="W19" s="242">
        <v>1.4593426881947171</v>
      </c>
      <c r="X19" s="242">
        <v>0.58684646796966722</v>
      </c>
      <c r="Y19" s="243">
        <v>0.98034989218003998</v>
      </c>
      <c r="Z19" s="242">
        <v>1.4593426881947171</v>
      </c>
      <c r="AA19" s="242">
        <v>0.58684646796966722</v>
      </c>
      <c r="AB19" s="243">
        <v>0.98034989218003998</v>
      </c>
      <c r="AC19" s="242">
        <v>1.4593426881947171</v>
      </c>
      <c r="AD19" s="242">
        <v>0.58684646796966722</v>
      </c>
      <c r="AE19" s="243">
        <v>0.98034989218003998</v>
      </c>
      <c r="AF19" s="242">
        <v>1.4593426881947171</v>
      </c>
      <c r="AG19" s="242">
        <v>0.58684646796966722</v>
      </c>
      <c r="AH19" s="243">
        <v>0.98034989218003998</v>
      </c>
      <c r="AI19" s="242">
        <v>1.4593426881947171</v>
      </c>
      <c r="AJ19" s="242">
        <v>0.58684646796966722</v>
      </c>
      <c r="AK19" s="243">
        <v>0.98034989218003998</v>
      </c>
      <c r="AL19" s="242">
        <v>1.4593426881947171</v>
      </c>
      <c r="AM19" s="242">
        <v>0.58684646796966722</v>
      </c>
      <c r="AN19" s="243">
        <v>0.98034989218003998</v>
      </c>
      <c r="AO19" s="242">
        <v>1.4593426881947171</v>
      </c>
      <c r="AP19" s="242">
        <v>0.58684646796966722</v>
      </c>
      <c r="AQ19" s="243">
        <v>0.98034989218003998</v>
      </c>
      <c r="AR19" s="242">
        <v>1.4593426881947171</v>
      </c>
      <c r="AS19" s="242">
        <v>0.58684646796966722</v>
      </c>
      <c r="AT19" s="243">
        <v>0.98034989218003998</v>
      </c>
      <c r="AU19" s="242">
        <v>1.4593426881947171</v>
      </c>
      <c r="AV19" s="242">
        <v>0.58684646796966722</v>
      </c>
      <c r="AW19" s="243">
        <v>0.98034989218003998</v>
      </c>
      <c r="AX19" s="242">
        <v>1.4593426881947171</v>
      </c>
      <c r="AY19" s="242">
        <v>0.58684646796966722</v>
      </c>
      <c r="AZ19" s="243">
        <v>0.98034989218003998</v>
      </c>
      <c r="BA19" s="242">
        <v>1.4593426881947171</v>
      </c>
      <c r="BB19" s="242">
        <v>0.58684646796966722</v>
      </c>
      <c r="BC19" s="243">
        <v>0.98034989218003998</v>
      </c>
      <c r="BD19" s="242">
        <v>1.4593426881947171</v>
      </c>
      <c r="BE19" s="242">
        <v>0.58684646796966722</v>
      </c>
      <c r="BF19" s="243">
        <v>0.98034989218003998</v>
      </c>
      <c r="BG19" s="242">
        <v>1.4593426881947171</v>
      </c>
      <c r="BH19" s="242">
        <v>0.58684646796966722</v>
      </c>
      <c r="BI19" s="243">
        <v>0.98034989218003998</v>
      </c>
      <c r="BJ19" s="242">
        <v>1.4593426881947171</v>
      </c>
      <c r="BK19" s="242">
        <v>0.58684646796966722</v>
      </c>
      <c r="BL19" s="243">
        <v>0.98034989218003998</v>
      </c>
      <c r="BM19" s="242">
        <v>1.4593426881947171</v>
      </c>
      <c r="BN19" s="242">
        <v>0.58684646796966722</v>
      </c>
      <c r="BO19" s="243">
        <v>0.98034989218003998</v>
      </c>
      <c r="BP19" s="242">
        <v>1.4593426881947171</v>
      </c>
      <c r="BQ19" s="242">
        <v>0.58684646796966722</v>
      </c>
      <c r="BR19" s="243">
        <v>0.98034989218003998</v>
      </c>
      <c r="BS19" s="242">
        <v>1.4593426881947171</v>
      </c>
      <c r="BT19" s="242">
        <v>0.58684646796966722</v>
      </c>
      <c r="BU19" s="243">
        <v>0.98034989218003998</v>
      </c>
      <c r="BV19" s="242">
        <v>1.4593426881947171</v>
      </c>
      <c r="BW19" s="242">
        <v>0.58684646796966722</v>
      </c>
      <c r="BX19" s="243">
        <v>0.98034989218003998</v>
      </c>
      <c r="BY19" s="242">
        <v>1.4593426881947171</v>
      </c>
      <c r="BZ19" s="242">
        <v>0.58684646796966722</v>
      </c>
      <c r="CA19" s="243">
        <v>0.98034989218003998</v>
      </c>
      <c r="CB19" s="242">
        <v>1.4593426881947171</v>
      </c>
      <c r="CC19" s="242">
        <v>0.58684646796966722</v>
      </c>
      <c r="CD19" s="243">
        <v>0.98034989218003998</v>
      </c>
      <c r="CE19" s="242">
        <v>1.4593426881947171</v>
      </c>
      <c r="CF19" s="242">
        <v>0.58684646796966722</v>
      </c>
      <c r="CG19" s="243">
        <v>0.98034989218003998</v>
      </c>
      <c r="CH19" s="242">
        <v>1.4593426881947171</v>
      </c>
      <c r="CI19" s="237" t="s">
        <v>371</v>
      </c>
      <c r="CJ19" s="233"/>
      <c r="CK19" s="233"/>
      <c r="CL19" s="233"/>
      <c r="CM19" s="233"/>
      <c r="CN19" s="233"/>
      <c r="CO19" s="233"/>
      <c r="CP19" s="233"/>
    </row>
    <row r="20" spans="1:94" ht="15" customHeight="1" x14ac:dyDescent="0.25">
      <c r="A20">
        <f t="shared" si="6"/>
        <v>17</v>
      </c>
      <c r="B20" s="253" t="s">
        <v>401</v>
      </c>
      <c r="C20" s="221">
        <f t="shared" si="3"/>
        <v>1.8050472000000002</v>
      </c>
      <c r="D20" s="221">
        <f t="shared" si="4"/>
        <v>1.8050472000000002</v>
      </c>
      <c r="E20" s="254">
        <f t="shared" si="5"/>
        <v>1.8050472000000002</v>
      </c>
      <c r="F20" s="242">
        <v>1.8050472000000002</v>
      </c>
      <c r="G20" s="243">
        <v>1.8050472000000002</v>
      </c>
      <c r="H20" s="242">
        <v>1.8050472000000002</v>
      </c>
      <c r="I20" s="242">
        <v>1.8050472000000002</v>
      </c>
      <c r="J20" s="243">
        <v>1.8050472000000002</v>
      </c>
      <c r="K20" s="242">
        <v>1.8050472000000002</v>
      </c>
      <c r="L20" s="242">
        <v>1.8050472000000002</v>
      </c>
      <c r="M20" s="243">
        <v>1.8050472000000002</v>
      </c>
      <c r="N20" s="242">
        <v>1.8050472000000002</v>
      </c>
      <c r="O20" s="242">
        <v>1.8050472000000002</v>
      </c>
      <c r="P20" s="243">
        <v>1.8050472000000002</v>
      </c>
      <c r="Q20" s="242">
        <v>1.8050472000000002</v>
      </c>
      <c r="R20" s="242">
        <v>1.8050472000000002</v>
      </c>
      <c r="S20" s="243">
        <v>1.8050472000000002</v>
      </c>
      <c r="T20" s="242">
        <v>1.8050472000000002</v>
      </c>
      <c r="U20" s="242">
        <v>1.8050472000000002</v>
      </c>
      <c r="V20" s="243">
        <v>1.8050472000000002</v>
      </c>
      <c r="W20" s="242">
        <v>1.8050472000000002</v>
      </c>
      <c r="X20" s="242">
        <v>1.8050472000000002</v>
      </c>
      <c r="Y20" s="243">
        <v>1.8050472000000002</v>
      </c>
      <c r="Z20" s="242">
        <v>1.8050472000000002</v>
      </c>
      <c r="AA20" s="242">
        <v>1.8050472000000002</v>
      </c>
      <c r="AB20" s="243">
        <v>1.8050472000000002</v>
      </c>
      <c r="AC20" s="242">
        <v>1.8050472000000002</v>
      </c>
      <c r="AD20" s="242">
        <v>1.8050472000000002</v>
      </c>
      <c r="AE20" s="243">
        <v>1.8050472000000002</v>
      </c>
      <c r="AF20" s="242">
        <v>1.8050472000000002</v>
      </c>
      <c r="AG20" s="242">
        <v>1.8050472000000002</v>
      </c>
      <c r="AH20" s="243">
        <v>1.8050472000000002</v>
      </c>
      <c r="AI20" s="242">
        <v>1.8050472000000002</v>
      </c>
      <c r="AJ20" s="242">
        <v>1.8050472000000002</v>
      </c>
      <c r="AK20" s="243">
        <v>1.8050472000000002</v>
      </c>
      <c r="AL20" s="242">
        <v>1.8050472000000002</v>
      </c>
      <c r="AM20" s="242">
        <v>1.8050472000000002</v>
      </c>
      <c r="AN20" s="243">
        <v>1.8050472000000002</v>
      </c>
      <c r="AO20" s="242">
        <v>1.8050472000000002</v>
      </c>
      <c r="AP20" s="242">
        <v>1.8050472000000002</v>
      </c>
      <c r="AQ20" s="243">
        <v>1.8050472000000002</v>
      </c>
      <c r="AR20" s="242">
        <v>1.8050472000000002</v>
      </c>
      <c r="AS20" s="242">
        <v>1.8050472000000002</v>
      </c>
      <c r="AT20" s="243">
        <v>1.8050472000000002</v>
      </c>
      <c r="AU20" s="242">
        <v>1.8050472000000002</v>
      </c>
      <c r="AV20" s="242">
        <v>1.8050472000000002</v>
      </c>
      <c r="AW20" s="243">
        <v>1.8050472000000002</v>
      </c>
      <c r="AX20" s="242">
        <v>1.8050472000000002</v>
      </c>
      <c r="AY20" s="242">
        <v>1.8050472000000002</v>
      </c>
      <c r="AZ20" s="243">
        <v>1.8050472000000002</v>
      </c>
      <c r="BA20" s="242">
        <v>1.8050472000000002</v>
      </c>
      <c r="BB20" s="242">
        <v>1.8050472000000002</v>
      </c>
      <c r="BC20" s="243">
        <v>1.8050472000000002</v>
      </c>
      <c r="BD20" s="242">
        <v>1.8050472000000002</v>
      </c>
      <c r="BE20" s="242">
        <v>1.8050472000000002</v>
      </c>
      <c r="BF20" s="243">
        <v>1.8050472000000002</v>
      </c>
      <c r="BG20" s="242">
        <v>1.8050472000000002</v>
      </c>
      <c r="BH20" s="242">
        <v>1.8050472000000002</v>
      </c>
      <c r="BI20" s="243">
        <v>1.8050472000000002</v>
      </c>
      <c r="BJ20" s="242">
        <v>1.8050472000000002</v>
      </c>
      <c r="BK20" s="242">
        <v>1.8050472000000002</v>
      </c>
      <c r="BL20" s="243">
        <v>1.8050472000000002</v>
      </c>
      <c r="BM20" s="242">
        <v>1.8050472000000002</v>
      </c>
      <c r="BN20" s="242">
        <v>1.8050472000000002</v>
      </c>
      <c r="BO20" s="243">
        <v>1.8050472000000002</v>
      </c>
      <c r="BP20" s="242">
        <v>1.8050472000000002</v>
      </c>
      <c r="BQ20" s="242">
        <v>1.8050472000000002</v>
      </c>
      <c r="BR20" s="243">
        <v>1.8050472000000002</v>
      </c>
      <c r="BS20" s="242">
        <v>1.8050472000000002</v>
      </c>
      <c r="BT20" s="242">
        <v>1.8050472000000002</v>
      </c>
      <c r="BU20" s="243">
        <v>1.8050472000000002</v>
      </c>
      <c r="BV20" s="242">
        <v>1.8050472000000002</v>
      </c>
      <c r="BW20" s="242">
        <v>1.8050472000000002</v>
      </c>
      <c r="BX20" s="243">
        <v>1.8050472000000002</v>
      </c>
      <c r="BY20" s="242">
        <v>1.8050472000000002</v>
      </c>
      <c r="BZ20" s="242">
        <v>1.8050472000000002</v>
      </c>
      <c r="CA20" s="243">
        <v>1.8050472000000002</v>
      </c>
      <c r="CB20" s="242">
        <v>1.8050472000000002</v>
      </c>
      <c r="CC20" s="242">
        <v>1.8050472000000002</v>
      </c>
      <c r="CD20" s="243">
        <v>1.8050472000000002</v>
      </c>
      <c r="CE20" s="242">
        <v>1.8050472000000002</v>
      </c>
      <c r="CF20" s="242">
        <v>1.8050472000000002</v>
      </c>
      <c r="CG20" s="243">
        <v>1.8050472000000002</v>
      </c>
      <c r="CH20" s="242">
        <v>1.8050472000000002</v>
      </c>
      <c r="CI20" s="237" t="s">
        <v>372</v>
      </c>
      <c r="CJ20" s="233"/>
      <c r="CK20" s="233"/>
      <c r="CL20" s="233"/>
      <c r="CM20" s="233"/>
      <c r="CN20" s="233"/>
      <c r="CO20" s="233"/>
      <c r="CP20" s="233"/>
    </row>
    <row r="21" spans="1:94" ht="15" customHeight="1" x14ac:dyDescent="0.25">
      <c r="A21">
        <f t="shared" si="6"/>
        <v>18</v>
      </c>
      <c r="B21" s="255" t="s">
        <v>402</v>
      </c>
      <c r="C21" s="221">
        <f t="shared" si="3"/>
        <v>1186956.8268799998</v>
      </c>
      <c r="D21" s="221">
        <f t="shared" si="4"/>
        <v>1186956.8268799998</v>
      </c>
      <c r="E21" s="254">
        <f t="shared" si="5"/>
        <v>1186956.8268799998</v>
      </c>
      <c r="F21" s="242">
        <v>1186956.8268799998</v>
      </c>
      <c r="G21" s="243">
        <v>1186956.8268799998</v>
      </c>
      <c r="H21" s="242">
        <v>1186956.8268799998</v>
      </c>
      <c r="I21" s="242">
        <v>1186956.8268799998</v>
      </c>
      <c r="J21" s="243">
        <v>1186956.8268799998</v>
      </c>
      <c r="K21" s="242">
        <v>1186956.8268799998</v>
      </c>
      <c r="L21" s="242">
        <v>1186956.8268799998</v>
      </c>
      <c r="M21" s="243">
        <v>1186956.8268799998</v>
      </c>
      <c r="N21" s="242">
        <v>1186956.8268799998</v>
      </c>
      <c r="O21" s="242">
        <v>1186956.8268799998</v>
      </c>
      <c r="P21" s="243">
        <v>1186956.8268799998</v>
      </c>
      <c r="Q21" s="242">
        <v>1186956.8268799998</v>
      </c>
      <c r="R21" s="242">
        <v>1186956.8268799998</v>
      </c>
      <c r="S21" s="243">
        <v>1186956.8268799998</v>
      </c>
      <c r="T21" s="242">
        <v>1186956.8268799998</v>
      </c>
      <c r="U21" s="242">
        <v>1186956.8268799998</v>
      </c>
      <c r="V21" s="243">
        <v>1186956.8268799998</v>
      </c>
      <c r="W21" s="242">
        <v>1186956.8268799998</v>
      </c>
      <c r="X21" s="242">
        <v>1186956.8268799998</v>
      </c>
      <c r="Y21" s="243">
        <v>1186956.8268799998</v>
      </c>
      <c r="Z21" s="242">
        <v>1186956.8268799998</v>
      </c>
      <c r="AA21" s="242">
        <v>1186956.8268799998</v>
      </c>
      <c r="AB21" s="243">
        <v>1186956.8268799998</v>
      </c>
      <c r="AC21" s="242">
        <v>1186956.8268799998</v>
      </c>
      <c r="AD21" s="242">
        <v>1186956.8268799998</v>
      </c>
      <c r="AE21" s="243">
        <v>1186956.8268799998</v>
      </c>
      <c r="AF21" s="242">
        <v>1186956.8268799998</v>
      </c>
      <c r="AG21" s="242">
        <v>1186956.8268799998</v>
      </c>
      <c r="AH21" s="243">
        <v>1186956.8268799998</v>
      </c>
      <c r="AI21" s="242">
        <v>1186956.8268799998</v>
      </c>
      <c r="AJ21" s="242">
        <v>1186956.8268799998</v>
      </c>
      <c r="AK21" s="243">
        <v>1186956.8268799998</v>
      </c>
      <c r="AL21" s="242">
        <v>1186956.8268799998</v>
      </c>
      <c r="AM21" s="242">
        <v>1186956.8268799998</v>
      </c>
      <c r="AN21" s="243">
        <v>1186956.8268799998</v>
      </c>
      <c r="AO21" s="242">
        <v>1186956.8268799998</v>
      </c>
      <c r="AP21" s="242">
        <v>1186956.8268799998</v>
      </c>
      <c r="AQ21" s="243">
        <v>1186956.8268799998</v>
      </c>
      <c r="AR21" s="242">
        <v>1186956.8268799998</v>
      </c>
      <c r="AS21" s="242">
        <v>1186956.8268799998</v>
      </c>
      <c r="AT21" s="243">
        <v>1186956.8268799998</v>
      </c>
      <c r="AU21" s="242">
        <v>1186956.8268799998</v>
      </c>
      <c r="AV21" s="242">
        <v>1186956.8268799998</v>
      </c>
      <c r="AW21" s="243">
        <v>1186956.8268799998</v>
      </c>
      <c r="AX21" s="242">
        <v>1186956.8268799998</v>
      </c>
      <c r="AY21" s="242">
        <v>1186956.8268799998</v>
      </c>
      <c r="AZ21" s="243">
        <v>1186956.8268799998</v>
      </c>
      <c r="BA21" s="242">
        <v>1186956.8268799998</v>
      </c>
      <c r="BB21" s="242">
        <v>1186956.8268799998</v>
      </c>
      <c r="BC21" s="243">
        <v>1186956.8268799998</v>
      </c>
      <c r="BD21" s="242">
        <v>1186956.8268799998</v>
      </c>
      <c r="BE21" s="242">
        <v>1186956.8268799998</v>
      </c>
      <c r="BF21" s="243">
        <v>1186956.8268799998</v>
      </c>
      <c r="BG21" s="242">
        <v>1186956.8268799998</v>
      </c>
      <c r="BH21" s="242">
        <v>1186956.8268799998</v>
      </c>
      <c r="BI21" s="243">
        <v>1186956.8268799998</v>
      </c>
      <c r="BJ21" s="242">
        <v>1186956.8268799998</v>
      </c>
      <c r="BK21" s="242">
        <v>1186956.8268799998</v>
      </c>
      <c r="BL21" s="243">
        <v>1186956.8268799998</v>
      </c>
      <c r="BM21" s="242">
        <v>1186956.8268799998</v>
      </c>
      <c r="BN21" s="242">
        <v>1186956.8268799998</v>
      </c>
      <c r="BO21" s="243">
        <v>1186956.8268799998</v>
      </c>
      <c r="BP21" s="242">
        <v>1186956.8268799998</v>
      </c>
      <c r="BQ21" s="242">
        <v>1186956.8268799998</v>
      </c>
      <c r="BR21" s="243">
        <v>1186956.8268799998</v>
      </c>
      <c r="BS21" s="242">
        <v>1186956.8268799998</v>
      </c>
      <c r="BT21" s="242">
        <v>1186956.8268799998</v>
      </c>
      <c r="BU21" s="243">
        <v>1186956.8268799998</v>
      </c>
      <c r="BV21" s="242">
        <v>1186956.8268799998</v>
      </c>
      <c r="BW21" s="242">
        <v>1186956.8268799998</v>
      </c>
      <c r="BX21" s="243">
        <v>1186956.8268799998</v>
      </c>
      <c r="BY21" s="242">
        <v>1186956.8268799998</v>
      </c>
      <c r="BZ21" s="242">
        <v>1186956.8268799998</v>
      </c>
      <c r="CA21" s="243">
        <v>1186956.8268799998</v>
      </c>
      <c r="CB21" s="242">
        <v>1186956.8268799998</v>
      </c>
      <c r="CC21" s="242">
        <v>1186956.8268799998</v>
      </c>
      <c r="CD21" s="243">
        <v>1186956.8268799998</v>
      </c>
      <c r="CE21" s="242">
        <v>1186956.8268799998</v>
      </c>
      <c r="CF21" s="242">
        <v>1186956.8268799998</v>
      </c>
      <c r="CG21" s="243">
        <v>1186956.8268799998</v>
      </c>
      <c r="CH21" s="242">
        <v>1186956.8268799998</v>
      </c>
      <c r="CI21" s="237" t="s">
        <v>373</v>
      </c>
      <c r="CJ21" s="233"/>
      <c r="CK21" s="233"/>
      <c r="CL21" s="233"/>
      <c r="CM21" s="233"/>
      <c r="CN21" s="233"/>
      <c r="CO21" s="233"/>
      <c r="CP21" s="233"/>
    </row>
    <row r="22" spans="1:94" ht="15" customHeight="1" x14ac:dyDescent="0.25">
      <c r="A22">
        <v>19</v>
      </c>
      <c r="B22" s="256" t="s">
        <v>404</v>
      </c>
      <c r="C22" s="221">
        <f t="shared" si="3"/>
        <v>95353998.862770185</v>
      </c>
      <c r="D22" s="221">
        <f t="shared" si="4"/>
        <v>124394210.3812992</v>
      </c>
      <c r="E22" s="254">
        <f t="shared" si="5"/>
        <v>159045629.56126514</v>
      </c>
      <c r="F22" s="243">
        <v>95353998.862770185</v>
      </c>
      <c r="G22" s="243">
        <v>124394210.3812992</v>
      </c>
      <c r="H22" s="243">
        <v>159045629.56126514</v>
      </c>
      <c r="I22" s="243">
        <v>95353998.862770185</v>
      </c>
      <c r="J22" s="243">
        <v>124394210.3812992</v>
      </c>
      <c r="K22" s="243">
        <v>159045629.56126514</v>
      </c>
      <c r="L22" s="243">
        <v>95353998.862770185</v>
      </c>
      <c r="M22" s="243">
        <v>124394210.3812992</v>
      </c>
      <c r="N22" s="243">
        <v>159045629.56126514</v>
      </c>
      <c r="O22" s="243">
        <v>95353998.862770185</v>
      </c>
      <c r="P22" s="243">
        <v>124394210.3812992</v>
      </c>
      <c r="Q22" s="243">
        <v>159045629.56126514</v>
      </c>
      <c r="R22" s="243">
        <v>95353998.862770185</v>
      </c>
      <c r="S22" s="243">
        <v>124394210.3812992</v>
      </c>
      <c r="T22" s="243">
        <v>159045629.56126514</v>
      </c>
      <c r="U22" s="243">
        <v>95353998.862770185</v>
      </c>
      <c r="V22" s="243">
        <v>124394210.3812992</v>
      </c>
      <c r="W22" s="243">
        <v>159045629.56126514</v>
      </c>
      <c r="X22" s="243">
        <v>95353998.862770185</v>
      </c>
      <c r="Y22" s="243">
        <v>124394210.3812992</v>
      </c>
      <c r="Z22" s="243">
        <v>159045629.56126514</v>
      </c>
      <c r="AA22" s="243">
        <v>95353998.862770185</v>
      </c>
      <c r="AB22" s="243">
        <v>124394210.3812992</v>
      </c>
      <c r="AC22" s="243">
        <v>159045629.56126514</v>
      </c>
      <c r="AD22" s="243">
        <v>95353998.862770185</v>
      </c>
      <c r="AE22" s="243">
        <v>124394210.3812992</v>
      </c>
      <c r="AF22" s="243">
        <v>159045629.56126514</v>
      </c>
      <c r="AG22" s="243">
        <v>95353998.862770185</v>
      </c>
      <c r="AH22" s="243">
        <v>124394210.3812992</v>
      </c>
      <c r="AI22" s="243">
        <v>159045629.56126514</v>
      </c>
      <c r="AJ22" s="243">
        <v>95353998.862770185</v>
      </c>
      <c r="AK22" s="243">
        <v>124394210.3812992</v>
      </c>
      <c r="AL22" s="243">
        <v>159045629.56126514</v>
      </c>
      <c r="AM22" s="243">
        <v>95353998.862770185</v>
      </c>
      <c r="AN22" s="243">
        <v>124394210.3812992</v>
      </c>
      <c r="AO22" s="243">
        <v>159045629.56126514</v>
      </c>
      <c r="AP22" s="243">
        <v>95353998.862770185</v>
      </c>
      <c r="AQ22" s="243">
        <v>124394210.3812992</v>
      </c>
      <c r="AR22" s="243">
        <v>159045629.56126514</v>
      </c>
      <c r="AS22" s="243">
        <v>95353998.862770185</v>
      </c>
      <c r="AT22" s="243">
        <v>124394210.3812992</v>
      </c>
      <c r="AU22" s="243">
        <v>159045629.56126514</v>
      </c>
      <c r="AV22" s="243">
        <v>95353998.862770185</v>
      </c>
      <c r="AW22" s="243">
        <v>124394210.3812992</v>
      </c>
      <c r="AX22" s="243">
        <v>159045629.56126514</v>
      </c>
      <c r="AY22" s="243">
        <v>95353998.862770185</v>
      </c>
      <c r="AZ22" s="243">
        <v>124394210.3812992</v>
      </c>
      <c r="BA22" s="243">
        <v>159045629.56126514</v>
      </c>
      <c r="BB22" s="243">
        <v>95353998.862770185</v>
      </c>
      <c r="BC22" s="243">
        <v>124394210.3812992</v>
      </c>
      <c r="BD22" s="243">
        <v>159045629.56126514</v>
      </c>
      <c r="BE22" s="243">
        <v>95353998.862770185</v>
      </c>
      <c r="BF22" s="243">
        <v>124394210.3812992</v>
      </c>
      <c r="BG22" s="243">
        <v>159045629.56126514</v>
      </c>
      <c r="BH22" s="243">
        <v>95353998.862770185</v>
      </c>
      <c r="BI22" s="243">
        <v>124394210.3812992</v>
      </c>
      <c r="BJ22" s="243">
        <v>159045629.56126514</v>
      </c>
      <c r="BK22" s="243">
        <v>95353998.862770185</v>
      </c>
      <c r="BL22" s="243">
        <v>124394210.3812992</v>
      </c>
      <c r="BM22" s="243">
        <v>159045629.56126514</v>
      </c>
      <c r="BN22" s="243">
        <v>95353998.862770185</v>
      </c>
      <c r="BO22" s="243">
        <v>124394210.3812992</v>
      </c>
      <c r="BP22" s="243">
        <v>159045629.56126514</v>
      </c>
      <c r="BQ22" s="243">
        <v>95353998.862770185</v>
      </c>
      <c r="BR22" s="243">
        <v>124394210.3812992</v>
      </c>
      <c r="BS22" s="243">
        <v>159045629.56126514</v>
      </c>
      <c r="BT22" s="243">
        <v>95353998.862770185</v>
      </c>
      <c r="BU22" s="243">
        <v>124394210.3812992</v>
      </c>
      <c r="BV22" s="243">
        <v>159045629.56126514</v>
      </c>
      <c r="BW22" s="243">
        <v>95353998.862770185</v>
      </c>
      <c r="BX22" s="243">
        <v>124394210.3812992</v>
      </c>
      <c r="BY22" s="243">
        <v>159045629.56126514</v>
      </c>
      <c r="BZ22" s="243">
        <v>95353998.862770185</v>
      </c>
      <c r="CA22" s="243">
        <v>124394210.3812992</v>
      </c>
      <c r="CB22" s="243">
        <v>159045629.56126514</v>
      </c>
      <c r="CC22" s="243">
        <v>95353998.862770185</v>
      </c>
      <c r="CD22" s="243">
        <v>124394210.3812992</v>
      </c>
      <c r="CE22" s="243">
        <v>159045629.56126514</v>
      </c>
      <c r="CF22" s="243">
        <v>95353998.862770185</v>
      </c>
      <c r="CG22" s="243">
        <v>124394210.3812992</v>
      </c>
      <c r="CH22" s="243">
        <v>159045629.56126514</v>
      </c>
      <c r="CI22" s="237" t="s">
        <v>234</v>
      </c>
      <c r="CJ22" s="233"/>
      <c r="CK22" s="233"/>
      <c r="CL22" s="233"/>
      <c r="CM22" s="233"/>
      <c r="CN22" s="233"/>
      <c r="CO22" s="233"/>
      <c r="CP22" s="233"/>
    </row>
    <row r="23" spans="1:94" ht="15" customHeight="1" thickBot="1" x14ac:dyDescent="0.3">
      <c r="A23">
        <v>20</v>
      </c>
      <c r="B23" s="257" t="s">
        <v>403</v>
      </c>
      <c r="C23" s="258">
        <f t="shared" si="3"/>
        <v>0.73076369026073684</v>
      </c>
      <c r="D23" s="258">
        <f t="shared" si="4"/>
        <v>0.73415595693918156</v>
      </c>
      <c r="E23" s="259">
        <f t="shared" si="5"/>
        <v>0.73754822361762629</v>
      </c>
      <c r="F23" s="244">
        <v>0.73076369026073684</v>
      </c>
      <c r="G23" s="244">
        <v>0.73415595693918156</v>
      </c>
      <c r="H23" s="244">
        <v>0.73754822361762629</v>
      </c>
      <c r="I23" s="244">
        <v>0.73076369026073684</v>
      </c>
      <c r="J23" s="244">
        <v>0.73415595693918156</v>
      </c>
      <c r="K23" s="244">
        <v>0.73754822361762629</v>
      </c>
      <c r="L23" s="244">
        <v>0.73076369026073684</v>
      </c>
      <c r="M23" s="244">
        <v>0.73415595693918156</v>
      </c>
      <c r="N23" s="244">
        <v>0.73754822361762629</v>
      </c>
      <c r="O23" s="244">
        <v>0.73076369026073684</v>
      </c>
      <c r="P23" s="244">
        <v>0.73415595693918156</v>
      </c>
      <c r="Q23" s="244">
        <v>0.73754822361762629</v>
      </c>
      <c r="R23" s="244">
        <v>0.73076369026073684</v>
      </c>
      <c r="S23" s="244">
        <v>0.73415595693918156</v>
      </c>
      <c r="T23" s="244">
        <v>0.73754822361762629</v>
      </c>
      <c r="U23" s="244">
        <v>0.73076369026073684</v>
      </c>
      <c r="V23" s="244">
        <v>0.73415595693918156</v>
      </c>
      <c r="W23" s="244">
        <v>0.73754822361762629</v>
      </c>
      <c r="X23" s="244">
        <v>0.73076369026073684</v>
      </c>
      <c r="Y23" s="244">
        <v>0.73415595693918156</v>
      </c>
      <c r="Z23" s="244">
        <v>0.73754822361762629</v>
      </c>
      <c r="AA23" s="244">
        <v>0.73076369026073684</v>
      </c>
      <c r="AB23" s="244">
        <v>0.73415595693918156</v>
      </c>
      <c r="AC23" s="244">
        <v>0.73754822361762629</v>
      </c>
      <c r="AD23" s="244">
        <v>0.73076369026073684</v>
      </c>
      <c r="AE23" s="244">
        <v>0.73415595693918156</v>
      </c>
      <c r="AF23" s="244">
        <v>0.73754822361762629</v>
      </c>
      <c r="AG23" s="244">
        <v>0.73076369026073684</v>
      </c>
      <c r="AH23" s="244">
        <v>0.73415595693918156</v>
      </c>
      <c r="AI23" s="244">
        <v>0.73754822361762629</v>
      </c>
      <c r="AJ23" s="244">
        <v>0.73076369026073684</v>
      </c>
      <c r="AK23" s="244">
        <v>0.73415595693918156</v>
      </c>
      <c r="AL23" s="244">
        <v>0.73754822361762629</v>
      </c>
      <c r="AM23" s="244">
        <v>0.73076369026073684</v>
      </c>
      <c r="AN23" s="244">
        <v>0.73415595693918156</v>
      </c>
      <c r="AO23" s="244">
        <v>0.73754822361762629</v>
      </c>
      <c r="AP23" s="244">
        <v>0.73076369026073684</v>
      </c>
      <c r="AQ23" s="244">
        <v>0.73415595693918156</v>
      </c>
      <c r="AR23" s="244">
        <v>0.73754822361762629</v>
      </c>
      <c r="AS23" s="244">
        <v>0.73076369026073684</v>
      </c>
      <c r="AT23" s="244">
        <v>0.73415595693918156</v>
      </c>
      <c r="AU23" s="244">
        <v>0.73754822361762629</v>
      </c>
      <c r="AV23" s="244">
        <v>0.73076369026073684</v>
      </c>
      <c r="AW23" s="244">
        <v>0.73415595693918156</v>
      </c>
      <c r="AX23" s="244">
        <v>0.73754822361762629</v>
      </c>
      <c r="AY23" s="244">
        <v>0.73076369026073684</v>
      </c>
      <c r="AZ23" s="244">
        <v>0.73415595693918156</v>
      </c>
      <c r="BA23" s="244">
        <v>0.73754822361762629</v>
      </c>
      <c r="BB23" s="244">
        <v>0.73076369026073684</v>
      </c>
      <c r="BC23" s="244">
        <v>0.73415595693918156</v>
      </c>
      <c r="BD23" s="244">
        <v>0.73754822361762629</v>
      </c>
      <c r="BE23" s="244">
        <v>0.73076369026073684</v>
      </c>
      <c r="BF23" s="244">
        <v>0.73415595693918156</v>
      </c>
      <c r="BG23" s="244">
        <v>0.73754822361762629</v>
      </c>
      <c r="BH23" s="244">
        <v>0.73076369026073684</v>
      </c>
      <c r="BI23" s="244">
        <v>0.73415595693918156</v>
      </c>
      <c r="BJ23" s="244">
        <v>0.73754822361762629</v>
      </c>
      <c r="BK23" s="244">
        <v>0.73076369026073684</v>
      </c>
      <c r="BL23" s="244">
        <v>0.73415595693918156</v>
      </c>
      <c r="BM23" s="244">
        <v>0.73754822361762629</v>
      </c>
      <c r="BN23" s="244">
        <v>0.73076369026073684</v>
      </c>
      <c r="BO23" s="244">
        <v>0.73415595693918156</v>
      </c>
      <c r="BP23" s="244">
        <v>0.73754822361762629</v>
      </c>
      <c r="BQ23" s="244">
        <v>0.73076369026073684</v>
      </c>
      <c r="BR23" s="244">
        <v>0.73415595693918156</v>
      </c>
      <c r="BS23" s="244">
        <v>0.73754822361762629</v>
      </c>
      <c r="BT23" s="244">
        <v>0.73076369026073684</v>
      </c>
      <c r="BU23" s="244">
        <v>0.73415595693918156</v>
      </c>
      <c r="BV23" s="244">
        <v>0.73754822361762629</v>
      </c>
      <c r="BW23" s="244">
        <v>0.73076369026073684</v>
      </c>
      <c r="BX23" s="244">
        <v>0.73415595693918156</v>
      </c>
      <c r="BY23" s="244">
        <v>0.73754822361762629</v>
      </c>
      <c r="BZ23" s="244">
        <v>0.73076369026073684</v>
      </c>
      <c r="CA23" s="244">
        <v>0.73415595693918156</v>
      </c>
      <c r="CB23" s="244">
        <v>0.73754822361762629</v>
      </c>
      <c r="CC23" s="244">
        <v>0.73076369026073684</v>
      </c>
      <c r="CD23" s="244">
        <v>0.73415595693918156</v>
      </c>
      <c r="CE23" s="244">
        <v>0.73754822361762629</v>
      </c>
      <c r="CF23" s="244">
        <v>0.73076369026073684</v>
      </c>
      <c r="CG23" s="244">
        <v>0.73415595693918156</v>
      </c>
      <c r="CH23" s="244">
        <v>0.73754822361762629</v>
      </c>
      <c r="CI23" s="238" t="s">
        <v>236</v>
      </c>
      <c r="CJ23" s="233"/>
      <c r="CK23" s="233"/>
      <c r="CL23" s="233"/>
      <c r="CM23" s="233"/>
      <c r="CN23" s="233"/>
      <c r="CO23" s="233"/>
      <c r="CP23" s="233"/>
    </row>
    <row r="24" spans="1:94" ht="15" customHeight="1" x14ac:dyDescent="0.25">
      <c r="CI24" s="233"/>
      <c r="CJ24" s="233"/>
      <c r="CK24" s="233"/>
      <c r="CL24" s="233"/>
      <c r="CM24" s="233"/>
      <c r="CN24" s="233"/>
      <c r="CO24" s="233"/>
      <c r="CP24" s="233"/>
    </row>
    <row r="25" spans="1:94" ht="15" customHeight="1" x14ac:dyDescent="0.25"/>
    <row r="26" spans="1:94" ht="15" customHeight="1" x14ac:dyDescent="0.25"/>
    <row r="27" spans="1:94" ht="15" customHeight="1" x14ac:dyDescent="0.25"/>
    <row r="28" spans="1:94" ht="15" customHeight="1" x14ac:dyDescent="0.25">
      <c r="F28">
        <v>1</v>
      </c>
      <c r="G28">
        <v>1</v>
      </c>
      <c r="H28">
        <v>1</v>
      </c>
      <c r="I28">
        <f t="shared" ref="I28:AN28" si="7">F28+1</f>
        <v>2</v>
      </c>
      <c r="J28">
        <f t="shared" si="7"/>
        <v>2</v>
      </c>
      <c r="K28">
        <f t="shared" si="7"/>
        <v>2</v>
      </c>
      <c r="L28">
        <f t="shared" si="7"/>
        <v>3</v>
      </c>
      <c r="M28">
        <f t="shared" si="7"/>
        <v>3</v>
      </c>
      <c r="N28">
        <f t="shared" si="7"/>
        <v>3</v>
      </c>
      <c r="O28">
        <f t="shared" si="7"/>
        <v>4</v>
      </c>
      <c r="P28">
        <f t="shared" si="7"/>
        <v>4</v>
      </c>
      <c r="Q28">
        <f t="shared" si="7"/>
        <v>4</v>
      </c>
      <c r="R28">
        <f t="shared" si="7"/>
        <v>5</v>
      </c>
      <c r="S28">
        <f t="shared" si="7"/>
        <v>5</v>
      </c>
      <c r="T28">
        <f t="shared" si="7"/>
        <v>5</v>
      </c>
      <c r="U28">
        <f t="shared" si="7"/>
        <v>6</v>
      </c>
      <c r="V28">
        <f t="shared" si="7"/>
        <v>6</v>
      </c>
      <c r="W28">
        <f t="shared" si="7"/>
        <v>6</v>
      </c>
      <c r="X28">
        <f t="shared" si="7"/>
        <v>7</v>
      </c>
      <c r="Y28">
        <f t="shared" si="7"/>
        <v>7</v>
      </c>
      <c r="Z28">
        <f t="shared" si="7"/>
        <v>7</v>
      </c>
      <c r="AA28">
        <f t="shared" si="7"/>
        <v>8</v>
      </c>
      <c r="AB28">
        <f t="shared" si="7"/>
        <v>8</v>
      </c>
      <c r="AC28">
        <f t="shared" si="7"/>
        <v>8</v>
      </c>
      <c r="AD28">
        <f t="shared" si="7"/>
        <v>9</v>
      </c>
      <c r="AE28">
        <f t="shared" si="7"/>
        <v>9</v>
      </c>
      <c r="AF28">
        <f t="shared" si="7"/>
        <v>9</v>
      </c>
      <c r="AG28">
        <f t="shared" si="7"/>
        <v>10</v>
      </c>
      <c r="AH28">
        <f t="shared" si="7"/>
        <v>10</v>
      </c>
      <c r="AI28">
        <f t="shared" si="7"/>
        <v>10</v>
      </c>
      <c r="AJ28">
        <f t="shared" si="7"/>
        <v>11</v>
      </c>
      <c r="AK28">
        <f t="shared" si="7"/>
        <v>11</v>
      </c>
      <c r="AL28">
        <f t="shared" si="7"/>
        <v>11</v>
      </c>
      <c r="AM28">
        <f t="shared" si="7"/>
        <v>12</v>
      </c>
      <c r="AN28">
        <f t="shared" si="7"/>
        <v>12</v>
      </c>
      <c r="AO28">
        <f t="shared" ref="AO28:BT28" si="8">AL28+1</f>
        <v>12</v>
      </c>
      <c r="AP28">
        <f t="shared" si="8"/>
        <v>13</v>
      </c>
      <c r="AQ28">
        <f t="shared" si="8"/>
        <v>13</v>
      </c>
      <c r="AR28">
        <f t="shared" si="8"/>
        <v>13</v>
      </c>
      <c r="AS28">
        <f t="shared" si="8"/>
        <v>14</v>
      </c>
      <c r="AT28">
        <f t="shared" si="8"/>
        <v>14</v>
      </c>
      <c r="AU28">
        <f t="shared" si="8"/>
        <v>14</v>
      </c>
      <c r="AV28">
        <f t="shared" si="8"/>
        <v>15</v>
      </c>
      <c r="AW28">
        <f t="shared" si="8"/>
        <v>15</v>
      </c>
      <c r="AX28">
        <f t="shared" si="8"/>
        <v>15</v>
      </c>
      <c r="AY28">
        <f t="shared" si="8"/>
        <v>16</v>
      </c>
      <c r="AZ28">
        <f t="shared" si="8"/>
        <v>16</v>
      </c>
      <c r="BA28">
        <f t="shared" si="8"/>
        <v>16</v>
      </c>
      <c r="BB28">
        <f t="shared" si="8"/>
        <v>17</v>
      </c>
      <c r="BC28">
        <f t="shared" si="8"/>
        <v>17</v>
      </c>
      <c r="BD28">
        <f t="shared" si="8"/>
        <v>17</v>
      </c>
      <c r="BE28">
        <f t="shared" si="8"/>
        <v>18</v>
      </c>
      <c r="BF28">
        <f t="shared" si="8"/>
        <v>18</v>
      </c>
      <c r="BG28">
        <f t="shared" si="8"/>
        <v>18</v>
      </c>
      <c r="BH28">
        <f t="shared" si="8"/>
        <v>19</v>
      </c>
      <c r="BI28">
        <f t="shared" si="8"/>
        <v>19</v>
      </c>
      <c r="BJ28">
        <f t="shared" si="8"/>
        <v>19</v>
      </c>
      <c r="BK28">
        <f t="shared" si="8"/>
        <v>20</v>
      </c>
      <c r="BL28">
        <f t="shared" si="8"/>
        <v>20</v>
      </c>
      <c r="BM28">
        <f t="shared" si="8"/>
        <v>20</v>
      </c>
      <c r="BN28">
        <f t="shared" si="8"/>
        <v>21</v>
      </c>
      <c r="BO28">
        <f t="shared" si="8"/>
        <v>21</v>
      </c>
      <c r="BP28">
        <f t="shared" si="8"/>
        <v>21</v>
      </c>
      <c r="BQ28">
        <f t="shared" si="8"/>
        <v>22</v>
      </c>
      <c r="BR28">
        <f t="shared" si="8"/>
        <v>22</v>
      </c>
      <c r="BS28">
        <f t="shared" si="8"/>
        <v>22</v>
      </c>
      <c r="BT28">
        <f t="shared" si="8"/>
        <v>23</v>
      </c>
      <c r="BU28">
        <f t="shared" ref="BU28:CH28" si="9">BR28+1</f>
        <v>23</v>
      </c>
      <c r="BV28">
        <f t="shared" si="9"/>
        <v>23</v>
      </c>
      <c r="BW28">
        <f t="shared" si="9"/>
        <v>24</v>
      </c>
      <c r="BX28">
        <f t="shared" si="9"/>
        <v>24</v>
      </c>
      <c r="BY28">
        <f t="shared" si="9"/>
        <v>24</v>
      </c>
      <c r="BZ28">
        <f t="shared" si="9"/>
        <v>25</v>
      </c>
      <c r="CA28">
        <f t="shared" si="9"/>
        <v>25</v>
      </c>
      <c r="CB28">
        <f t="shared" si="9"/>
        <v>25</v>
      </c>
      <c r="CC28">
        <f t="shared" si="9"/>
        <v>26</v>
      </c>
      <c r="CD28">
        <f t="shared" si="9"/>
        <v>26</v>
      </c>
      <c r="CE28">
        <f t="shared" si="9"/>
        <v>26</v>
      </c>
      <c r="CF28">
        <f t="shared" si="9"/>
        <v>27</v>
      </c>
      <c r="CG28">
        <f t="shared" si="9"/>
        <v>27</v>
      </c>
      <c r="CH28">
        <f t="shared" si="9"/>
        <v>27</v>
      </c>
    </row>
    <row r="29" spans="1:94" ht="18.75" x14ac:dyDescent="0.3">
      <c r="B29" s="74" t="s">
        <v>114</v>
      </c>
      <c r="F29" t="s">
        <v>318</v>
      </c>
      <c r="G29" t="s">
        <v>319</v>
      </c>
      <c r="H29" t="s">
        <v>320</v>
      </c>
      <c r="I29" t="s">
        <v>318</v>
      </c>
      <c r="J29" t="s">
        <v>319</v>
      </c>
      <c r="K29" t="s">
        <v>320</v>
      </c>
      <c r="L29" t="s">
        <v>318</v>
      </c>
      <c r="M29" t="s">
        <v>319</v>
      </c>
      <c r="N29" t="s">
        <v>320</v>
      </c>
      <c r="O29" t="s">
        <v>318</v>
      </c>
      <c r="P29" t="s">
        <v>319</v>
      </c>
      <c r="Q29" t="s">
        <v>320</v>
      </c>
      <c r="R29" t="s">
        <v>318</v>
      </c>
      <c r="S29" t="s">
        <v>319</v>
      </c>
      <c r="T29" t="s">
        <v>320</v>
      </c>
      <c r="U29" t="s">
        <v>318</v>
      </c>
      <c r="V29" t="s">
        <v>319</v>
      </c>
      <c r="W29" t="s">
        <v>320</v>
      </c>
      <c r="X29" t="s">
        <v>318</v>
      </c>
      <c r="Y29" t="s">
        <v>319</v>
      </c>
      <c r="Z29" t="s">
        <v>320</v>
      </c>
      <c r="AA29" t="s">
        <v>318</v>
      </c>
      <c r="AB29" t="s">
        <v>319</v>
      </c>
      <c r="AC29" t="s">
        <v>320</v>
      </c>
      <c r="AD29" t="s">
        <v>318</v>
      </c>
      <c r="AE29" t="s">
        <v>319</v>
      </c>
      <c r="AF29" t="s">
        <v>320</v>
      </c>
      <c r="AG29" t="s">
        <v>318</v>
      </c>
      <c r="AH29" t="s">
        <v>319</v>
      </c>
      <c r="AI29" t="s">
        <v>320</v>
      </c>
      <c r="AJ29" t="s">
        <v>318</v>
      </c>
      <c r="AK29" t="s">
        <v>319</v>
      </c>
      <c r="AL29" t="s">
        <v>320</v>
      </c>
      <c r="AM29" t="s">
        <v>318</v>
      </c>
      <c r="AN29" t="s">
        <v>319</v>
      </c>
      <c r="AO29" t="s">
        <v>320</v>
      </c>
      <c r="AP29" t="s">
        <v>318</v>
      </c>
      <c r="AQ29" t="s">
        <v>319</v>
      </c>
      <c r="AR29" t="s">
        <v>320</v>
      </c>
      <c r="AS29" t="s">
        <v>318</v>
      </c>
      <c r="AT29" t="s">
        <v>319</v>
      </c>
      <c r="AU29" t="s">
        <v>320</v>
      </c>
      <c r="AV29" t="s">
        <v>318</v>
      </c>
      <c r="AW29" t="s">
        <v>319</v>
      </c>
      <c r="AX29" t="s">
        <v>320</v>
      </c>
      <c r="AY29" t="s">
        <v>318</v>
      </c>
      <c r="AZ29" t="s">
        <v>319</v>
      </c>
      <c r="BA29" t="s">
        <v>320</v>
      </c>
      <c r="BB29" t="s">
        <v>318</v>
      </c>
      <c r="BC29" t="s">
        <v>319</v>
      </c>
      <c r="BD29" t="s">
        <v>320</v>
      </c>
      <c r="BE29" t="s">
        <v>318</v>
      </c>
      <c r="BF29" t="s">
        <v>319</v>
      </c>
      <c r="BG29" t="s">
        <v>320</v>
      </c>
      <c r="BH29" t="s">
        <v>318</v>
      </c>
      <c r="BI29" t="s">
        <v>319</v>
      </c>
      <c r="BJ29" t="s">
        <v>320</v>
      </c>
      <c r="BK29" t="s">
        <v>318</v>
      </c>
      <c r="BL29" t="s">
        <v>319</v>
      </c>
      <c r="BM29" t="s">
        <v>320</v>
      </c>
      <c r="BN29" t="s">
        <v>318</v>
      </c>
      <c r="BO29" t="s">
        <v>319</v>
      </c>
      <c r="BP29" t="s">
        <v>320</v>
      </c>
      <c r="BQ29" t="s">
        <v>318</v>
      </c>
      <c r="BR29" t="s">
        <v>319</v>
      </c>
      <c r="BS29" t="s">
        <v>320</v>
      </c>
      <c r="BT29" t="s">
        <v>318</v>
      </c>
      <c r="BU29" t="s">
        <v>319</v>
      </c>
      <c r="BV29" t="s">
        <v>320</v>
      </c>
      <c r="BW29" t="s">
        <v>318</v>
      </c>
      <c r="BX29" t="s">
        <v>319</v>
      </c>
      <c r="BY29" t="s">
        <v>320</v>
      </c>
      <c r="BZ29" t="s">
        <v>318</v>
      </c>
      <c r="CA29" t="s">
        <v>319</v>
      </c>
      <c r="CB29" t="s">
        <v>320</v>
      </c>
      <c r="CC29" t="s">
        <v>318</v>
      </c>
      <c r="CD29" t="s">
        <v>319</v>
      </c>
      <c r="CE29" t="s">
        <v>320</v>
      </c>
      <c r="CF29" t="s">
        <v>318</v>
      </c>
      <c r="CG29" t="s">
        <v>319</v>
      </c>
      <c r="CH29" t="s">
        <v>320</v>
      </c>
    </row>
    <row r="30" spans="1:94" x14ac:dyDescent="0.25">
      <c r="B30" s="75" t="s">
        <v>112</v>
      </c>
      <c r="C30" s="323" t="s">
        <v>9</v>
      </c>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c r="BW30" s="323"/>
      <c r="BX30" s="323"/>
      <c r="BY30" s="323"/>
      <c r="BZ30" s="323"/>
      <c r="CA30" s="323"/>
      <c r="CB30" s="323"/>
      <c r="CC30" s="323"/>
      <c r="CD30" s="323"/>
      <c r="CE30" s="323"/>
      <c r="CF30" s="323"/>
      <c r="CG30" s="323"/>
      <c r="CH30" s="323"/>
      <c r="CI30" s="323"/>
    </row>
    <row r="31" spans="1:94" ht="30" customHeight="1" x14ac:dyDescent="0.25">
      <c r="B31" s="76">
        <v>1</v>
      </c>
      <c r="C31" s="314" t="s">
        <v>431</v>
      </c>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row>
    <row r="32" spans="1:94" ht="30" customHeight="1" x14ac:dyDescent="0.25">
      <c r="B32" s="76">
        <v>2</v>
      </c>
      <c r="C32" s="314" t="s">
        <v>432</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row>
    <row r="33" spans="2:87" ht="30" customHeight="1" x14ac:dyDescent="0.25">
      <c r="B33" s="77">
        <f>B32+1</f>
        <v>3</v>
      </c>
      <c r="C33" s="314" t="s">
        <v>433</v>
      </c>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4"/>
      <c r="AZ33" s="314"/>
      <c r="BA33" s="314"/>
      <c r="BB33" s="314"/>
      <c r="BC33" s="314"/>
      <c r="BD33" s="314"/>
      <c r="BE33" s="314"/>
      <c r="BF33" s="314"/>
      <c r="BG33" s="314"/>
      <c r="BH33" s="314"/>
      <c r="BI33" s="314"/>
      <c r="BJ33" s="314"/>
      <c r="BK33" s="314"/>
      <c r="BL33" s="314"/>
      <c r="BM33" s="314"/>
      <c r="BN33" s="314"/>
      <c r="BO33" s="314"/>
      <c r="BP33" s="314"/>
      <c r="BQ33" s="314"/>
      <c r="BR33" s="314"/>
      <c r="BS33" s="314"/>
      <c r="BT33" s="314"/>
      <c r="BU33" s="314"/>
      <c r="BV33" s="314"/>
      <c r="BW33" s="314"/>
      <c r="BX33" s="314"/>
      <c r="BY33" s="314"/>
      <c r="BZ33" s="314"/>
      <c r="CA33" s="314"/>
      <c r="CB33" s="314"/>
      <c r="CC33" s="314"/>
      <c r="CD33" s="314"/>
      <c r="CE33" s="314"/>
      <c r="CF33" s="314"/>
      <c r="CG33" s="314"/>
      <c r="CH33" s="314"/>
      <c r="CI33" s="314"/>
    </row>
    <row r="34" spans="2:87" ht="30" customHeight="1" x14ac:dyDescent="0.25">
      <c r="B34" s="77">
        <f t="shared" ref="B34:B57" si="10">B33+1</f>
        <v>4</v>
      </c>
      <c r="C34" s="314" t="s">
        <v>434</v>
      </c>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row>
    <row r="35" spans="2:87" ht="30" customHeight="1" x14ac:dyDescent="0.25">
      <c r="B35" s="77">
        <f t="shared" si="10"/>
        <v>5</v>
      </c>
      <c r="C35" s="314" t="s">
        <v>435</v>
      </c>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14"/>
      <c r="BL35" s="314"/>
      <c r="BM35" s="314"/>
      <c r="BN35" s="314"/>
      <c r="BO35" s="314"/>
      <c r="BP35" s="314"/>
      <c r="BQ35" s="314"/>
      <c r="BR35" s="314"/>
      <c r="BS35" s="314"/>
      <c r="BT35" s="314"/>
      <c r="BU35" s="314"/>
      <c r="BV35" s="314"/>
      <c r="BW35" s="314"/>
      <c r="BX35" s="314"/>
      <c r="BY35" s="314"/>
      <c r="BZ35" s="314"/>
      <c r="CA35" s="314"/>
      <c r="CB35" s="314"/>
      <c r="CC35" s="314"/>
      <c r="CD35" s="314"/>
      <c r="CE35" s="314"/>
      <c r="CF35" s="314"/>
      <c r="CG35" s="314"/>
      <c r="CH35" s="314"/>
      <c r="CI35" s="314"/>
    </row>
    <row r="36" spans="2:87" ht="30" customHeight="1" x14ac:dyDescent="0.25">
      <c r="B36" s="77">
        <f t="shared" si="10"/>
        <v>6</v>
      </c>
      <c r="C36" s="314" t="s">
        <v>436</v>
      </c>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4"/>
      <c r="AF36" s="314"/>
      <c r="AG36" s="314"/>
      <c r="AH36" s="314"/>
      <c r="AI36" s="314"/>
      <c r="AJ36" s="314"/>
      <c r="AK36" s="314"/>
      <c r="AL36" s="31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314"/>
      <c r="BN36" s="314"/>
      <c r="BO36" s="314"/>
      <c r="BP36" s="314"/>
      <c r="BQ36" s="314"/>
      <c r="BR36" s="314"/>
      <c r="BS36" s="314"/>
      <c r="BT36" s="314"/>
      <c r="BU36" s="314"/>
      <c r="BV36" s="314"/>
      <c r="BW36" s="314"/>
      <c r="BX36" s="314"/>
      <c r="BY36" s="314"/>
      <c r="BZ36" s="314"/>
      <c r="CA36" s="314"/>
      <c r="CB36" s="314"/>
      <c r="CC36" s="314"/>
      <c r="CD36" s="314"/>
      <c r="CE36" s="314"/>
      <c r="CF36" s="314"/>
      <c r="CG36" s="314"/>
      <c r="CH36" s="314"/>
      <c r="CI36" s="314"/>
    </row>
    <row r="37" spans="2:87" ht="30" customHeight="1" x14ac:dyDescent="0.25">
      <c r="B37" s="77">
        <f t="shared" si="10"/>
        <v>7</v>
      </c>
      <c r="C37" s="314" t="s">
        <v>437</v>
      </c>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4"/>
      <c r="AY37" s="314"/>
      <c r="AZ37" s="314"/>
      <c r="BA37" s="314"/>
      <c r="BB37" s="314"/>
      <c r="BC37" s="314"/>
      <c r="BD37" s="314"/>
      <c r="BE37" s="314"/>
      <c r="BF37" s="314"/>
      <c r="BG37" s="314"/>
      <c r="BH37" s="314"/>
      <c r="BI37" s="314"/>
      <c r="BJ37" s="314"/>
      <c r="BK37" s="314"/>
      <c r="BL37" s="314"/>
      <c r="BM37" s="314"/>
      <c r="BN37" s="314"/>
      <c r="BO37" s="314"/>
      <c r="BP37" s="314"/>
      <c r="BQ37" s="314"/>
      <c r="BR37" s="314"/>
      <c r="BS37" s="314"/>
      <c r="BT37" s="314"/>
      <c r="BU37" s="314"/>
      <c r="BV37" s="314"/>
      <c r="BW37" s="314"/>
      <c r="BX37" s="314"/>
      <c r="BY37" s="314"/>
      <c r="BZ37" s="314"/>
      <c r="CA37" s="314"/>
      <c r="CB37" s="314"/>
      <c r="CC37" s="314"/>
      <c r="CD37" s="314"/>
      <c r="CE37" s="314"/>
      <c r="CF37" s="314"/>
      <c r="CG37" s="314"/>
      <c r="CH37" s="314"/>
      <c r="CI37" s="314"/>
    </row>
    <row r="38" spans="2:87" ht="30" customHeight="1" x14ac:dyDescent="0.25">
      <c r="B38" s="77">
        <f t="shared" si="10"/>
        <v>8</v>
      </c>
      <c r="C38" s="314" t="s">
        <v>438</v>
      </c>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4"/>
      <c r="AF38" s="314"/>
      <c r="AG38" s="314"/>
      <c r="AH38" s="314"/>
      <c r="AI38" s="314"/>
      <c r="AJ38" s="314"/>
      <c r="AK38" s="314"/>
      <c r="AL38" s="314"/>
      <c r="AM38" s="314"/>
      <c r="AN38" s="314"/>
      <c r="AO38" s="314"/>
      <c r="AP38" s="314"/>
      <c r="AQ38" s="314"/>
      <c r="AR38" s="314"/>
      <c r="AS38" s="314"/>
      <c r="AT38" s="314"/>
      <c r="AU38" s="314"/>
      <c r="AV38" s="314"/>
      <c r="AW38" s="314"/>
      <c r="AX38" s="314"/>
      <c r="AY38" s="314"/>
      <c r="AZ38" s="314"/>
      <c r="BA38" s="314"/>
      <c r="BB38" s="314"/>
      <c r="BC38" s="314"/>
      <c r="BD38" s="314"/>
      <c r="BE38" s="314"/>
      <c r="BF38" s="314"/>
      <c r="BG38" s="314"/>
      <c r="BH38" s="314"/>
      <c r="BI38" s="314"/>
      <c r="BJ38" s="314"/>
      <c r="BK38" s="314"/>
      <c r="BL38" s="314"/>
      <c r="BM38" s="314"/>
      <c r="BN38" s="314"/>
      <c r="BO38" s="314"/>
      <c r="BP38" s="314"/>
      <c r="BQ38" s="314"/>
      <c r="BR38" s="314"/>
      <c r="BS38" s="314"/>
      <c r="BT38" s="314"/>
      <c r="BU38" s="314"/>
      <c r="BV38" s="314"/>
      <c r="BW38" s="314"/>
      <c r="BX38" s="314"/>
      <c r="BY38" s="314"/>
      <c r="BZ38" s="314"/>
      <c r="CA38" s="314"/>
      <c r="CB38" s="314"/>
      <c r="CC38" s="314"/>
      <c r="CD38" s="314"/>
      <c r="CE38" s="314"/>
      <c r="CF38" s="314"/>
      <c r="CG38" s="314"/>
      <c r="CH38" s="314"/>
      <c r="CI38" s="314"/>
    </row>
    <row r="39" spans="2:87" ht="30" customHeight="1" x14ac:dyDescent="0.25">
      <c r="B39" s="77">
        <f t="shared" si="10"/>
        <v>9</v>
      </c>
      <c r="C39" s="314" t="s">
        <v>439</v>
      </c>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row>
    <row r="40" spans="2:87" ht="30" customHeight="1" x14ac:dyDescent="0.25">
      <c r="B40" s="77">
        <f t="shared" si="10"/>
        <v>10</v>
      </c>
      <c r="C40" s="314" t="s">
        <v>440</v>
      </c>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c r="AN40" s="314"/>
      <c r="AO40" s="314"/>
      <c r="AP40" s="314"/>
      <c r="AQ40" s="314"/>
      <c r="AR40" s="314"/>
      <c r="AS40" s="314"/>
      <c r="AT40" s="314"/>
      <c r="AU40" s="314"/>
      <c r="AV40" s="314"/>
      <c r="AW40" s="314"/>
      <c r="AX40" s="314"/>
      <c r="AY40" s="314"/>
      <c r="AZ40" s="314"/>
      <c r="BA40" s="314"/>
      <c r="BB40" s="314"/>
      <c r="BC40" s="314"/>
      <c r="BD40" s="314"/>
      <c r="BE40" s="314"/>
      <c r="BF40" s="314"/>
      <c r="BG40" s="314"/>
      <c r="BH40" s="314"/>
      <c r="BI40" s="314"/>
      <c r="BJ40" s="314"/>
      <c r="BK40" s="314"/>
      <c r="BL40" s="314"/>
      <c r="BM40" s="314"/>
      <c r="BN40" s="314"/>
      <c r="BO40" s="314"/>
      <c r="BP40" s="314"/>
      <c r="BQ40" s="314"/>
      <c r="BR40" s="314"/>
      <c r="BS40" s="314"/>
      <c r="BT40" s="314"/>
      <c r="BU40" s="314"/>
      <c r="BV40" s="314"/>
      <c r="BW40" s="314"/>
      <c r="BX40" s="314"/>
      <c r="BY40" s="314"/>
      <c r="BZ40" s="314"/>
      <c r="CA40" s="314"/>
      <c r="CB40" s="314"/>
      <c r="CC40" s="314"/>
      <c r="CD40" s="314"/>
      <c r="CE40" s="314"/>
      <c r="CF40" s="314"/>
      <c r="CG40" s="314"/>
      <c r="CH40" s="314"/>
      <c r="CI40" s="314"/>
    </row>
    <row r="41" spans="2:87" ht="30" customHeight="1" x14ac:dyDescent="0.25">
      <c r="B41" s="77">
        <f t="shared" si="10"/>
        <v>11</v>
      </c>
      <c r="C41" s="314" t="s">
        <v>441</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314"/>
      <c r="BN41" s="314"/>
      <c r="BO41" s="314"/>
      <c r="BP41" s="314"/>
      <c r="BQ41" s="314"/>
      <c r="BR41" s="314"/>
      <c r="BS41" s="314"/>
      <c r="BT41" s="314"/>
      <c r="BU41" s="314"/>
      <c r="BV41" s="314"/>
      <c r="BW41" s="314"/>
      <c r="BX41" s="314"/>
      <c r="BY41" s="314"/>
      <c r="BZ41" s="314"/>
      <c r="CA41" s="314"/>
      <c r="CB41" s="314"/>
      <c r="CC41" s="314"/>
      <c r="CD41" s="314"/>
      <c r="CE41" s="314"/>
      <c r="CF41" s="314"/>
      <c r="CG41" s="314"/>
      <c r="CH41" s="314"/>
      <c r="CI41" s="314"/>
    </row>
    <row r="42" spans="2:87" ht="30" customHeight="1" x14ac:dyDescent="0.25">
      <c r="B42" s="77">
        <f t="shared" si="10"/>
        <v>12</v>
      </c>
      <c r="C42" s="314" t="s">
        <v>442</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c r="BK42" s="314"/>
      <c r="BL42" s="314"/>
      <c r="BM42" s="314"/>
      <c r="BN42" s="314"/>
      <c r="BO42" s="314"/>
      <c r="BP42" s="314"/>
      <c r="BQ42" s="314"/>
      <c r="BR42" s="314"/>
      <c r="BS42" s="314"/>
      <c r="BT42" s="314"/>
      <c r="BU42" s="314"/>
      <c r="BV42" s="314"/>
      <c r="BW42" s="314"/>
      <c r="BX42" s="314"/>
      <c r="BY42" s="314"/>
      <c r="BZ42" s="314"/>
      <c r="CA42" s="314"/>
      <c r="CB42" s="314"/>
      <c r="CC42" s="314"/>
      <c r="CD42" s="314"/>
      <c r="CE42" s="314"/>
      <c r="CF42" s="314"/>
      <c r="CG42" s="314"/>
      <c r="CH42" s="314"/>
      <c r="CI42" s="314"/>
    </row>
    <row r="43" spans="2:87" ht="30" customHeight="1" x14ac:dyDescent="0.25">
      <c r="B43" s="77">
        <f t="shared" si="10"/>
        <v>13</v>
      </c>
      <c r="C43" s="314" t="s">
        <v>443</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c r="AJ43" s="314"/>
      <c r="AK43" s="314"/>
      <c r="AL43" s="314"/>
      <c r="AM43" s="314"/>
      <c r="AN43" s="314"/>
      <c r="AO43" s="314"/>
      <c r="AP43" s="314"/>
      <c r="AQ43" s="314"/>
      <c r="AR43" s="314"/>
      <c r="AS43" s="314"/>
      <c r="AT43" s="314"/>
      <c r="AU43" s="314"/>
      <c r="AV43" s="314"/>
      <c r="AW43" s="314"/>
      <c r="AX43" s="314"/>
      <c r="AY43" s="314"/>
      <c r="AZ43" s="314"/>
      <c r="BA43" s="314"/>
      <c r="BB43" s="314"/>
      <c r="BC43" s="314"/>
      <c r="BD43" s="314"/>
      <c r="BE43" s="314"/>
      <c r="BF43" s="314"/>
      <c r="BG43" s="314"/>
      <c r="BH43" s="314"/>
      <c r="BI43" s="314"/>
      <c r="BJ43" s="314"/>
      <c r="BK43" s="314"/>
      <c r="BL43" s="314"/>
      <c r="BM43" s="314"/>
      <c r="BN43" s="314"/>
      <c r="BO43" s="314"/>
      <c r="BP43" s="314"/>
      <c r="BQ43" s="314"/>
      <c r="BR43" s="314"/>
      <c r="BS43" s="314"/>
      <c r="BT43" s="314"/>
      <c r="BU43" s="314"/>
      <c r="BV43" s="314"/>
      <c r="BW43" s="314"/>
      <c r="BX43" s="314"/>
      <c r="BY43" s="314"/>
      <c r="BZ43" s="314"/>
      <c r="CA43" s="314"/>
      <c r="CB43" s="314"/>
      <c r="CC43" s="314"/>
      <c r="CD43" s="314"/>
      <c r="CE43" s="314"/>
      <c r="CF43" s="314"/>
      <c r="CG43" s="314"/>
      <c r="CH43" s="314"/>
      <c r="CI43" s="314"/>
    </row>
    <row r="44" spans="2:87" ht="30" customHeight="1" x14ac:dyDescent="0.25">
      <c r="B44" s="77">
        <f t="shared" si="10"/>
        <v>14</v>
      </c>
      <c r="C44" s="314" t="s">
        <v>444</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c r="BA44" s="314"/>
      <c r="BB44" s="314"/>
      <c r="BC44" s="314"/>
      <c r="BD44" s="314"/>
      <c r="BE44" s="314"/>
      <c r="BF44" s="314"/>
      <c r="BG44" s="314"/>
      <c r="BH44" s="314"/>
      <c r="BI44" s="314"/>
      <c r="BJ44" s="314"/>
      <c r="BK44" s="314"/>
      <c r="BL44" s="314"/>
      <c r="BM44" s="314"/>
      <c r="BN44" s="314"/>
      <c r="BO44" s="314"/>
      <c r="BP44" s="314"/>
      <c r="BQ44" s="314"/>
      <c r="BR44" s="314"/>
      <c r="BS44" s="314"/>
      <c r="BT44" s="314"/>
      <c r="BU44" s="314"/>
      <c r="BV44" s="314"/>
      <c r="BW44" s="314"/>
      <c r="BX44" s="314"/>
      <c r="BY44" s="314"/>
      <c r="BZ44" s="314"/>
      <c r="CA44" s="314"/>
      <c r="CB44" s="314"/>
      <c r="CC44" s="314"/>
      <c r="CD44" s="314"/>
      <c r="CE44" s="314"/>
      <c r="CF44" s="314"/>
      <c r="CG44" s="314"/>
      <c r="CH44" s="314"/>
      <c r="CI44" s="314"/>
    </row>
    <row r="45" spans="2:87" ht="30" customHeight="1" x14ac:dyDescent="0.25">
      <c r="B45" s="77">
        <f t="shared" si="10"/>
        <v>15</v>
      </c>
      <c r="C45" s="314" t="s">
        <v>445</v>
      </c>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4"/>
      <c r="BC45" s="314"/>
      <c r="BD45" s="314"/>
      <c r="BE45" s="314"/>
      <c r="BF45" s="314"/>
      <c r="BG45" s="314"/>
      <c r="BH45" s="314"/>
      <c r="BI45" s="314"/>
      <c r="BJ45" s="314"/>
      <c r="BK45" s="314"/>
      <c r="BL45" s="314"/>
      <c r="BM45" s="314"/>
      <c r="BN45" s="314"/>
      <c r="BO45" s="314"/>
      <c r="BP45" s="314"/>
      <c r="BQ45" s="314"/>
      <c r="BR45" s="314"/>
      <c r="BS45" s="314"/>
      <c r="BT45" s="314"/>
      <c r="BU45" s="314"/>
      <c r="BV45" s="314"/>
      <c r="BW45" s="314"/>
      <c r="BX45" s="314"/>
      <c r="BY45" s="314"/>
      <c r="BZ45" s="314"/>
      <c r="CA45" s="314"/>
      <c r="CB45" s="314"/>
      <c r="CC45" s="314"/>
      <c r="CD45" s="314"/>
      <c r="CE45" s="314"/>
      <c r="CF45" s="314"/>
      <c r="CG45" s="314"/>
      <c r="CH45" s="314"/>
      <c r="CI45" s="314"/>
    </row>
    <row r="46" spans="2:87" ht="30" customHeight="1" x14ac:dyDescent="0.25">
      <c r="B46" s="77">
        <f t="shared" si="10"/>
        <v>16</v>
      </c>
      <c r="C46" s="314" t="s">
        <v>446</v>
      </c>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c r="BZ46" s="314"/>
      <c r="CA46" s="314"/>
      <c r="CB46" s="314"/>
      <c r="CC46" s="314"/>
      <c r="CD46" s="314"/>
      <c r="CE46" s="314"/>
      <c r="CF46" s="314"/>
      <c r="CG46" s="314"/>
      <c r="CH46" s="314"/>
      <c r="CI46" s="314"/>
    </row>
    <row r="47" spans="2:87" ht="30" customHeight="1" x14ac:dyDescent="0.25">
      <c r="B47" s="77">
        <f t="shared" si="10"/>
        <v>17</v>
      </c>
      <c r="C47" s="314" t="s">
        <v>447</v>
      </c>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4"/>
      <c r="BD47" s="314"/>
      <c r="BE47" s="314"/>
      <c r="BF47" s="314"/>
      <c r="BG47" s="314"/>
      <c r="BH47" s="314"/>
      <c r="BI47" s="314"/>
      <c r="BJ47" s="314"/>
      <c r="BK47" s="314"/>
      <c r="BL47" s="314"/>
      <c r="BM47" s="314"/>
      <c r="BN47" s="314"/>
      <c r="BO47" s="314"/>
      <c r="BP47" s="314"/>
      <c r="BQ47" s="314"/>
      <c r="BR47" s="314"/>
      <c r="BS47" s="314"/>
      <c r="BT47" s="314"/>
      <c r="BU47" s="314"/>
      <c r="BV47" s="314"/>
      <c r="BW47" s="314"/>
      <c r="BX47" s="314"/>
      <c r="BY47" s="314"/>
      <c r="BZ47" s="314"/>
      <c r="CA47" s="314"/>
      <c r="CB47" s="314"/>
      <c r="CC47" s="314"/>
      <c r="CD47" s="314"/>
      <c r="CE47" s="314"/>
      <c r="CF47" s="314"/>
      <c r="CG47" s="314"/>
      <c r="CH47" s="314"/>
      <c r="CI47" s="314"/>
    </row>
    <row r="48" spans="2:87" ht="30" customHeight="1" x14ac:dyDescent="0.25">
      <c r="B48" s="77">
        <f t="shared" si="10"/>
        <v>18</v>
      </c>
      <c r="C48" s="314" t="s">
        <v>448</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4"/>
      <c r="BD48" s="314"/>
      <c r="BE48" s="314"/>
      <c r="BF48" s="314"/>
      <c r="BG48" s="314"/>
      <c r="BH48" s="314"/>
      <c r="BI48" s="314"/>
      <c r="BJ48" s="314"/>
      <c r="BK48" s="314"/>
      <c r="BL48" s="314"/>
      <c r="BM48" s="314"/>
      <c r="BN48" s="314"/>
      <c r="BO48" s="314"/>
      <c r="BP48" s="314"/>
      <c r="BQ48" s="314"/>
      <c r="BR48" s="314"/>
      <c r="BS48" s="314"/>
      <c r="BT48" s="314"/>
      <c r="BU48" s="314"/>
      <c r="BV48" s="314"/>
      <c r="BW48" s="314"/>
      <c r="BX48" s="314"/>
      <c r="BY48" s="314"/>
      <c r="BZ48" s="314"/>
      <c r="CA48" s="314"/>
      <c r="CB48" s="314"/>
      <c r="CC48" s="314"/>
      <c r="CD48" s="314"/>
      <c r="CE48" s="314"/>
      <c r="CF48" s="314"/>
      <c r="CG48" s="314"/>
      <c r="CH48" s="314"/>
      <c r="CI48" s="314"/>
    </row>
    <row r="49" spans="2:87" ht="30" customHeight="1" x14ac:dyDescent="0.25">
      <c r="B49" s="77">
        <f t="shared" si="10"/>
        <v>19</v>
      </c>
      <c r="C49" s="314" t="s">
        <v>449</v>
      </c>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4"/>
      <c r="AY49" s="314"/>
      <c r="AZ49" s="314"/>
      <c r="BA49" s="314"/>
      <c r="BB49" s="314"/>
      <c r="BC49" s="314"/>
      <c r="BD49" s="314"/>
      <c r="BE49" s="314"/>
      <c r="BF49" s="314"/>
      <c r="BG49" s="314"/>
      <c r="BH49" s="314"/>
      <c r="BI49" s="314"/>
      <c r="BJ49" s="314"/>
      <c r="BK49" s="314"/>
      <c r="BL49" s="314"/>
      <c r="BM49" s="314"/>
      <c r="BN49" s="314"/>
      <c r="BO49" s="314"/>
      <c r="BP49" s="314"/>
      <c r="BQ49" s="314"/>
      <c r="BR49" s="314"/>
      <c r="BS49" s="314"/>
      <c r="BT49" s="314"/>
      <c r="BU49" s="314"/>
      <c r="BV49" s="314"/>
      <c r="BW49" s="314"/>
      <c r="BX49" s="314"/>
      <c r="BY49" s="314"/>
      <c r="BZ49" s="314"/>
      <c r="CA49" s="314"/>
      <c r="CB49" s="314"/>
      <c r="CC49" s="314"/>
      <c r="CD49" s="314"/>
      <c r="CE49" s="314"/>
      <c r="CF49" s="314"/>
      <c r="CG49" s="314"/>
      <c r="CH49" s="314"/>
      <c r="CI49" s="314"/>
    </row>
    <row r="50" spans="2:87" ht="30" customHeight="1" x14ac:dyDescent="0.25">
      <c r="B50" s="77">
        <f t="shared" si="10"/>
        <v>20</v>
      </c>
      <c r="C50" s="314" t="s">
        <v>450</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4"/>
      <c r="BR50" s="314"/>
      <c r="BS50" s="314"/>
      <c r="BT50" s="314"/>
      <c r="BU50" s="314"/>
      <c r="BV50" s="314"/>
      <c r="BW50" s="314"/>
      <c r="BX50" s="314"/>
      <c r="BY50" s="314"/>
      <c r="BZ50" s="314"/>
      <c r="CA50" s="314"/>
      <c r="CB50" s="314"/>
      <c r="CC50" s="314"/>
      <c r="CD50" s="314"/>
      <c r="CE50" s="314"/>
      <c r="CF50" s="314"/>
      <c r="CG50" s="314"/>
      <c r="CH50" s="314"/>
      <c r="CI50" s="314"/>
    </row>
    <row r="51" spans="2:87" ht="30" customHeight="1" x14ac:dyDescent="0.25">
      <c r="B51" s="77">
        <f t="shared" si="10"/>
        <v>21</v>
      </c>
      <c r="C51" s="314" t="s">
        <v>451</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4"/>
      <c r="AY51" s="314"/>
      <c r="AZ51" s="314"/>
      <c r="BA51" s="314"/>
      <c r="BB51" s="314"/>
      <c r="BC51" s="314"/>
      <c r="BD51" s="314"/>
      <c r="BE51" s="314"/>
      <c r="BF51" s="314"/>
      <c r="BG51" s="314"/>
      <c r="BH51" s="314"/>
      <c r="BI51" s="314"/>
      <c r="BJ51" s="314"/>
      <c r="BK51" s="314"/>
      <c r="BL51" s="314"/>
      <c r="BM51" s="314"/>
      <c r="BN51" s="314"/>
      <c r="BO51" s="314"/>
      <c r="BP51" s="314"/>
      <c r="BQ51" s="314"/>
      <c r="BR51" s="314"/>
      <c r="BS51" s="314"/>
      <c r="BT51" s="314"/>
      <c r="BU51" s="314"/>
      <c r="BV51" s="314"/>
      <c r="BW51" s="314"/>
      <c r="BX51" s="314"/>
      <c r="BY51" s="314"/>
      <c r="BZ51" s="314"/>
      <c r="CA51" s="314"/>
      <c r="CB51" s="314"/>
      <c r="CC51" s="314"/>
      <c r="CD51" s="314"/>
      <c r="CE51" s="314"/>
      <c r="CF51" s="314"/>
      <c r="CG51" s="314"/>
      <c r="CH51" s="314"/>
      <c r="CI51" s="314"/>
    </row>
    <row r="52" spans="2:87" ht="30" customHeight="1" x14ac:dyDescent="0.25">
      <c r="B52" s="77">
        <f t="shared" si="10"/>
        <v>22</v>
      </c>
      <c r="C52" s="314" t="s">
        <v>452</v>
      </c>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4"/>
      <c r="BY52" s="314"/>
      <c r="BZ52" s="314"/>
      <c r="CA52" s="314"/>
      <c r="CB52" s="314"/>
      <c r="CC52" s="314"/>
      <c r="CD52" s="314"/>
      <c r="CE52" s="314"/>
      <c r="CF52" s="314"/>
      <c r="CG52" s="314"/>
      <c r="CH52" s="314"/>
      <c r="CI52" s="314"/>
    </row>
    <row r="53" spans="2:87" ht="30" customHeight="1" x14ac:dyDescent="0.25">
      <c r="B53" s="77">
        <f t="shared" si="10"/>
        <v>23</v>
      </c>
      <c r="C53" s="314" t="s">
        <v>453</v>
      </c>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4"/>
      <c r="AY53" s="314"/>
      <c r="AZ53" s="314"/>
      <c r="BA53" s="314"/>
      <c r="BB53" s="314"/>
      <c r="BC53" s="314"/>
      <c r="BD53" s="314"/>
      <c r="BE53" s="314"/>
      <c r="BF53" s="314"/>
      <c r="BG53" s="314"/>
      <c r="BH53" s="314"/>
      <c r="BI53" s="314"/>
      <c r="BJ53" s="314"/>
      <c r="BK53" s="314"/>
      <c r="BL53" s="314"/>
      <c r="BM53" s="314"/>
      <c r="BN53" s="314"/>
      <c r="BO53" s="314"/>
      <c r="BP53" s="314"/>
      <c r="BQ53" s="314"/>
      <c r="BR53" s="314"/>
      <c r="BS53" s="314"/>
      <c r="BT53" s="314"/>
      <c r="BU53" s="314"/>
      <c r="BV53" s="314"/>
      <c r="BW53" s="314"/>
      <c r="BX53" s="314"/>
      <c r="BY53" s="314"/>
      <c r="BZ53" s="314"/>
      <c r="CA53" s="314"/>
      <c r="CB53" s="314"/>
      <c r="CC53" s="314"/>
      <c r="CD53" s="314"/>
      <c r="CE53" s="314"/>
      <c r="CF53" s="314"/>
      <c r="CG53" s="314"/>
      <c r="CH53" s="314"/>
      <c r="CI53" s="314"/>
    </row>
    <row r="54" spans="2:87" ht="30" customHeight="1" x14ac:dyDescent="0.25">
      <c r="B54" s="77">
        <f t="shared" si="10"/>
        <v>24</v>
      </c>
      <c r="C54" s="314" t="s">
        <v>454</v>
      </c>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c r="AM54" s="314"/>
      <c r="AN54" s="314"/>
      <c r="AO54" s="314"/>
      <c r="AP54" s="314"/>
      <c r="AQ54" s="314"/>
      <c r="AR54" s="314"/>
      <c r="AS54" s="314"/>
      <c r="AT54" s="314"/>
      <c r="AU54" s="314"/>
      <c r="AV54" s="314"/>
      <c r="AW54" s="314"/>
      <c r="AX54" s="314"/>
      <c r="AY54" s="314"/>
      <c r="AZ54" s="314"/>
      <c r="BA54" s="314"/>
      <c r="BB54" s="314"/>
      <c r="BC54" s="314"/>
      <c r="BD54" s="314"/>
      <c r="BE54" s="314"/>
      <c r="BF54" s="314"/>
      <c r="BG54" s="314"/>
      <c r="BH54" s="314"/>
      <c r="BI54" s="314"/>
      <c r="BJ54" s="314"/>
      <c r="BK54" s="314"/>
      <c r="BL54" s="314"/>
      <c r="BM54" s="314"/>
      <c r="BN54" s="314"/>
      <c r="BO54" s="314"/>
      <c r="BP54" s="314"/>
      <c r="BQ54" s="314"/>
      <c r="BR54" s="314"/>
      <c r="BS54" s="314"/>
      <c r="BT54" s="314"/>
      <c r="BU54" s="314"/>
      <c r="BV54" s="314"/>
      <c r="BW54" s="314"/>
      <c r="BX54" s="314"/>
      <c r="BY54" s="314"/>
      <c r="BZ54" s="314"/>
      <c r="CA54" s="314"/>
      <c r="CB54" s="314"/>
      <c r="CC54" s="314"/>
      <c r="CD54" s="314"/>
      <c r="CE54" s="314"/>
      <c r="CF54" s="314"/>
      <c r="CG54" s="314"/>
      <c r="CH54" s="314"/>
      <c r="CI54" s="314"/>
    </row>
    <row r="55" spans="2:87" ht="30" customHeight="1" x14ac:dyDescent="0.25">
      <c r="B55" s="77">
        <f t="shared" si="10"/>
        <v>25</v>
      </c>
      <c r="C55" s="314" t="s">
        <v>455</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c r="AM55" s="314"/>
      <c r="AN55" s="314"/>
      <c r="AO55" s="314"/>
      <c r="AP55" s="314"/>
      <c r="AQ55" s="314"/>
      <c r="AR55" s="314"/>
      <c r="AS55" s="314"/>
      <c r="AT55" s="314"/>
      <c r="AU55" s="314"/>
      <c r="AV55" s="314"/>
      <c r="AW55" s="314"/>
      <c r="AX55" s="314"/>
      <c r="AY55" s="314"/>
      <c r="AZ55" s="314"/>
      <c r="BA55" s="314"/>
      <c r="BB55" s="314"/>
      <c r="BC55" s="314"/>
      <c r="BD55" s="314"/>
      <c r="BE55" s="314"/>
      <c r="BF55" s="314"/>
      <c r="BG55" s="314"/>
      <c r="BH55" s="314"/>
      <c r="BI55" s="314"/>
      <c r="BJ55" s="314"/>
      <c r="BK55" s="314"/>
      <c r="BL55" s="314"/>
      <c r="BM55" s="314"/>
      <c r="BN55" s="314"/>
      <c r="BO55" s="314"/>
      <c r="BP55" s="314"/>
      <c r="BQ55" s="314"/>
      <c r="BR55" s="314"/>
      <c r="BS55" s="314"/>
      <c r="BT55" s="314"/>
      <c r="BU55" s="314"/>
      <c r="BV55" s="314"/>
      <c r="BW55" s="314"/>
      <c r="BX55" s="314"/>
      <c r="BY55" s="314"/>
      <c r="BZ55" s="314"/>
      <c r="CA55" s="314"/>
      <c r="CB55" s="314"/>
      <c r="CC55" s="314"/>
      <c r="CD55" s="314"/>
      <c r="CE55" s="314"/>
      <c r="CF55" s="314"/>
      <c r="CG55" s="314"/>
      <c r="CH55" s="314"/>
      <c r="CI55" s="314"/>
    </row>
    <row r="56" spans="2:87" ht="30" customHeight="1" x14ac:dyDescent="0.25">
      <c r="B56" s="77">
        <f t="shared" si="10"/>
        <v>26</v>
      </c>
      <c r="C56" s="314" t="s">
        <v>456</v>
      </c>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c r="AM56" s="314"/>
      <c r="AN56" s="314"/>
      <c r="AO56" s="314"/>
      <c r="AP56" s="314"/>
      <c r="AQ56" s="314"/>
      <c r="AR56" s="314"/>
      <c r="AS56" s="314"/>
      <c r="AT56" s="314"/>
      <c r="AU56" s="314"/>
      <c r="AV56" s="314"/>
      <c r="AW56" s="314"/>
      <c r="AX56" s="314"/>
      <c r="AY56" s="314"/>
      <c r="AZ56" s="314"/>
      <c r="BA56" s="314"/>
      <c r="BB56" s="314"/>
      <c r="BC56" s="314"/>
      <c r="BD56" s="314"/>
      <c r="BE56" s="314"/>
      <c r="BF56" s="314"/>
      <c r="BG56" s="314"/>
      <c r="BH56" s="314"/>
      <c r="BI56" s="314"/>
      <c r="BJ56" s="314"/>
      <c r="BK56" s="314"/>
      <c r="BL56" s="314"/>
      <c r="BM56" s="314"/>
      <c r="BN56" s="314"/>
      <c r="BO56" s="314"/>
      <c r="BP56" s="314"/>
      <c r="BQ56" s="314"/>
      <c r="BR56" s="314"/>
      <c r="BS56" s="314"/>
      <c r="BT56" s="314"/>
      <c r="BU56" s="314"/>
      <c r="BV56" s="314"/>
      <c r="BW56" s="314"/>
      <c r="BX56" s="314"/>
      <c r="BY56" s="314"/>
      <c r="BZ56" s="314"/>
      <c r="CA56" s="314"/>
      <c r="CB56" s="314"/>
      <c r="CC56" s="314"/>
      <c r="CD56" s="314"/>
      <c r="CE56" s="314"/>
      <c r="CF56" s="314"/>
      <c r="CG56" s="314"/>
      <c r="CH56" s="314"/>
      <c r="CI56" s="314"/>
    </row>
    <row r="57" spans="2:87" ht="30" customHeight="1" x14ac:dyDescent="0.25">
      <c r="B57" s="77">
        <f t="shared" si="10"/>
        <v>27</v>
      </c>
      <c r="C57" s="314" t="s">
        <v>457</v>
      </c>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c r="AM57" s="314"/>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314"/>
      <c r="BR57" s="314"/>
      <c r="BS57" s="314"/>
      <c r="BT57" s="314"/>
      <c r="BU57" s="314"/>
      <c r="BV57" s="314"/>
      <c r="BW57" s="314"/>
      <c r="BX57" s="314"/>
      <c r="BY57" s="314"/>
      <c r="BZ57" s="314"/>
      <c r="CA57" s="314"/>
      <c r="CB57" s="314"/>
      <c r="CC57" s="314"/>
      <c r="CD57" s="314"/>
      <c r="CE57" s="314"/>
      <c r="CF57" s="314"/>
      <c r="CG57" s="314"/>
      <c r="CH57" s="314"/>
      <c r="CI57" s="314"/>
    </row>
  </sheetData>
  <mergeCells count="85">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 ref="C31:CI31"/>
    <mergeCell ref="C32:CI32"/>
    <mergeCell ref="C33:CI33"/>
    <mergeCell ref="I3:K3"/>
    <mergeCell ref="I5:K5"/>
    <mergeCell ref="L3:N3"/>
    <mergeCell ref="L5:N5"/>
    <mergeCell ref="O3:Q3"/>
    <mergeCell ref="O5:Q5"/>
    <mergeCell ref="R3:T3"/>
    <mergeCell ref="C30:CI30"/>
    <mergeCell ref="AY3:BA3"/>
    <mergeCell ref="X5:Z5"/>
    <mergeCell ref="AA3:AC3"/>
    <mergeCell ref="AA5:AC5"/>
    <mergeCell ref="AD3:AF3"/>
    <mergeCell ref="AY5:BA5"/>
    <mergeCell ref="BB5:BD5"/>
    <mergeCell ref="AJ3:AL3"/>
    <mergeCell ref="AM3:AO3"/>
    <mergeCell ref="AP3:AR3"/>
    <mergeCell ref="AS3:AU3"/>
    <mergeCell ref="AV3:AX3"/>
    <mergeCell ref="AJ5:AL5"/>
    <mergeCell ref="AM5:AO5"/>
    <mergeCell ref="AP5:AR5"/>
    <mergeCell ref="AS5:AU5"/>
    <mergeCell ref="AV5:AX5"/>
    <mergeCell ref="BE5:BG5"/>
    <mergeCell ref="BH5:BJ5"/>
    <mergeCell ref="BK3:BM3"/>
    <mergeCell ref="BN3:BP3"/>
    <mergeCell ref="BQ3:BS3"/>
    <mergeCell ref="BK5:BM5"/>
    <mergeCell ref="BN5:BP5"/>
    <mergeCell ref="BQ5:BS5"/>
    <mergeCell ref="BT5:BV5"/>
    <mergeCell ref="BW5:BY5"/>
    <mergeCell ref="BZ5:CB5"/>
    <mergeCell ref="CC5:CE5"/>
    <mergeCell ref="CF5:CH5"/>
    <mergeCell ref="BW3:BY3"/>
    <mergeCell ref="BZ3:CB3"/>
    <mergeCell ref="CC3:CE3"/>
    <mergeCell ref="CF3:CH3"/>
    <mergeCell ref="C45:CI45"/>
    <mergeCell ref="C34:CI34"/>
    <mergeCell ref="C35:CI35"/>
    <mergeCell ref="C36:CI36"/>
    <mergeCell ref="C37:CI37"/>
    <mergeCell ref="C38:CI38"/>
    <mergeCell ref="C39:CI39"/>
    <mergeCell ref="C40:CI40"/>
    <mergeCell ref="C41:CI41"/>
    <mergeCell ref="C42:CI42"/>
    <mergeCell ref="C43:CI43"/>
    <mergeCell ref="C44:CI44"/>
    <mergeCell ref="C57:CI57"/>
    <mergeCell ref="C46:CI46"/>
    <mergeCell ref="C47:CI47"/>
    <mergeCell ref="C48:CI48"/>
    <mergeCell ref="C49:CI49"/>
    <mergeCell ref="C50:CI50"/>
    <mergeCell ref="C51:CI51"/>
    <mergeCell ref="C52:CI52"/>
    <mergeCell ref="C53:CI53"/>
    <mergeCell ref="C54:CI54"/>
    <mergeCell ref="C55:CI55"/>
    <mergeCell ref="C56:CI5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K60"/>
  <sheetViews>
    <sheetView zoomScaleNormal="100" workbookViewId="0">
      <pane xSplit="1" topLeftCell="B1" activePane="topRight" state="frozen"/>
      <selection activeCell="D16" sqref="D16:M16"/>
      <selection pane="topRight" activeCell="E25" sqref="E25"/>
    </sheetView>
  </sheetViews>
  <sheetFormatPr defaultColWidth="36.85546875" defaultRowHeight="12.75" customHeight="1" x14ac:dyDescent="0.25"/>
  <cols>
    <col min="1" max="1" width="18.5703125" style="138" customWidth="1"/>
    <col min="2" max="10" width="31.42578125" style="137" customWidth="1"/>
    <col min="11" max="27" width="36.85546875" style="137" customWidth="1"/>
    <col min="28" max="28" width="37" style="137" customWidth="1"/>
    <col min="29" max="35" width="36.85546875" style="137" customWidth="1"/>
    <col min="36" max="44" width="36.85546875" style="138" customWidth="1"/>
    <col min="45" max="45" width="37.140625" style="138" customWidth="1"/>
    <col min="46" max="47" width="36.85546875" style="138" customWidth="1"/>
    <col min="48" max="48" width="36.5703125" style="138" customWidth="1"/>
    <col min="49" max="50" width="36.85546875" style="138" customWidth="1"/>
    <col min="51" max="51" width="36.5703125" style="138" customWidth="1"/>
    <col min="52" max="52" width="37" style="138" customWidth="1"/>
    <col min="53" max="71" width="36.85546875" style="138" customWidth="1"/>
    <col min="72" max="72" width="37" style="138" customWidth="1"/>
    <col min="73" max="90" width="36.85546875" style="138" customWidth="1"/>
    <col min="91" max="91" width="36.5703125" style="138" customWidth="1"/>
    <col min="92" max="104" width="36.85546875" style="138" customWidth="1"/>
    <col min="105" max="105" width="36.5703125" style="138" customWidth="1"/>
    <col min="106" max="108" width="36.85546875" style="138" customWidth="1"/>
    <col min="109" max="109" width="36.5703125" style="138" customWidth="1"/>
    <col min="110" max="117" width="36.85546875" style="138" customWidth="1"/>
    <col min="118" max="118" width="36.5703125" style="138" customWidth="1"/>
    <col min="119" max="256" width="36.85546875" style="138"/>
    <col min="257" max="257" width="18.5703125" style="138" customWidth="1"/>
    <col min="258" max="266" width="31.42578125" style="138" customWidth="1"/>
    <col min="267" max="283" width="36.85546875" style="138" customWidth="1"/>
    <col min="284" max="284" width="37" style="138" customWidth="1"/>
    <col min="285" max="300" width="36.85546875" style="138" customWidth="1"/>
    <col min="301" max="301" width="37.140625" style="138" customWidth="1"/>
    <col min="302" max="303" width="36.85546875" style="138" customWidth="1"/>
    <col min="304" max="304" width="36.5703125" style="138" customWidth="1"/>
    <col min="305" max="306" width="36.85546875" style="138" customWidth="1"/>
    <col min="307" max="307" width="36.5703125" style="138" customWidth="1"/>
    <col min="308" max="308" width="37" style="138" customWidth="1"/>
    <col min="309" max="327" width="36.85546875" style="138" customWidth="1"/>
    <col min="328" max="328" width="37" style="138" customWidth="1"/>
    <col min="329" max="346" width="36.85546875" style="138" customWidth="1"/>
    <col min="347" max="347" width="36.5703125" style="138" customWidth="1"/>
    <col min="348" max="360" width="36.85546875" style="138" customWidth="1"/>
    <col min="361" max="361" width="36.5703125" style="138" customWidth="1"/>
    <col min="362" max="364" width="36.85546875" style="138" customWidth="1"/>
    <col min="365" max="365" width="36.5703125" style="138" customWidth="1"/>
    <col min="366" max="373" width="36.85546875" style="138" customWidth="1"/>
    <col min="374" max="374" width="36.5703125" style="138" customWidth="1"/>
    <col min="375" max="512" width="36.85546875" style="138"/>
    <col min="513" max="513" width="18.5703125" style="138" customWidth="1"/>
    <col min="514" max="522" width="31.42578125" style="138" customWidth="1"/>
    <col min="523" max="539" width="36.85546875" style="138" customWidth="1"/>
    <col min="540" max="540" width="37" style="138" customWidth="1"/>
    <col min="541" max="556" width="36.85546875" style="138" customWidth="1"/>
    <col min="557" max="557" width="37.140625" style="138" customWidth="1"/>
    <col min="558" max="559" width="36.85546875" style="138" customWidth="1"/>
    <col min="560" max="560" width="36.5703125" style="138" customWidth="1"/>
    <col min="561" max="562" width="36.85546875" style="138" customWidth="1"/>
    <col min="563" max="563" width="36.5703125" style="138" customWidth="1"/>
    <col min="564" max="564" width="37" style="138" customWidth="1"/>
    <col min="565" max="583" width="36.85546875" style="138" customWidth="1"/>
    <col min="584" max="584" width="37" style="138" customWidth="1"/>
    <col min="585" max="602" width="36.85546875" style="138" customWidth="1"/>
    <col min="603" max="603" width="36.5703125" style="138" customWidth="1"/>
    <col min="604" max="616" width="36.85546875" style="138" customWidth="1"/>
    <col min="617" max="617" width="36.5703125" style="138" customWidth="1"/>
    <col min="618" max="620" width="36.85546875" style="138" customWidth="1"/>
    <col min="621" max="621" width="36.5703125" style="138" customWidth="1"/>
    <col min="622" max="629" width="36.85546875" style="138" customWidth="1"/>
    <col min="630" max="630" width="36.5703125" style="138" customWidth="1"/>
    <col min="631" max="768" width="36.85546875" style="138"/>
    <col min="769" max="769" width="18.5703125" style="138" customWidth="1"/>
    <col min="770" max="778" width="31.42578125" style="138" customWidth="1"/>
    <col min="779" max="795" width="36.85546875" style="138" customWidth="1"/>
    <col min="796" max="796" width="37" style="138" customWidth="1"/>
    <col min="797" max="812" width="36.85546875" style="138" customWidth="1"/>
    <col min="813" max="813" width="37.140625" style="138" customWidth="1"/>
    <col min="814" max="815" width="36.85546875" style="138" customWidth="1"/>
    <col min="816" max="816" width="36.5703125" style="138" customWidth="1"/>
    <col min="817" max="818" width="36.85546875" style="138" customWidth="1"/>
    <col min="819" max="819" width="36.5703125" style="138" customWidth="1"/>
    <col min="820" max="820" width="37" style="138" customWidth="1"/>
    <col min="821" max="839" width="36.85546875" style="138" customWidth="1"/>
    <col min="840" max="840" width="37" style="138" customWidth="1"/>
    <col min="841" max="858" width="36.85546875" style="138" customWidth="1"/>
    <col min="859" max="859" width="36.5703125" style="138" customWidth="1"/>
    <col min="860" max="872" width="36.85546875" style="138" customWidth="1"/>
    <col min="873" max="873" width="36.5703125" style="138" customWidth="1"/>
    <col min="874" max="876" width="36.85546875" style="138" customWidth="1"/>
    <col min="877" max="877" width="36.5703125" style="138" customWidth="1"/>
    <col min="878" max="885" width="36.85546875" style="138" customWidth="1"/>
    <col min="886" max="886" width="36.5703125" style="138" customWidth="1"/>
    <col min="887" max="1024" width="36.85546875" style="138"/>
    <col min="1025" max="1025" width="18.5703125" style="138" customWidth="1"/>
    <col min="1026" max="1034" width="31.42578125" style="138" customWidth="1"/>
    <col min="1035" max="1051" width="36.85546875" style="138" customWidth="1"/>
    <col min="1052" max="1052" width="37" style="138" customWidth="1"/>
    <col min="1053" max="1068" width="36.85546875" style="138" customWidth="1"/>
    <col min="1069" max="1069" width="37.140625" style="138" customWidth="1"/>
    <col min="1070" max="1071" width="36.85546875" style="138" customWidth="1"/>
    <col min="1072" max="1072" width="36.5703125" style="138" customWidth="1"/>
    <col min="1073" max="1074" width="36.85546875" style="138" customWidth="1"/>
    <col min="1075" max="1075" width="36.5703125" style="138" customWidth="1"/>
    <col min="1076" max="1076" width="37" style="138" customWidth="1"/>
    <col min="1077" max="1095" width="36.85546875" style="138" customWidth="1"/>
    <col min="1096" max="1096" width="37" style="138" customWidth="1"/>
    <col min="1097" max="1114" width="36.85546875" style="138" customWidth="1"/>
    <col min="1115" max="1115" width="36.5703125" style="138" customWidth="1"/>
    <col min="1116" max="1128" width="36.85546875" style="138" customWidth="1"/>
    <col min="1129" max="1129" width="36.5703125" style="138" customWidth="1"/>
    <col min="1130" max="1132" width="36.85546875" style="138" customWidth="1"/>
    <col min="1133" max="1133" width="36.5703125" style="138" customWidth="1"/>
    <col min="1134" max="1141" width="36.85546875" style="138" customWidth="1"/>
    <col min="1142" max="1142" width="36.5703125" style="138" customWidth="1"/>
    <col min="1143" max="1280" width="36.85546875" style="138"/>
    <col min="1281" max="1281" width="18.5703125" style="138" customWidth="1"/>
    <col min="1282" max="1290" width="31.42578125" style="138" customWidth="1"/>
    <col min="1291" max="1307" width="36.85546875" style="138" customWidth="1"/>
    <col min="1308" max="1308" width="37" style="138" customWidth="1"/>
    <col min="1309" max="1324" width="36.85546875" style="138" customWidth="1"/>
    <col min="1325" max="1325" width="37.140625" style="138" customWidth="1"/>
    <col min="1326" max="1327" width="36.85546875" style="138" customWidth="1"/>
    <col min="1328" max="1328" width="36.5703125" style="138" customWidth="1"/>
    <col min="1329" max="1330" width="36.85546875" style="138" customWidth="1"/>
    <col min="1331" max="1331" width="36.5703125" style="138" customWidth="1"/>
    <col min="1332" max="1332" width="37" style="138" customWidth="1"/>
    <col min="1333" max="1351" width="36.85546875" style="138" customWidth="1"/>
    <col min="1352" max="1352" width="37" style="138" customWidth="1"/>
    <col min="1353" max="1370" width="36.85546875" style="138" customWidth="1"/>
    <col min="1371" max="1371" width="36.5703125" style="138" customWidth="1"/>
    <col min="1372" max="1384" width="36.85546875" style="138" customWidth="1"/>
    <col min="1385" max="1385" width="36.5703125" style="138" customWidth="1"/>
    <col min="1386" max="1388" width="36.85546875" style="138" customWidth="1"/>
    <col min="1389" max="1389" width="36.5703125" style="138" customWidth="1"/>
    <col min="1390" max="1397" width="36.85546875" style="138" customWidth="1"/>
    <col min="1398" max="1398" width="36.5703125" style="138" customWidth="1"/>
    <col min="1399" max="1536" width="36.85546875" style="138"/>
    <col min="1537" max="1537" width="18.5703125" style="138" customWidth="1"/>
    <col min="1538" max="1546" width="31.42578125" style="138" customWidth="1"/>
    <col min="1547" max="1563" width="36.85546875" style="138" customWidth="1"/>
    <col min="1564" max="1564" width="37" style="138" customWidth="1"/>
    <col min="1565" max="1580" width="36.85546875" style="138" customWidth="1"/>
    <col min="1581" max="1581" width="37.140625" style="138" customWidth="1"/>
    <col min="1582" max="1583" width="36.85546875" style="138" customWidth="1"/>
    <col min="1584" max="1584" width="36.5703125" style="138" customWidth="1"/>
    <col min="1585" max="1586" width="36.85546875" style="138" customWidth="1"/>
    <col min="1587" max="1587" width="36.5703125" style="138" customWidth="1"/>
    <col min="1588" max="1588" width="37" style="138" customWidth="1"/>
    <col min="1589" max="1607" width="36.85546875" style="138" customWidth="1"/>
    <col min="1608" max="1608" width="37" style="138" customWidth="1"/>
    <col min="1609" max="1626" width="36.85546875" style="138" customWidth="1"/>
    <col min="1627" max="1627" width="36.5703125" style="138" customWidth="1"/>
    <col min="1628" max="1640" width="36.85546875" style="138" customWidth="1"/>
    <col min="1641" max="1641" width="36.5703125" style="138" customWidth="1"/>
    <col min="1642" max="1644" width="36.85546875" style="138" customWidth="1"/>
    <col min="1645" max="1645" width="36.5703125" style="138" customWidth="1"/>
    <col min="1646" max="1653" width="36.85546875" style="138" customWidth="1"/>
    <col min="1654" max="1654" width="36.5703125" style="138" customWidth="1"/>
    <col min="1655" max="1792" width="36.85546875" style="138"/>
    <col min="1793" max="1793" width="18.5703125" style="138" customWidth="1"/>
    <col min="1794" max="1802" width="31.42578125" style="138" customWidth="1"/>
    <col min="1803" max="1819" width="36.85546875" style="138" customWidth="1"/>
    <col min="1820" max="1820" width="37" style="138" customWidth="1"/>
    <col min="1821" max="1836" width="36.85546875" style="138" customWidth="1"/>
    <col min="1837" max="1837" width="37.140625" style="138" customWidth="1"/>
    <col min="1838" max="1839" width="36.85546875" style="138" customWidth="1"/>
    <col min="1840" max="1840" width="36.5703125" style="138" customWidth="1"/>
    <col min="1841" max="1842" width="36.85546875" style="138" customWidth="1"/>
    <col min="1843" max="1843" width="36.5703125" style="138" customWidth="1"/>
    <col min="1844" max="1844" width="37" style="138" customWidth="1"/>
    <col min="1845" max="1863" width="36.85546875" style="138" customWidth="1"/>
    <col min="1864" max="1864" width="37" style="138" customWidth="1"/>
    <col min="1865" max="1882" width="36.85546875" style="138" customWidth="1"/>
    <col min="1883" max="1883" width="36.5703125" style="138" customWidth="1"/>
    <col min="1884" max="1896" width="36.85546875" style="138" customWidth="1"/>
    <col min="1897" max="1897" width="36.5703125" style="138" customWidth="1"/>
    <col min="1898" max="1900" width="36.85546875" style="138" customWidth="1"/>
    <col min="1901" max="1901" width="36.5703125" style="138" customWidth="1"/>
    <col min="1902" max="1909" width="36.85546875" style="138" customWidth="1"/>
    <col min="1910" max="1910" width="36.5703125" style="138" customWidth="1"/>
    <col min="1911" max="2048" width="36.85546875" style="138"/>
    <col min="2049" max="2049" width="18.5703125" style="138" customWidth="1"/>
    <col min="2050" max="2058" width="31.42578125" style="138" customWidth="1"/>
    <col min="2059" max="2075" width="36.85546875" style="138" customWidth="1"/>
    <col min="2076" max="2076" width="37" style="138" customWidth="1"/>
    <col min="2077" max="2092" width="36.85546875" style="138" customWidth="1"/>
    <col min="2093" max="2093" width="37.140625" style="138" customWidth="1"/>
    <col min="2094" max="2095" width="36.85546875" style="138" customWidth="1"/>
    <col min="2096" max="2096" width="36.5703125" style="138" customWidth="1"/>
    <col min="2097" max="2098" width="36.85546875" style="138" customWidth="1"/>
    <col min="2099" max="2099" width="36.5703125" style="138" customWidth="1"/>
    <col min="2100" max="2100" width="37" style="138" customWidth="1"/>
    <col min="2101" max="2119" width="36.85546875" style="138" customWidth="1"/>
    <col min="2120" max="2120" width="37" style="138" customWidth="1"/>
    <col min="2121" max="2138" width="36.85546875" style="138" customWidth="1"/>
    <col min="2139" max="2139" width="36.5703125" style="138" customWidth="1"/>
    <col min="2140" max="2152" width="36.85546875" style="138" customWidth="1"/>
    <col min="2153" max="2153" width="36.5703125" style="138" customWidth="1"/>
    <col min="2154" max="2156" width="36.85546875" style="138" customWidth="1"/>
    <col min="2157" max="2157" width="36.5703125" style="138" customWidth="1"/>
    <col min="2158" max="2165" width="36.85546875" style="138" customWidth="1"/>
    <col min="2166" max="2166" width="36.5703125" style="138" customWidth="1"/>
    <col min="2167" max="2304" width="36.85546875" style="138"/>
    <col min="2305" max="2305" width="18.5703125" style="138" customWidth="1"/>
    <col min="2306" max="2314" width="31.42578125" style="138" customWidth="1"/>
    <col min="2315" max="2331" width="36.85546875" style="138" customWidth="1"/>
    <col min="2332" max="2332" width="37" style="138" customWidth="1"/>
    <col min="2333" max="2348" width="36.85546875" style="138" customWidth="1"/>
    <col min="2349" max="2349" width="37.140625" style="138" customWidth="1"/>
    <col min="2350" max="2351" width="36.85546875" style="138" customWidth="1"/>
    <col min="2352" max="2352" width="36.5703125" style="138" customWidth="1"/>
    <col min="2353" max="2354" width="36.85546875" style="138" customWidth="1"/>
    <col min="2355" max="2355" width="36.5703125" style="138" customWidth="1"/>
    <col min="2356" max="2356" width="37" style="138" customWidth="1"/>
    <col min="2357" max="2375" width="36.85546875" style="138" customWidth="1"/>
    <col min="2376" max="2376" width="37" style="138" customWidth="1"/>
    <col min="2377" max="2394" width="36.85546875" style="138" customWidth="1"/>
    <col min="2395" max="2395" width="36.5703125" style="138" customWidth="1"/>
    <col min="2396" max="2408" width="36.85546875" style="138" customWidth="1"/>
    <col min="2409" max="2409" width="36.5703125" style="138" customWidth="1"/>
    <col min="2410" max="2412" width="36.85546875" style="138" customWidth="1"/>
    <col min="2413" max="2413" width="36.5703125" style="138" customWidth="1"/>
    <col min="2414" max="2421" width="36.85546875" style="138" customWidth="1"/>
    <col min="2422" max="2422" width="36.5703125" style="138" customWidth="1"/>
    <col min="2423" max="2560" width="36.85546875" style="138"/>
    <col min="2561" max="2561" width="18.5703125" style="138" customWidth="1"/>
    <col min="2562" max="2570" width="31.42578125" style="138" customWidth="1"/>
    <col min="2571" max="2587" width="36.85546875" style="138" customWidth="1"/>
    <col min="2588" max="2588" width="37" style="138" customWidth="1"/>
    <col min="2589" max="2604" width="36.85546875" style="138" customWidth="1"/>
    <col min="2605" max="2605" width="37.140625" style="138" customWidth="1"/>
    <col min="2606" max="2607" width="36.85546875" style="138" customWidth="1"/>
    <col min="2608" max="2608" width="36.5703125" style="138" customWidth="1"/>
    <col min="2609" max="2610" width="36.85546875" style="138" customWidth="1"/>
    <col min="2611" max="2611" width="36.5703125" style="138" customWidth="1"/>
    <col min="2612" max="2612" width="37" style="138" customWidth="1"/>
    <col min="2613" max="2631" width="36.85546875" style="138" customWidth="1"/>
    <col min="2632" max="2632" width="37" style="138" customWidth="1"/>
    <col min="2633" max="2650" width="36.85546875" style="138" customWidth="1"/>
    <col min="2651" max="2651" width="36.5703125" style="138" customWidth="1"/>
    <col min="2652" max="2664" width="36.85546875" style="138" customWidth="1"/>
    <col min="2665" max="2665" width="36.5703125" style="138" customWidth="1"/>
    <col min="2666" max="2668" width="36.85546875" style="138" customWidth="1"/>
    <col min="2669" max="2669" width="36.5703125" style="138" customWidth="1"/>
    <col min="2670" max="2677" width="36.85546875" style="138" customWidth="1"/>
    <col min="2678" max="2678" width="36.5703125" style="138" customWidth="1"/>
    <col min="2679" max="2816" width="36.85546875" style="138"/>
    <col min="2817" max="2817" width="18.5703125" style="138" customWidth="1"/>
    <col min="2818" max="2826" width="31.42578125" style="138" customWidth="1"/>
    <col min="2827" max="2843" width="36.85546875" style="138" customWidth="1"/>
    <col min="2844" max="2844" width="37" style="138" customWidth="1"/>
    <col min="2845" max="2860" width="36.85546875" style="138" customWidth="1"/>
    <col min="2861" max="2861" width="37.140625" style="138" customWidth="1"/>
    <col min="2862" max="2863" width="36.85546875" style="138" customWidth="1"/>
    <col min="2864" max="2864" width="36.5703125" style="138" customWidth="1"/>
    <col min="2865" max="2866" width="36.85546875" style="138" customWidth="1"/>
    <col min="2867" max="2867" width="36.5703125" style="138" customWidth="1"/>
    <col min="2868" max="2868" width="37" style="138" customWidth="1"/>
    <col min="2869" max="2887" width="36.85546875" style="138" customWidth="1"/>
    <col min="2888" max="2888" width="37" style="138" customWidth="1"/>
    <col min="2889" max="2906" width="36.85546875" style="138" customWidth="1"/>
    <col min="2907" max="2907" width="36.5703125" style="138" customWidth="1"/>
    <col min="2908" max="2920" width="36.85546875" style="138" customWidth="1"/>
    <col min="2921" max="2921" width="36.5703125" style="138" customWidth="1"/>
    <col min="2922" max="2924" width="36.85546875" style="138" customWidth="1"/>
    <col min="2925" max="2925" width="36.5703125" style="138" customWidth="1"/>
    <col min="2926" max="2933" width="36.85546875" style="138" customWidth="1"/>
    <col min="2934" max="2934" width="36.5703125" style="138" customWidth="1"/>
    <col min="2935" max="3072" width="36.85546875" style="138"/>
    <col min="3073" max="3073" width="18.5703125" style="138" customWidth="1"/>
    <col min="3074" max="3082" width="31.42578125" style="138" customWidth="1"/>
    <col min="3083" max="3099" width="36.85546875" style="138" customWidth="1"/>
    <col min="3100" max="3100" width="37" style="138" customWidth="1"/>
    <col min="3101" max="3116" width="36.85546875" style="138" customWidth="1"/>
    <col min="3117" max="3117" width="37.140625" style="138" customWidth="1"/>
    <col min="3118" max="3119" width="36.85546875" style="138" customWidth="1"/>
    <col min="3120" max="3120" width="36.5703125" style="138" customWidth="1"/>
    <col min="3121" max="3122" width="36.85546875" style="138" customWidth="1"/>
    <col min="3123" max="3123" width="36.5703125" style="138" customWidth="1"/>
    <col min="3124" max="3124" width="37" style="138" customWidth="1"/>
    <col min="3125" max="3143" width="36.85546875" style="138" customWidth="1"/>
    <col min="3144" max="3144" width="37" style="138" customWidth="1"/>
    <col min="3145" max="3162" width="36.85546875" style="138" customWidth="1"/>
    <col min="3163" max="3163" width="36.5703125" style="138" customWidth="1"/>
    <col min="3164" max="3176" width="36.85546875" style="138" customWidth="1"/>
    <col min="3177" max="3177" width="36.5703125" style="138" customWidth="1"/>
    <col min="3178" max="3180" width="36.85546875" style="138" customWidth="1"/>
    <col min="3181" max="3181" width="36.5703125" style="138" customWidth="1"/>
    <col min="3182" max="3189" width="36.85546875" style="138" customWidth="1"/>
    <col min="3190" max="3190" width="36.5703125" style="138" customWidth="1"/>
    <col min="3191" max="3328" width="36.85546875" style="138"/>
    <col min="3329" max="3329" width="18.5703125" style="138" customWidth="1"/>
    <col min="3330" max="3338" width="31.42578125" style="138" customWidth="1"/>
    <col min="3339" max="3355" width="36.85546875" style="138" customWidth="1"/>
    <col min="3356" max="3356" width="37" style="138" customWidth="1"/>
    <col min="3357" max="3372" width="36.85546875" style="138" customWidth="1"/>
    <col min="3373" max="3373" width="37.140625" style="138" customWidth="1"/>
    <col min="3374" max="3375" width="36.85546875" style="138" customWidth="1"/>
    <col min="3376" max="3376" width="36.5703125" style="138" customWidth="1"/>
    <col min="3377" max="3378" width="36.85546875" style="138" customWidth="1"/>
    <col min="3379" max="3379" width="36.5703125" style="138" customWidth="1"/>
    <col min="3380" max="3380" width="37" style="138" customWidth="1"/>
    <col min="3381" max="3399" width="36.85546875" style="138" customWidth="1"/>
    <col min="3400" max="3400" width="37" style="138" customWidth="1"/>
    <col min="3401" max="3418" width="36.85546875" style="138" customWidth="1"/>
    <col min="3419" max="3419" width="36.5703125" style="138" customWidth="1"/>
    <col min="3420" max="3432" width="36.85546875" style="138" customWidth="1"/>
    <col min="3433" max="3433" width="36.5703125" style="138" customWidth="1"/>
    <col min="3434" max="3436" width="36.85546875" style="138" customWidth="1"/>
    <col min="3437" max="3437" width="36.5703125" style="138" customWidth="1"/>
    <col min="3438" max="3445" width="36.85546875" style="138" customWidth="1"/>
    <col min="3446" max="3446" width="36.5703125" style="138" customWidth="1"/>
    <col min="3447" max="3584" width="36.85546875" style="138"/>
    <col min="3585" max="3585" width="18.5703125" style="138" customWidth="1"/>
    <col min="3586" max="3594" width="31.42578125" style="138" customWidth="1"/>
    <col min="3595" max="3611" width="36.85546875" style="138" customWidth="1"/>
    <col min="3612" max="3612" width="37" style="138" customWidth="1"/>
    <col min="3613" max="3628" width="36.85546875" style="138" customWidth="1"/>
    <col min="3629" max="3629" width="37.140625" style="138" customWidth="1"/>
    <col min="3630" max="3631" width="36.85546875" style="138" customWidth="1"/>
    <col min="3632" max="3632" width="36.5703125" style="138" customWidth="1"/>
    <col min="3633" max="3634" width="36.85546875" style="138" customWidth="1"/>
    <col min="3635" max="3635" width="36.5703125" style="138" customWidth="1"/>
    <col min="3636" max="3636" width="37" style="138" customWidth="1"/>
    <col min="3637" max="3655" width="36.85546875" style="138" customWidth="1"/>
    <col min="3656" max="3656" width="37" style="138" customWidth="1"/>
    <col min="3657" max="3674" width="36.85546875" style="138" customWidth="1"/>
    <col min="3675" max="3675" width="36.5703125" style="138" customWidth="1"/>
    <col min="3676" max="3688" width="36.85546875" style="138" customWidth="1"/>
    <col min="3689" max="3689" width="36.5703125" style="138" customWidth="1"/>
    <col min="3690" max="3692" width="36.85546875" style="138" customWidth="1"/>
    <col min="3693" max="3693" width="36.5703125" style="138" customWidth="1"/>
    <col min="3694" max="3701" width="36.85546875" style="138" customWidth="1"/>
    <col min="3702" max="3702" width="36.5703125" style="138" customWidth="1"/>
    <col min="3703" max="3840" width="36.85546875" style="138"/>
    <col min="3841" max="3841" width="18.5703125" style="138" customWidth="1"/>
    <col min="3842" max="3850" width="31.42578125" style="138" customWidth="1"/>
    <col min="3851" max="3867" width="36.85546875" style="138" customWidth="1"/>
    <col min="3868" max="3868" width="37" style="138" customWidth="1"/>
    <col min="3869" max="3884" width="36.85546875" style="138" customWidth="1"/>
    <col min="3885" max="3885" width="37.140625" style="138" customWidth="1"/>
    <col min="3886" max="3887" width="36.85546875" style="138" customWidth="1"/>
    <col min="3888" max="3888" width="36.5703125" style="138" customWidth="1"/>
    <col min="3889" max="3890" width="36.85546875" style="138" customWidth="1"/>
    <col min="3891" max="3891" width="36.5703125" style="138" customWidth="1"/>
    <col min="3892" max="3892" width="37" style="138" customWidth="1"/>
    <col min="3893" max="3911" width="36.85546875" style="138" customWidth="1"/>
    <col min="3912" max="3912" width="37" style="138" customWidth="1"/>
    <col min="3913" max="3930" width="36.85546875" style="138" customWidth="1"/>
    <col min="3931" max="3931" width="36.5703125" style="138" customWidth="1"/>
    <col min="3932" max="3944" width="36.85546875" style="138" customWidth="1"/>
    <col min="3945" max="3945" width="36.5703125" style="138" customWidth="1"/>
    <col min="3946" max="3948" width="36.85546875" style="138" customWidth="1"/>
    <col min="3949" max="3949" width="36.5703125" style="138" customWidth="1"/>
    <col min="3950" max="3957" width="36.85546875" style="138" customWidth="1"/>
    <col min="3958" max="3958" width="36.5703125" style="138" customWidth="1"/>
    <col min="3959" max="4096" width="36.85546875" style="138"/>
    <col min="4097" max="4097" width="18.5703125" style="138" customWidth="1"/>
    <col min="4098" max="4106" width="31.42578125" style="138" customWidth="1"/>
    <col min="4107" max="4123" width="36.85546875" style="138" customWidth="1"/>
    <col min="4124" max="4124" width="37" style="138" customWidth="1"/>
    <col min="4125" max="4140" width="36.85546875" style="138" customWidth="1"/>
    <col min="4141" max="4141" width="37.140625" style="138" customWidth="1"/>
    <col min="4142" max="4143" width="36.85546875" style="138" customWidth="1"/>
    <col min="4144" max="4144" width="36.5703125" style="138" customWidth="1"/>
    <col min="4145" max="4146" width="36.85546875" style="138" customWidth="1"/>
    <col min="4147" max="4147" width="36.5703125" style="138" customWidth="1"/>
    <col min="4148" max="4148" width="37" style="138" customWidth="1"/>
    <col min="4149" max="4167" width="36.85546875" style="138" customWidth="1"/>
    <col min="4168" max="4168" width="37" style="138" customWidth="1"/>
    <col min="4169" max="4186" width="36.85546875" style="138" customWidth="1"/>
    <col min="4187" max="4187" width="36.5703125" style="138" customWidth="1"/>
    <col min="4188" max="4200" width="36.85546875" style="138" customWidth="1"/>
    <col min="4201" max="4201" width="36.5703125" style="138" customWidth="1"/>
    <col min="4202" max="4204" width="36.85546875" style="138" customWidth="1"/>
    <col min="4205" max="4205" width="36.5703125" style="138" customWidth="1"/>
    <col min="4206" max="4213" width="36.85546875" style="138" customWidth="1"/>
    <col min="4214" max="4214" width="36.5703125" style="138" customWidth="1"/>
    <col min="4215" max="4352" width="36.85546875" style="138"/>
    <col min="4353" max="4353" width="18.5703125" style="138" customWidth="1"/>
    <col min="4354" max="4362" width="31.42578125" style="138" customWidth="1"/>
    <col min="4363" max="4379" width="36.85546875" style="138" customWidth="1"/>
    <col min="4380" max="4380" width="37" style="138" customWidth="1"/>
    <col min="4381" max="4396" width="36.85546875" style="138" customWidth="1"/>
    <col min="4397" max="4397" width="37.140625" style="138" customWidth="1"/>
    <col min="4398" max="4399" width="36.85546875" style="138" customWidth="1"/>
    <col min="4400" max="4400" width="36.5703125" style="138" customWidth="1"/>
    <col min="4401" max="4402" width="36.85546875" style="138" customWidth="1"/>
    <col min="4403" max="4403" width="36.5703125" style="138" customWidth="1"/>
    <col min="4404" max="4404" width="37" style="138" customWidth="1"/>
    <col min="4405" max="4423" width="36.85546875" style="138" customWidth="1"/>
    <col min="4424" max="4424" width="37" style="138" customWidth="1"/>
    <col min="4425" max="4442" width="36.85546875" style="138" customWidth="1"/>
    <col min="4443" max="4443" width="36.5703125" style="138" customWidth="1"/>
    <col min="4444" max="4456" width="36.85546875" style="138" customWidth="1"/>
    <col min="4457" max="4457" width="36.5703125" style="138" customWidth="1"/>
    <col min="4458" max="4460" width="36.85546875" style="138" customWidth="1"/>
    <col min="4461" max="4461" width="36.5703125" style="138" customWidth="1"/>
    <col min="4462" max="4469" width="36.85546875" style="138" customWidth="1"/>
    <col min="4470" max="4470" width="36.5703125" style="138" customWidth="1"/>
    <col min="4471" max="4608" width="36.85546875" style="138"/>
    <col min="4609" max="4609" width="18.5703125" style="138" customWidth="1"/>
    <col min="4610" max="4618" width="31.42578125" style="138" customWidth="1"/>
    <col min="4619" max="4635" width="36.85546875" style="138" customWidth="1"/>
    <col min="4636" max="4636" width="37" style="138" customWidth="1"/>
    <col min="4637" max="4652" width="36.85546875" style="138" customWidth="1"/>
    <col min="4653" max="4653" width="37.140625" style="138" customWidth="1"/>
    <col min="4654" max="4655" width="36.85546875" style="138" customWidth="1"/>
    <col min="4656" max="4656" width="36.5703125" style="138" customWidth="1"/>
    <col min="4657" max="4658" width="36.85546875" style="138" customWidth="1"/>
    <col min="4659" max="4659" width="36.5703125" style="138" customWidth="1"/>
    <col min="4660" max="4660" width="37" style="138" customWidth="1"/>
    <col min="4661" max="4679" width="36.85546875" style="138" customWidth="1"/>
    <col min="4680" max="4680" width="37" style="138" customWidth="1"/>
    <col min="4681" max="4698" width="36.85546875" style="138" customWidth="1"/>
    <col min="4699" max="4699" width="36.5703125" style="138" customWidth="1"/>
    <col min="4700" max="4712" width="36.85546875" style="138" customWidth="1"/>
    <col min="4713" max="4713" width="36.5703125" style="138" customWidth="1"/>
    <col min="4714" max="4716" width="36.85546875" style="138" customWidth="1"/>
    <col min="4717" max="4717" width="36.5703125" style="138" customWidth="1"/>
    <col min="4718" max="4725" width="36.85546875" style="138" customWidth="1"/>
    <col min="4726" max="4726" width="36.5703125" style="138" customWidth="1"/>
    <col min="4727" max="4864" width="36.85546875" style="138"/>
    <col min="4865" max="4865" width="18.5703125" style="138" customWidth="1"/>
    <col min="4866" max="4874" width="31.42578125" style="138" customWidth="1"/>
    <col min="4875" max="4891" width="36.85546875" style="138" customWidth="1"/>
    <col min="4892" max="4892" width="37" style="138" customWidth="1"/>
    <col min="4893" max="4908" width="36.85546875" style="138" customWidth="1"/>
    <col min="4909" max="4909" width="37.140625" style="138" customWidth="1"/>
    <col min="4910" max="4911" width="36.85546875" style="138" customWidth="1"/>
    <col min="4912" max="4912" width="36.5703125" style="138" customWidth="1"/>
    <col min="4913" max="4914" width="36.85546875" style="138" customWidth="1"/>
    <col min="4915" max="4915" width="36.5703125" style="138" customWidth="1"/>
    <col min="4916" max="4916" width="37" style="138" customWidth="1"/>
    <col min="4917" max="4935" width="36.85546875" style="138" customWidth="1"/>
    <col min="4936" max="4936" width="37" style="138" customWidth="1"/>
    <col min="4937" max="4954" width="36.85546875" style="138" customWidth="1"/>
    <col min="4955" max="4955" width="36.5703125" style="138" customWidth="1"/>
    <col min="4956" max="4968" width="36.85546875" style="138" customWidth="1"/>
    <col min="4969" max="4969" width="36.5703125" style="138" customWidth="1"/>
    <col min="4970" max="4972" width="36.85546875" style="138" customWidth="1"/>
    <col min="4973" max="4973" width="36.5703125" style="138" customWidth="1"/>
    <col min="4974" max="4981" width="36.85546875" style="138" customWidth="1"/>
    <col min="4982" max="4982" width="36.5703125" style="138" customWidth="1"/>
    <col min="4983" max="5120" width="36.85546875" style="138"/>
    <col min="5121" max="5121" width="18.5703125" style="138" customWidth="1"/>
    <col min="5122" max="5130" width="31.42578125" style="138" customWidth="1"/>
    <col min="5131" max="5147" width="36.85546875" style="138" customWidth="1"/>
    <col min="5148" max="5148" width="37" style="138" customWidth="1"/>
    <col min="5149" max="5164" width="36.85546875" style="138" customWidth="1"/>
    <col min="5165" max="5165" width="37.140625" style="138" customWidth="1"/>
    <col min="5166" max="5167" width="36.85546875" style="138" customWidth="1"/>
    <col min="5168" max="5168" width="36.5703125" style="138" customWidth="1"/>
    <col min="5169" max="5170" width="36.85546875" style="138" customWidth="1"/>
    <col min="5171" max="5171" width="36.5703125" style="138" customWidth="1"/>
    <col min="5172" max="5172" width="37" style="138" customWidth="1"/>
    <col min="5173" max="5191" width="36.85546875" style="138" customWidth="1"/>
    <col min="5192" max="5192" width="37" style="138" customWidth="1"/>
    <col min="5193" max="5210" width="36.85546875" style="138" customWidth="1"/>
    <col min="5211" max="5211" width="36.5703125" style="138" customWidth="1"/>
    <col min="5212" max="5224" width="36.85546875" style="138" customWidth="1"/>
    <col min="5225" max="5225" width="36.5703125" style="138" customWidth="1"/>
    <col min="5226" max="5228" width="36.85546875" style="138" customWidth="1"/>
    <col min="5229" max="5229" width="36.5703125" style="138" customWidth="1"/>
    <col min="5230" max="5237" width="36.85546875" style="138" customWidth="1"/>
    <col min="5238" max="5238" width="36.5703125" style="138" customWidth="1"/>
    <col min="5239" max="5376" width="36.85546875" style="138"/>
    <col min="5377" max="5377" width="18.5703125" style="138" customWidth="1"/>
    <col min="5378" max="5386" width="31.42578125" style="138" customWidth="1"/>
    <col min="5387" max="5403" width="36.85546875" style="138" customWidth="1"/>
    <col min="5404" max="5404" width="37" style="138" customWidth="1"/>
    <col min="5405" max="5420" width="36.85546875" style="138" customWidth="1"/>
    <col min="5421" max="5421" width="37.140625" style="138" customWidth="1"/>
    <col min="5422" max="5423" width="36.85546875" style="138" customWidth="1"/>
    <col min="5424" max="5424" width="36.5703125" style="138" customWidth="1"/>
    <col min="5425" max="5426" width="36.85546875" style="138" customWidth="1"/>
    <col min="5427" max="5427" width="36.5703125" style="138" customWidth="1"/>
    <col min="5428" max="5428" width="37" style="138" customWidth="1"/>
    <col min="5429" max="5447" width="36.85546875" style="138" customWidth="1"/>
    <col min="5448" max="5448" width="37" style="138" customWidth="1"/>
    <col min="5449" max="5466" width="36.85546875" style="138" customWidth="1"/>
    <col min="5467" max="5467" width="36.5703125" style="138" customWidth="1"/>
    <col min="5468" max="5480" width="36.85546875" style="138" customWidth="1"/>
    <col min="5481" max="5481" width="36.5703125" style="138" customWidth="1"/>
    <col min="5482" max="5484" width="36.85546875" style="138" customWidth="1"/>
    <col min="5485" max="5485" width="36.5703125" style="138" customWidth="1"/>
    <col min="5486" max="5493" width="36.85546875" style="138" customWidth="1"/>
    <col min="5494" max="5494" width="36.5703125" style="138" customWidth="1"/>
    <col min="5495" max="5632" width="36.85546875" style="138"/>
    <col min="5633" max="5633" width="18.5703125" style="138" customWidth="1"/>
    <col min="5634" max="5642" width="31.42578125" style="138" customWidth="1"/>
    <col min="5643" max="5659" width="36.85546875" style="138" customWidth="1"/>
    <col min="5660" max="5660" width="37" style="138" customWidth="1"/>
    <col min="5661" max="5676" width="36.85546875" style="138" customWidth="1"/>
    <col min="5677" max="5677" width="37.140625" style="138" customWidth="1"/>
    <col min="5678" max="5679" width="36.85546875" style="138" customWidth="1"/>
    <col min="5680" max="5680" width="36.5703125" style="138" customWidth="1"/>
    <col min="5681" max="5682" width="36.85546875" style="138" customWidth="1"/>
    <col min="5683" max="5683" width="36.5703125" style="138" customWidth="1"/>
    <col min="5684" max="5684" width="37" style="138" customWidth="1"/>
    <col min="5685" max="5703" width="36.85546875" style="138" customWidth="1"/>
    <col min="5704" max="5704" width="37" style="138" customWidth="1"/>
    <col min="5705" max="5722" width="36.85546875" style="138" customWidth="1"/>
    <col min="5723" max="5723" width="36.5703125" style="138" customWidth="1"/>
    <col min="5724" max="5736" width="36.85546875" style="138" customWidth="1"/>
    <col min="5737" max="5737" width="36.5703125" style="138" customWidth="1"/>
    <col min="5738" max="5740" width="36.85546875" style="138" customWidth="1"/>
    <col min="5741" max="5741" width="36.5703125" style="138" customWidth="1"/>
    <col min="5742" max="5749" width="36.85546875" style="138" customWidth="1"/>
    <col min="5750" max="5750" width="36.5703125" style="138" customWidth="1"/>
    <col min="5751" max="5888" width="36.85546875" style="138"/>
    <col min="5889" max="5889" width="18.5703125" style="138" customWidth="1"/>
    <col min="5890" max="5898" width="31.42578125" style="138" customWidth="1"/>
    <col min="5899" max="5915" width="36.85546875" style="138" customWidth="1"/>
    <col min="5916" max="5916" width="37" style="138" customWidth="1"/>
    <col min="5917" max="5932" width="36.85546875" style="138" customWidth="1"/>
    <col min="5933" max="5933" width="37.140625" style="138" customWidth="1"/>
    <col min="5934" max="5935" width="36.85546875" style="138" customWidth="1"/>
    <col min="5936" max="5936" width="36.5703125" style="138" customWidth="1"/>
    <col min="5937" max="5938" width="36.85546875" style="138" customWidth="1"/>
    <col min="5939" max="5939" width="36.5703125" style="138" customWidth="1"/>
    <col min="5940" max="5940" width="37" style="138" customWidth="1"/>
    <col min="5941" max="5959" width="36.85546875" style="138" customWidth="1"/>
    <col min="5960" max="5960" width="37" style="138" customWidth="1"/>
    <col min="5961" max="5978" width="36.85546875" style="138" customWidth="1"/>
    <col min="5979" max="5979" width="36.5703125" style="138" customWidth="1"/>
    <col min="5980" max="5992" width="36.85546875" style="138" customWidth="1"/>
    <col min="5993" max="5993" width="36.5703125" style="138" customWidth="1"/>
    <col min="5994" max="5996" width="36.85546875" style="138" customWidth="1"/>
    <col min="5997" max="5997" width="36.5703125" style="138" customWidth="1"/>
    <col min="5998" max="6005" width="36.85546875" style="138" customWidth="1"/>
    <col min="6006" max="6006" width="36.5703125" style="138" customWidth="1"/>
    <col min="6007" max="6144" width="36.85546875" style="138"/>
    <col min="6145" max="6145" width="18.5703125" style="138" customWidth="1"/>
    <col min="6146" max="6154" width="31.42578125" style="138" customWidth="1"/>
    <col min="6155" max="6171" width="36.85546875" style="138" customWidth="1"/>
    <col min="6172" max="6172" width="37" style="138" customWidth="1"/>
    <col min="6173" max="6188" width="36.85546875" style="138" customWidth="1"/>
    <col min="6189" max="6189" width="37.140625" style="138" customWidth="1"/>
    <col min="6190" max="6191" width="36.85546875" style="138" customWidth="1"/>
    <col min="6192" max="6192" width="36.5703125" style="138" customWidth="1"/>
    <col min="6193" max="6194" width="36.85546875" style="138" customWidth="1"/>
    <col min="6195" max="6195" width="36.5703125" style="138" customWidth="1"/>
    <col min="6196" max="6196" width="37" style="138" customWidth="1"/>
    <col min="6197" max="6215" width="36.85546875" style="138" customWidth="1"/>
    <col min="6216" max="6216" width="37" style="138" customWidth="1"/>
    <col min="6217" max="6234" width="36.85546875" style="138" customWidth="1"/>
    <col min="6235" max="6235" width="36.5703125" style="138" customWidth="1"/>
    <col min="6236" max="6248" width="36.85546875" style="138" customWidth="1"/>
    <col min="6249" max="6249" width="36.5703125" style="138" customWidth="1"/>
    <col min="6250" max="6252" width="36.85546875" style="138" customWidth="1"/>
    <col min="6253" max="6253" width="36.5703125" style="138" customWidth="1"/>
    <col min="6254" max="6261" width="36.85546875" style="138" customWidth="1"/>
    <col min="6262" max="6262" width="36.5703125" style="138" customWidth="1"/>
    <col min="6263" max="6400" width="36.85546875" style="138"/>
    <col min="6401" max="6401" width="18.5703125" style="138" customWidth="1"/>
    <col min="6402" max="6410" width="31.42578125" style="138" customWidth="1"/>
    <col min="6411" max="6427" width="36.85546875" style="138" customWidth="1"/>
    <col min="6428" max="6428" width="37" style="138" customWidth="1"/>
    <col min="6429" max="6444" width="36.85546875" style="138" customWidth="1"/>
    <col min="6445" max="6445" width="37.140625" style="138" customWidth="1"/>
    <col min="6446" max="6447" width="36.85546875" style="138" customWidth="1"/>
    <col min="6448" max="6448" width="36.5703125" style="138" customWidth="1"/>
    <col min="6449" max="6450" width="36.85546875" style="138" customWidth="1"/>
    <col min="6451" max="6451" width="36.5703125" style="138" customWidth="1"/>
    <col min="6452" max="6452" width="37" style="138" customWidth="1"/>
    <col min="6453" max="6471" width="36.85546875" style="138" customWidth="1"/>
    <col min="6472" max="6472" width="37" style="138" customWidth="1"/>
    <col min="6473" max="6490" width="36.85546875" style="138" customWidth="1"/>
    <col min="6491" max="6491" width="36.5703125" style="138" customWidth="1"/>
    <col min="6492" max="6504" width="36.85546875" style="138" customWidth="1"/>
    <col min="6505" max="6505" width="36.5703125" style="138" customWidth="1"/>
    <col min="6506" max="6508" width="36.85546875" style="138" customWidth="1"/>
    <col min="6509" max="6509" width="36.5703125" style="138" customWidth="1"/>
    <col min="6510" max="6517" width="36.85546875" style="138" customWidth="1"/>
    <col min="6518" max="6518" width="36.5703125" style="138" customWidth="1"/>
    <col min="6519" max="6656" width="36.85546875" style="138"/>
    <col min="6657" max="6657" width="18.5703125" style="138" customWidth="1"/>
    <col min="6658" max="6666" width="31.42578125" style="138" customWidth="1"/>
    <col min="6667" max="6683" width="36.85546875" style="138" customWidth="1"/>
    <col min="6684" max="6684" width="37" style="138" customWidth="1"/>
    <col min="6685" max="6700" width="36.85546875" style="138" customWidth="1"/>
    <col min="6701" max="6701" width="37.140625" style="138" customWidth="1"/>
    <col min="6702" max="6703" width="36.85546875" style="138" customWidth="1"/>
    <col min="6704" max="6704" width="36.5703125" style="138" customWidth="1"/>
    <col min="6705" max="6706" width="36.85546875" style="138" customWidth="1"/>
    <col min="6707" max="6707" width="36.5703125" style="138" customWidth="1"/>
    <col min="6708" max="6708" width="37" style="138" customWidth="1"/>
    <col min="6709" max="6727" width="36.85546875" style="138" customWidth="1"/>
    <col min="6728" max="6728" width="37" style="138" customWidth="1"/>
    <col min="6729" max="6746" width="36.85546875" style="138" customWidth="1"/>
    <col min="6747" max="6747" width="36.5703125" style="138" customWidth="1"/>
    <col min="6748" max="6760" width="36.85546875" style="138" customWidth="1"/>
    <col min="6761" max="6761" width="36.5703125" style="138" customWidth="1"/>
    <col min="6762" max="6764" width="36.85546875" style="138" customWidth="1"/>
    <col min="6765" max="6765" width="36.5703125" style="138" customWidth="1"/>
    <col min="6766" max="6773" width="36.85546875" style="138" customWidth="1"/>
    <col min="6774" max="6774" width="36.5703125" style="138" customWidth="1"/>
    <col min="6775" max="6912" width="36.85546875" style="138"/>
    <col min="6913" max="6913" width="18.5703125" style="138" customWidth="1"/>
    <col min="6914" max="6922" width="31.42578125" style="138" customWidth="1"/>
    <col min="6923" max="6939" width="36.85546875" style="138" customWidth="1"/>
    <col min="6940" max="6940" width="37" style="138" customWidth="1"/>
    <col min="6941" max="6956" width="36.85546875" style="138" customWidth="1"/>
    <col min="6957" max="6957" width="37.140625" style="138" customWidth="1"/>
    <col min="6958" max="6959" width="36.85546875" style="138" customWidth="1"/>
    <col min="6960" max="6960" width="36.5703125" style="138" customWidth="1"/>
    <col min="6961" max="6962" width="36.85546875" style="138" customWidth="1"/>
    <col min="6963" max="6963" width="36.5703125" style="138" customWidth="1"/>
    <col min="6964" max="6964" width="37" style="138" customWidth="1"/>
    <col min="6965" max="6983" width="36.85546875" style="138" customWidth="1"/>
    <col min="6984" max="6984" width="37" style="138" customWidth="1"/>
    <col min="6985" max="7002" width="36.85546875" style="138" customWidth="1"/>
    <col min="7003" max="7003" width="36.5703125" style="138" customWidth="1"/>
    <col min="7004" max="7016" width="36.85546875" style="138" customWidth="1"/>
    <col min="7017" max="7017" width="36.5703125" style="138" customWidth="1"/>
    <col min="7018" max="7020" width="36.85546875" style="138" customWidth="1"/>
    <col min="7021" max="7021" width="36.5703125" style="138" customWidth="1"/>
    <col min="7022" max="7029" width="36.85546875" style="138" customWidth="1"/>
    <col min="7030" max="7030" width="36.5703125" style="138" customWidth="1"/>
    <col min="7031" max="7168" width="36.85546875" style="138"/>
    <col min="7169" max="7169" width="18.5703125" style="138" customWidth="1"/>
    <col min="7170" max="7178" width="31.42578125" style="138" customWidth="1"/>
    <col min="7179" max="7195" width="36.85546875" style="138" customWidth="1"/>
    <col min="7196" max="7196" width="37" style="138" customWidth="1"/>
    <col min="7197" max="7212" width="36.85546875" style="138" customWidth="1"/>
    <col min="7213" max="7213" width="37.140625" style="138" customWidth="1"/>
    <col min="7214" max="7215" width="36.85546875" style="138" customWidth="1"/>
    <col min="7216" max="7216" width="36.5703125" style="138" customWidth="1"/>
    <col min="7217" max="7218" width="36.85546875" style="138" customWidth="1"/>
    <col min="7219" max="7219" width="36.5703125" style="138" customWidth="1"/>
    <col min="7220" max="7220" width="37" style="138" customWidth="1"/>
    <col min="7221" max="7239" width="36.85546875" style="138" customWidth="1"/>
    <col min="7240" max="7240" width="37" style="138" customWidth="1"/>
    <col min="7241" max="7258" width="36.85546875" style="138" customWidth="1"/>
    <col min="7259" max="7259" width="36.5703125" style="138" customWidth="1"/>
    <col min="7260" max="7272" width="36.85546875" style="138" customWidth="1"/>
    <col min="7273" max="7273" width="36.5703125" style="138" customWidth="1"/>
    <col min="7274" max="7276" width="36.85546875" style="138" customWidth="1"/>
    <col min="7277" max="7277" width="36.5703125" style="138" customWidth="1"/>
    <col min="7278" max="7285" width="36.85546875" style="138" customWidth="1"/>
    <col min="7286" max="7286" width="36.5703125" style="138" customWidth="1"/>
    <col min="7287" max="7424" width="36.85546875" style="138"/>
    <col min="7425" max="7425" width="18.5703125" style="138" customWidth="1"/>
    <col min="7426" max="7434" width="31.42578125" style="138" customWidth="1"/>
    <col min="7435" max="7451" width="36.85546875" style="138" customWidth="1"/>
    <col min="7452" max="7452" width="37" style="138" customWidth="1"/>
    <col min="7453" max="7468" width="36.85546875" style="138" customWidth="1"/>
    <col min="7469" max="7469" width="37.140625" style="138" customWidth="1"/>
    <col min="7470" max="7471" width="36.85546875" style="138" customWidth="1"/>
    <col min="7472" max="7472" width="36.5703125" style="138" customWidth="1"/>
    <col min="7473" max="7474" width="36.85546875" style="138" customWidth="1"/>
    <col min="7475" max="7475" width="36.5703125" style="138" customWidth="1"/>
    <col min="7476" max="7476" width="37" style="138" customWidth="1"/>
    <col min="7477" max="7495" width="36.85546875" style="138" customWidth="1"/>
    <col min="7496" max="7496" width="37" style="138" customWidth="1"/>
    <col min="7497" max="7514" width="36.85546875" style="138" customWidth="1"/>
    <col min="7515" max="7515" width="36.5703125" style="138" customWidth="1"/>
    <col min="7516" max="7528" width="36.85546875" style="138" customWidth="1"/>
    <col min="7529" max="7529" width="36.5703125" style="138" customWidth="1"/>
    <col min="7530" max="7532" width="36.85546875" style="138" customWidth="1"/>
    <col min="7533" max="7533" width="36.5703125" style="138" customWidth="1"/>
    <col min="7534" max="7541" width="36.85546875" style="138" customWidth="1"/>
    <col min="7542" max="7542" width="36.5703125" style="138" customWidth="1"/>
    <col min="7543" max="7680" width="36.85546875" style="138"/>
    <col min="7681" max="7681" width="18.5703125" style="138" customWidth="1"/>
    <col min="7682" max="7690" width="31.42578125" style="138" customWidth="1"/>
    <col min="7691" max="7707" width="36.85546875" style="138" customWidth="1"/>
    <col min="7708" max="7708" width="37" style="138" customWidth="1"/>
    <col min="7709" max="7724" width="36.85546875" style="138" customWidth="1"/>
    <col min="7725" max="7725" width="37.140625" style="138" customWidth="1"/>
    <col min="7726" max="7727" width="36.85546875" style="138" customWidth="1"/>
    <col min="7728" max="7728" width="36.5703125" style="138" customWidth="1"/>
    <col min="7729" max="7730" width="36.85546875" style="138" customWidth="1"/>
    <col min="7731" max="7731" width="36.5703125" style="138" customWidth="1"/>
    <col min="7732" max="7732" width="37" style="138" customWidth="1"/>
    <col min="7733" max="7751" width="36.85546875" style="138" customWidth="1"/>
    <col min="7752" max="7752" width="37" style="138" customWidth="1"/>
    <col min="7753" max="7770" width="36.85546875" style="138" customWidth="1"/>
    <col min="7771" max="7771" width="36.5703125" style="138" customWidth="1"/>
    <col min="7772" max="7784" width="36.85546875" style="138" customWidth="1"/>
    <col min="7785" max="7785" width="36.5703125" style="138" customWidth="1"/>
    <col min="7786" max="7788" width="36.85546875" style="138" customWidth="1"/>
    <col min="7789" max="7789" width="36.5703125" style="138" customWidth="1"/>
    <col min="7790" max="7797" width="36.85546875" style="138" customWidth="1"/>
    <col min="7798" max="7798" width="36.5703125" style="138" customWidth="1"/>
    <col min="7799" max="7936" width="36.85546875" style="138"/>
    <col min="7937" max="7937" width="18.5703125" style="138" customWidth="1"/>
    <col min="7938" max="7946" width="31.42578125" style="138" customWidth="1"/>
    <col min="7947" max="7963" width="36.85546875" style="138" customWidth="1"/>
    <col min="7964" max="7964" width="37" style="138" customWidth="1"/>
    <col min="7965" max="7980" width="36.85546875" style="138" customWidth="1"/>
    <col min="7981" max="7981" width="37.140625" style="138" customWidth="1"/>
    <col min="7982" max="7983" width="36.85546875" style="138" customWidth="1"/>
    <col min="7984" max="7984" width="36.5703125" style="138" customWidth="1"/>
    <col min="7985" max="7986" width="36.85546875" style="138" customWidth="1"/>
    <col min="7987" max="7987" width="36.5703125" style="138" customWidth="1"/>
    <col min="7988" max="7988" width="37" style="138" customWidth="1"/>
    <col min="7989" max="8007" width="36.85546875" style="138" customWidth="1"/>
    <col min="8008" max="8008" width="37" style="138" customWidth="1"/>
    <col min="8009" max="8026" width="36.85546875" style="138" customWidth="1"/>
    <col min="8027" max="8027" width="36.5703125" style="138" customWidth="1"/>
    <col min="8028" max="8040" width="36.85546875" style="138" customWidth="1"/>
    <col min="8041" max="8041" width="36.5703125" style="138" customWidth="1"/>
    <col min="8042" max="8044" width="36.85546875" style="138" customWidth="1"/>
    <col min="8045" max="8045" width="36.5703125" style="138" customWidth="1"/>
    <col min="8046" max="8053" width="36.85546875" style="138" customWidth="1"/>
    <col min="8054" max="8054" width="36.5703125" style="138" customWidth="1"/>
    <col min="8055" max="8192" width="36.85546875" style="138"/>
    <col min="8193" max="8193" width="18.5703125" style="138" customWidth="1"/>
    <col min="8194" max="8202" width="31.42578125" style="138" customWidth="1"/>
    <col min="8203" max="8219" width="36.85546875" style="138" customWidth="1"/>
    <col min="8220" max="8220" width="37" style="138" customWidth="1"/>
    <col min="8221" max="8236" width="36.85546875" style="138" customWidth="1"/>
    <col min="8237" max="8237" width="37.140625" style="138" customWidth="1"/>
    <col min="8238" max="8239" width="36.85546875" style="138" customWidth="1"/>
    <col min="8240" max="8240" width="36.5703125" style="138" customWidth="1"/>
    <col min="8241" max="8242" width="36.85546875" style="138" customWidth="1"/>
    <col min="8243" max="8243" width="36.5703125" style="138" customWidth="1"/>
    <col min="8244" max="8244" width="37" style="138" customWidth="1"/>
    <col min="8245" max="8263" width="36.85546875" style="138" customWidth="1"/>
    <col min="8264" max="8264" width="37" style="138" customWidth="1"/>
    <col min="8265" max="8282" width="36.85546875" style="138" customWidth="1"/>
    <col min="8283" max="8283" width="36.5703125" style="138" customWidth="1"/>
    <col min="8284" max="8296" width="36.85546875" style="138" customWidth="1"/>
    <col min="8297" max="8297" width="36.5703125" style="138" customWidth="1"/>
    <col min="8298" max="8300" width="36.85546875" style="138" customWidth="1"/>
    <col min="8301" max="8301" width="36.5703125" style="138" customWidth="1"/>
    <col min="8302" max="8309" width="36.85546875" style="138" customWidth="1"/>
    <col min="8310" max="8310" width="36.5703125" style="138" customWidth="1"/>
    <col min="8311" max="8448" width="36.85546875" style="138"/>
    <col min="8449" max="8449" width="18.5703125" style="138" customWidth="1"/>
    <col min="8450" max="8458" width="31.42578125" style="138" customWidth="1"/>
    <col min="8459" max="8475" width="36.85546875" style="138" customWidth="1"/>
    <col min="8476" max="8476" width="37" style="138" customWidth="1"/>
    <col min="8477" max="8492" width="36.85546875" style="138" customWidth="1"/>
    <col min="8493" max="8493" width="37.140625" style="138" customWidth="1"/>
    <col min="8494" max="8495" width="36.85546875" style="138" customWidth="1"/>
    <col min="8496" max="8496" width="36.5703125" style="138" customWidth="1"/>
    <col min="8497" max="8498" width="36.85546875" style="138" customWidth="1"/>
    <col min="8499" max="8499" width="36.5703125" style="138" customWidth="1"/>
    <col min="8500" max="8500" width="37" style="138" customWidth="1"/>
    <col min="8501" max="8519" width="36.85546875" style="138" customWidth="1"/>
    <col min="8520" max="8520" width="37" style="138" customWidth="1"/>
    <col min="8521" max="8538" width="36.85546875" style="138" customWidth="1"/>
    <col min="8539" max="8539" width="36.5703125" style="138" customWidth="1"/>
    <col min="8540" max="8552" width="36.85546875" style="138" customWidth="1"/>
    <col min="8553" max="8553" width="36.5703125" style="138" customWidth="1"/>
    <col min="8554" max="8556" width="36.85546875" style="138" customWidth="1"/>
    <col min="8557" max="8557" width="36.5703125" style="138" customWidth="1"/>
    <col min="8558" max="8565" width="36.85546875" style="138" customWidth="1"/>
    <col min="8566" max="8566" width="36.5703125" style="138" customWidth="1"/>
    <col min="8567" max="8704" width="36.85546875" style="138"/>
    <col min="8705" max="8705" width="18.5703125" style="138" customWidth="1"/>
    <col min="8706" max="8714" width="31.42578125" style="138" customWidth="1"/>
    <col min="8715" max="8731" width="36.85546875" style="138" customWidth="1"/>
    <col min="8732" max="8732" width="37" style="138" customWidth="1"/>
    <col min="8733" max="8748" width="36.85546875" style="138" customWidth="1"/>
    <col min="8749" max="8749" width="37.140625" style="138" customWidth="1"/>
    <col min="8750" max="8751" width="36.85546875" style="138" customWidth="1"/>
    <col min="8752" max="8752" width="36.5703125" style="138" customWidth="1"/>
    <col min="8753" max="8754" width="36.85546875" style="138" customWidth="1"/>
    <col min="8755" max="8755" width="36.5703125" style="138" customWidth="1"/>
    <col min="8756" max="8756" width="37" style="138" customWidth="1"/>
    <col min="8757" max="8775" width="36.85546875" style="138" customWidth="1"/>
    <col min="8776" max="8776" width="37" style="138" customWidth="1"/>
    <col min="8777" max="8794" width="36.85546875" style="138" customWidth="1"/>
    <col min="8795" max="8795" width="36.5703125" style="138" customWidth="1"/>
    <col min="8796" max="8808" width="36.85546875" style="138" customWidth="1"/>
    <col min="8809" max="8809" width="36.5703125" style="138" customWidth="1"/>
    <col min="8810" max="8812" width="36.85546875" style="138" customWidth="1"/>
    <col min="8813" max="8813" width="36.5703125" style="138" customWidth="1"/>
    <col min="8814" max="8821" width="36.85546875" style="138" customWidth="1"/>
    <col min="8822" max="8822" width="36.5703125" style="138" customWidth="1"/>
    <col min="8823" max="8960" width="36.85546875" style="138"/>
    <col min="8961" max="8961" width="18.5703125" style="138" customWidth="1"/>
    <col min="8962" max="8970" width="31.42578125" style="138" customWidth="1"/>
    <col min="8971" max="8987" width="36.85546875" style="138" customWidth="1"/>
    <col min="8988" max="8988" width="37" style="138" customWidth="1"/>
    <col min="8989" max="9004" width="36.85546875" style="138" customWidth="1"/>
    <col min="9005" max="9005" width="37.140625" style="138" customWidth="1"/>
    <col min="9006" max="9007" width="36.85546875" style="138" customWidth="1"/>
    <col min="9008" max="9008" width="36.5703125" style="138" customWidth="1"/>
    <col min="9009" max="9010" width="36.85546875" style="138" customWidth="1"/>
    <col min="9011" max="9011" width="36.5703125" style="138" customWidth="1"/>
    <col min="9012" max="9012" width="37" style="138" customWidth="1"/>
    <col min="9013" max="9031" width="36.85546875" style="138" customWidth="1"/>
    <col min="9032" max="9032" width="37" style="138" customWidth="1"/>
    <col min="9033" max="9050" width="36.85546875" style="138" customWidth="1"/>
    <col min="9051" max="9051" width="36.5703125" style="138" customWidth="1"/>
    <col min="9052" max="9064" width="36.85546875" style="138" customWidth="1"/>
    <col min="9065" max="9065" width="36.5703125" style="138" customWidth="1"/>
    <col min="9066" max="9068" width="36.85546875" style="138" customWidth="1"/>
    <col min="9069" max="9069" width="36.5703125" style="138" customWidth="1"/>
    <col min="9070" max="9077" width="36.85546875" style="138" customWidth="1"/>
    <col min="9078" max="9078" width="36.5703125" style="138" customWidth="1"/>
    <col min="9079" max="9216" width="36.85546875" style="138"/>
    <col min="9217" max="9217" width="18.5703125" style="138" customWidth="1"/>
    <col min="9218" max="9226" width="31.42578125" style="138" customWidth="1"/>
    <col min="9227" max="9243" width="36.85546875" style="138" customWidth="1"/>
    <col min="9244" max="9244" width="37" style="138" customWidth="1"/>
    <col min="9245" max="9260" width="36.85546875" style="138" customWidth="1"/>
    <col min="9261" max="9261" width="37.140625" style="138" customWidth="1"/>
    <col min="9262" max="9263" width="36.85546875" style="138" customWidth="1"/>
    <col min="9264" max="9264" width="36.5703125" style="138" customWidth="1"/>
    <col min="9265" max="9266" width="36.85546875" style="138" customWidth="1"/>
    <col min="9267" max="9267" width="36.5703125" style="138" customWidth="1"/>
    <col min="9268" max="9268" width="37" style="138" customWidth="1"/>
    <col min="9269" max="9287" width="36.85546875" style="138" customWidth="1"/>
    <col min="9288" max="9288" width="37" style="138" customWidth="1"/>
    <col min="9289" max="9306" width="36.85546875" style="138" customWidth="1"/>
    <col min="9307" max="9307" width="36.5703125" style="138" customWidth="1"/>
    <col min="9308" max="9320" width="36.85546875" style="138" customWidth="1"/>
    <col min="9321" max="9321" width="36.5703125" style="138" customWidth="1"/>
    <col min="9322" max="9324" width="36.85546875" style="138" customWidth="1"/>
    <col min="9325" max="9325" width="36.5703125" style="138" customWidth="1"/>
    <col min="9326" max="9333" width="36.85546875" style="138" customWidth="1"/>
    <col min="9334" max="9334" width="36.5703125" style="138" customWidth="1"/>
    <col min="9335" max="9472" width="36.85546875" style="138"/>
    <col min="9473" max="9473" width="18.5703125" style="138" customWidth="1"/>
    <col min="9474" max="9482" width="31.42578125" style="138" customWidth="1"/>
    <col min="9483" max="9499" width="36.85546875" style="138" customWidth="1"/>
    <col min="9500" max="9500" width="37" style="138" customWidth="1"/>
    <col min="9501" max="9516" width="36.85546875" style="138" customWidth="1"/>
    <col min="9517" max="9517" width="37.140625" style="138" customWidth="1"/>
    <col min="9518" max="9519" width="36.85546875" style="138" customWidth="1"/>
    <col min="9520" max="9520" width="36.5703125" style="138" customWidth="1"/>
    <col min="9521" max="9522" width="36.85546875" style="138" customWidth="1"/>
    <col min="9523" max="9523" width="36.5703125" style="138" customWidth="1"/>
    <col min="9524" max="9524" width="37" style="138" customWidth="1"/>
    <col min="9525" max="9543" width="36.85546875" style="138" customWidth="1"/>
    <col min="9544" max="9544" width="37" style="138" customWidth="1"/>
    <col min="9545" max="9562" width="36.85546875" style="138" customWidth="1"/>
    <col min="9563" max="9563" width="36.5703125" style="138" customWidth="1"/>
    <col min="9564" max="9576" width="36.85546875" style="138" customWidth="1"/>
    <col min="9577" max="9577" width="36.5703125" style="138" customWidth="1"/>
    <col min="9578" max="9580" width="36.85546875" style="138" customWidth="1"/>
    <col min="9581" max="9581" width="36.5703125" style="138" customWidth="1"/>
    <col min="9582" max="9589" width="36.85546875" style="138" customWidth="1"/>
    <col min="9590" max="9590" width="36.5703125" style="138" customWidth="1"/>
    <col min="9591" max="9728" width="36.85546875" style="138"/>
    <col min="9729" max="9729" width="18.5703125" style="138" customWidth="1"/>
    <col min="9730" max="9738" width="31.42578125" style="138" customWidth="1"/>
    <col min="9739" max="9755" width="36.85546875" style="138" customWidth="1"/>
    <col min="9756" max="9756" width="37" style="138" customWidth="1"/>
    <col min="9757" max="9772" width="36.85546875" style="138" customWidth="1"/>
    <col min="9773" max="9773" width="37.140625" style="138" customWidth="1"/>
    <col min="9774" max="9775" width="36.85546875" style="138" customWidth="1"/>
    <col min="9776" max="9776" width="36.5703125" style="138" customWidth="1"/>
    <col min="9777" max="9778" width="36.85546875" style="138" customWidth="1"/>
    <col min="9779" max="9779" width="36.5703125" style="138" customWidth="1"/>
    <col min="9780" max="9780" width="37" style="138" customWidth="1"/>
    <col min="9781" max="9799" width="36.85546875" style="138" customWidth="1"/>
    <col min="9800" max="9800" width="37" style="138" customWidth="1"/>
    <col min="9801" max="9818" width="36.85546875" style="138" customWidth="1"/>
    <col min="9819" max="9819" width="36.5703125" style="138" customWidth="1"/>
    <col min="9820" max="9832" width="36.85546875" style="138" customWidth="1"/>
    <col min="9833" max="9833" width="36.5703125" style="138" customWidth="1"/>
    <col min="9834" max="9836" width="36.85546875" style="138" customWidth="1"/>
    <col min="9837" max="9837" width="36.5703125" style="138" customWidth="1"/>
    <col min="9838" max="9845" width="36.85546875" style="138" customWidth="1"/>
    <col min="9846" max="9846" width="36.5703125" style="138" customWidth="1"/>
    <col min="9847" max="9984" width="36.85546875" style="138"/>
    <col min="9985" max="9985" width="18.5703125" style="138" customWidth="1"/>
    <col min="9986" max="9994" width="31.42578125" style="138" customWidth="1"/>
    <col min="9995" max="10011" width="36.85546875" style="138" customWidth="1"/>
    <col min="10012" max="10012" width="37" style="138" customWidth="1"/>
    <col min="10013" max="10028" width="36.85546875" style="138" customWidth="1"/>
    <col min="10029" max="10029" width="37.140625" style="138" customWidth="1"/>
    <col min="10030" max="10031" width="36.85546875" style="138" customWidth="1"/>
    <col min="10032" max="10032" width="36.5703125" style="138" customWidth="1"/>
    <col min="10033" max="10034" width="36.85546875" style="138" customWidth="1"/>
    <col min="10035" max="10035" width="36.5703125" style="138" customWidth="1"/>
    <col min="10036" max="10036" width="37" style="138" customWidth="1"/>
    <col min="10037" max="10055" width="36.85546875" style="138" customWidth="1"/>
    <col min="10056" max="10056" width="37" style="138" customWidth="1"/>
    <col min="10057" max="10074" width="36.85546875" style="138" customWidth="1"/>
    <col min="10075" max="10075" width="36.5703125" style="138" customWidth="1"/>
    <col min="10076" max="10088" width="36.85546875" style="138" customWidth="1"/>
    <col min="10089" max="10089" width="36.5703125" style="138" customWidth="1"/>
    <col min="10090" max="10092" width="36.85546875" style="138" customWidth="1"/>
    <col min="10093" max="10093" width="36.5703125" style="138" customWidth="1"/>
    <col min="10094" max="10101" width="36.85546875" style="138" customWidth="1"/>
    <col min="10102" max="10102" width="36.5703125" style="138" customWidth="1"/>
    <col min="10103" max="10240" width="36.85546875" style="138"/>
    <col min="10241" max="10241" width="18.5703125" style="138" customWidth="1"/>
    <col min="10242" max="10250" width="31.42578125" style="138" customWidth="1"/>
    <col min="10251" max="10267" width="36.85546875" style="138" customWidth="1"/>
    <col min="10268" max="10268" width="37" style="138" customWidth="1"/>
    <col min="10269" max="10284" width="36.85546875" style="138" customWidth="1"/>
    <col min="10285" max="10285" width="37.140625" style="138" customWidth="1"/>
    <col min="10286" max="10287" width="36.85546875" style="138" customWidth="1"/>
    <col min="10288" max="10288" width="36.5703125" style="138" customWidth="1"/>
    <col min="10289" max="10290" width="36.85546875" style="138" customWidth="1"/>
    <col min="10291" max="10291" width="36.5703125" style="138" customWidth="1"/>
    <col min="10292" max="10292" width="37" style="138" customWidth="1"/>
    <col min="10293" max="10311" width="36.85546875" style="138" customWidth="1"/>
    <col min="10312" max="10312" width="37" style="138" customWidth="1"/>
    <col min="10313" max="10330" width="36.85546875" style="138" customWidth="1"/>
    <col min="10331" max="10331" width="36.5703125" style="138" customWidth="1"/>
    <col min="10332" max="10344" width="36.85546875" style="138" customWidth="1"/>
    <col min="10345" max="10345" width="36.5703125" style="138" customWidth="1"/>
    <col min="10346" max="10348" width="36.85546875" style="138" customWidth="1"/>
    <col min="10349" max="10349" width="36.5703125" style="138" customWidth="1"/>
    <col min="10350" max="10357" width="36.85546875" style="138" customWidth="1"/>
    <col min="10358" max="10358" width="36.5703125" style="138" customWidth="1"/>
    <col min="10359" max="10496" width="36.85546875" style="138"/>
    <col min="10497" max="10497" width="18.5703125" style="138" customWidth="1"/>
    <col min="10498" max="10506" width="31.42578125" style="138" customWidth="1"/>
    <col min="10507" max="10523" width="36.85546875" style="138" customWidth="1"/>
    <col min="10524" max="10524" width="37" style="138" customWidth="1"/>
    <col min="10525" max="10540" width="36.85546875" style="138" customWidth="1"/>
    <col min="10541" max="10541" width="37.140625" style="138" customWidth="1"/>
    <col min="10542" max="10543" width="36.85546875" style="138" customWidth="1"/>
    <col min="10544" max="10544" width="36.5703125" style="138" customWidth="1"/>
    <col min="10545" max="10546" width="36.85546875" style="138" customWidth="1"/>
    <col min="10547" max="10547" width="36.5703125" style="138" customWidth="1"/>
    <col min="10548" max="10548" width="37" style="138" customWidth="1"/>
    <col min="10549" max="10567" width="36.85546875" style="138" customWidth="1"/>
    <col min="10568" max="10568" width="37" style="138" customWidth="1"/>
    <col min="10569" max="10586" width="36.85546875" style="138" customWidth="1"/>
    <col min="10587" max="10587" width="36.5703125" style="138" customWidth="1"/>
    <col min="10588" max="10600" width="36.85546875" style="138" customWidth="1"/>
    <col min="10601" max="10601" width="36.5703125" style="138" customWidth="1"/>
    <col min="10602" max="10604" width="36.85546875" style="138" customWidth="1"/>
    <col min="10605" max="10605" width="36.5703125" style="138" customWidth="1"/>
    <col min="10606" max="10613" width="36.85546875" style="138" customWidth="1"/>
    <col min="10614" max="10614" width="36.5703125" style="138" customWidth="1"/>
    <col min="10615" max="10752" width="36.85546875" style="138"/>
    <col min="10753" max="10753" width="18.5703125" style="138" customWidth="1"/>
    <col min="10754" max="10762" width="31.42578125" style="138" customWidth="1"/>
    <col min="10763" max="10779" width="36.85546875" style="138" customWidth="1"/>
    <col min="10780" max="10780" width="37" style="138" customWidth="1"/>
    <col min="10781" max="10796" width="36.85546875" style="138" customWidth="1"/>
    <col min="10797" max="10797" width="37.140625" style="138" customWidth="1"/>
    <col min="10798" max="10799" width="36.85546875" style="138" customWidth="1"/>
    <col min="10800" max="10800" width="36.5703125" style="138" customWidth="1"/>
    <col min="10801" max="10802" width="36.85546875" style="138" customWidth="1"/>
    <col min="10803" max="10803" width="36.5703125" style="138" customWidth="1"/>
    <col min="10804" max="10804" width="37" style="138" customWidth="1"/>
    <col min="10805" max="10823" width="36.85546875" style="138" customWidth="1"/>
    <col min="10824" max="10824" width="37" style="138" customWidth="1"/>
    <col min="10825" max="10842" width="36.85546875" style="138" customWidth="1"/>
    <col min="10843" max="10843" width="36.5703125" style="138" customWidth="1"/>
    <col min="10844" max="10856" width="36.85546875" style="138" customWidth="1"/>
    <col min="10857" max="10857" width="36.5703125" style="138" customWidth="1"/>
    <col min="10858" max="10860" width="36.85546875" style="138" customWidth="1"/>
    <col min="10861" max="10861" width="36.5703125" style="138" customWidth="1"/>
    <col min="10862" max="10869" width="36.85546875" style="138" customWidth="1"/>
    <col min="10870" max="10870" width="36.5703125" style="138" customWidth="1"/>
    <col min="10871" max="11008" width="36.85546875" style="138"/>
    <col min="11009" max="11009" width="18.5703125" style="138" customWidth="1"/>
    <col min="11010" max="11018" width="31.42578125" style="138" customWidth="1"/>
    <col min="11019" max="11035" width="36.85546875" style="138" customWidth="1"/>
    <col min="11036" max="11036" width="37" style="138" customWidth="1"/>
    <col min="11037" max="11052" width="36.85546875" style="138" customWidth="1"/>
    <col min="11053" max="11053" width="37.140625" style="138" customWidth="1"/>
    <col min="11054" max="11055" width="36.85546875" style="138" customWidth="1"/>
    <col min="11056" max="11056" width="36.5703125" style="138" customWidth="1"/>
    <col min="11057" max="11058" width="36.85546875" style="138" customWidth="1"/>
    <col min="11059" max="11059" width="36.5703125" style="138" customWidth="1"/>
    <col min="11060" max="11060" width="37" style="138" customWidth="1"/>
    <col min="11061" max="11079" width="36.85546875" style="138" customWidth="1"/>
    <col min="11080" max="11080" width="37" style="138" customWidth="1"/>
    <col min="11081" max="11098" width="36.85546875" style="138" customWidth="1"/>
    <col min="11099" max="11099" width="36.5703125" style="138" customWidth="1"/>
    <col min="11100" max="11112" width="36.85546875" style="138" customWidth="1"/>
    <col min="11113" max="11113" width="36.5703125" style="138" customWidth="1"/>
    <col min="11114" max="11116" width="36.85546875" style="138" customWidth="1"/>
    <col min="11117" max="11117" width="36.5703125" style="138" customWidth="1"/>
    <col min="11118" max="11125" width="36.85546875" style="138" customWidth="1"/>
    <col min="11126" max="11126" width="36.5703125" style="138" customWidth="1"/>
    <col min="11127" max="11264" width="36.85546875" style="138"/>
    <col min="11265" max="11265" width="18.5703125" style="138" customWidth="1"/>
    <col min="11266" max="11274" width="31.42578125" style="138" customWidth="1"/>
    <col min="11275" max="11291" width="36.85546875" style="138" customWidth="1"/>
    <col min="11292" max="11292" width="37" style="138" customWidth="1"/>
    <col min="11293" max="11308" width="36.85546875" style="138" customWidth="1"/>
    <col min="11309" max="11309" width="37.140625" style="138" customWidth="1"/>
    <col min="11310" max="11311" width="36.85546875" style="138" customWidth="1"/>
    <col min="11312" max="11312" width="36.5703125" style="138" customWidth="1"/>
    <col min="11313" max="11314" width="36.85546875" style="138" customWidth="1"/>
    <col min="11315" max="11315" width="36.5703125" style="138" customWidth="1"/>
    <col min="11316" max="11316" width="37" style="138" customWidth="1"/>
    <col min="11317" max="11335" width="36.85546875" style="138" customWidth="1"/>
    <col min="11336" max="11336" width="37" style="138" customWidth="1"/>
    <col min="11337" max="11354" width="36.85546875" style="138" customWidth="1"/>
    <col min="11355" max="11355" width="36.5703125" style="138" customWidth="1"/>
    <col min="11356" max="11368" width="36.85546875" style="138" customWidth="1"/>
    <col min="11369" max="11369" width="36.5703125" style="138" customWidth="1"/>
    <col min="11370" max="11372" width="36.85546875" style="138" customWidth="1"/>
    <col min="11373" max="11373" width="36.5703125" style="138" customWidth="1"/>
    <col min="11374" max="11381" width="36.85546875" style="138" customWidth="1"/>
    <col min="11382" max="11382" width="36.5703125" style="138" customWidth="1"/>
    <col min="11383" max="11520" width="36.85546875" style="138"/>
    <col min="11521" max="11521" width="18.5703125" style="138" customWidth="1"/>
    <col min="11522" max="11530" width="31.42578125" style="138" customWidth="1"/>
    <col min="11531" max="11547" width="36.85546875" style="138" customWidth="1"/>
    <col min="11548" max="11548" width="37" style="138" customWidth="1"/>
    <col min="11549" max="11564" width="36.85546875" style="138" customWidth="1"/>
    <col min="11565" max="11565" width="37.140625" style="138" customWidth="1"/>
    <col min="11566" max="11567" width="36.85546875" style="138" customWidth="1"/>
    <col min="11568" max="11568" width="36.5703125" style="138" customWidth="1"/>
    <col min="11569" max="11570" width="36.85546875" style="138" customWidth="1"/>
    <col min="11571" max="11571" width="36.5703125" style="138" customWidth="1"/>
    <col min="11572" max="11572" width="37" style="138" customWidth="1"/>
    <col min="11573" max="11591" width="36.85546875" style="138" customWidth="1"/>
    <col min="11592" max="11592" width="37" style="138" customWidth="1"/>
    <col min="11593" max="11610" width="36.85546875" style="138" customWidth="1"/>
    <col min="11611" max="11611" width="36.5703125" style="138" customWidth="1"/>
    <col min="11612" max="11624" width="36.85546875" style="138" customWidth="1"/>
    <col min="11625" max="11625" width="36.5703125" style="138" customWidth="1"/>
    <col min="11626" max="11628" width="36.85546875" style="138" customWidth="1"/>
    <col min="11629" max="11629" width="36.5703125" style="138" customWidth="1"/>
    <col min="11630" max="11637" width="36.85546875" style="138" customWidth="1"/>
    <col min="11638" max="11638" width="36.5703125" style="138" customWidth="1"/>
    <col min="11639" max="11776" width="36.85546875" style="138"/>
    <col min="11777" max="11777" width="18.5703125" style="138" customWidth="1"/>
    <col min="11778" max="11786" width="31.42578125" style="138" customWidth="1"/>
    <col min="11787" max="11803" width="36.85546875" style="138" customWidth="1"/>
    <col min="11804" max="11804" width="37" style="138" customWidth="1"/>
    <col min="11805" max="11820" width="36.85546875" style="138" customWidth="1"/>
    <col min="11821" max="11821" width="37.140625" style="138" customWidth="1"/>
    <col min="11822" max="11823" width="36.85546875" style="138" customWidth="1"/>
    <col min="11824" max="11824" width="36.5703125" style="138" customWidth="1"/>
    <col min="11825" max="11826" width="36.85546875" style="138" customWidth="1"/>
    <col min="11827" max="11827" width="36.5703125" style="138" customWidth="1"/>
    <col min="11828" max="11828" width="37" style="138" customWidth="1"/>
    <col min="11829" max="11847" width="36.85546875" style="138" customWidth="1"/>
    <col min="11848" max="11848" width="37" style="138" customWidth="1"/>
    <col min="11849" max="11866" width="36.85546875" style="138" customWidth="1"/>
    <col min="11867" max="11867" width="36.5703125" style="138" customWidth="1"/>
    <col min="11868" max="11880" width="36.85546875" style="138" customWidth="1"/>
    <col min="11881" max="11881" width="36.5703125" style="138" customWidth="1"/>
    <col min="11882" max="11884" width="36.85546875" style="138" customWidth="1"/>
    <col min="11885" max="11885" width="36.5703125" style="138" customWidth="1"/>
    <col min="11886" max="11893" width="36.85546875" style="138" customWidth="1"/>
    <col min="11894" max="11894" width="36.5703125" style="138" customWidth="1"/>
    <col min="11895" max="12032" width="36.85546875" style="138"/>
    <col min="12033" max="12033" width="18.5703125" style="138" customWidth="1"/>
    <col min="12034" max="12042" width="31.42578125" style="138" customWidth="1"/>
    <col min="12043" max="12059" width="36.85546875" style="138" customWidth="1"/>
    <col min="12060" max="12060" width="37" style="138" customWidth="1"/>
    <col min="12061" max="12076" width="36.85546875" style="138" customWidth="1"/>
    <col min="12077" max="12077" width="37.140625" style="138" customWidth="1"/>
    <col min="12078" max="12079" width="36.85546875" style="138" customWidth="1"/>
    <col min="12080" max="12080" width="36.5703125" style="138" customWidth="1"/>
    <col min="12081" max="12082" width="36.85546875" style="138" customWidth="1"/>
    <col min="12083" max="12083" width="36.5703125" style="138" customWidth="1"/>
    <col min="12084" max="12084" width="37" style="138" customWidth="1"/>
    <col min="12085" max="12103" width="36.85546875" style="138" customWidth="1"/>
    <col min="12104" max="12104" width="37" style="138" customWidth="1"/>
    <col min="12105" max="12122" width="36.85546875" style="138" customWidth="1"/>
    <col min="12123" max="12123" width="36.5703125" style="138" customWidth="1"/>
    <col min="12124" max="12136" width="36.85546875" style="138" customWidth="1"/>
    <col min="12137" max="12137" width="36.5703125" style="138" customWidth="1"/>
    <col min="12138" max="12140" width="36.85546875" style="138" customWidth="1"/>
    <col min="12141" max="12141" width="36.5703125" style="138" customWidth="1"/>
    <col min="12142" max="12149" width="36.85546875" style="138" customWidth="1"/>
    <col min="12150" max="12150" width="36.5703125" style="138" customWidth="1"/>
    <col min="12151" max="12288" width="36.85546875" style="138"/>
    <col min="12289" max="12289" width="18.5703125" style="138" customWidth="1"/>
    <col min="12290" max="12298" width="31.42578125" style="138" customWidth="1"/>
    <col min="12299" max="12315" width="36.85546875" style="138" customWidth="1"/>
    <col min="12316" max="12316" width="37" style="138" customWidth="1"/>
    <col min="12317" max="12332" width="36.85546875" style="138" customWidth="1"/>
    <col min="12333" max="12333" width="37.140625" style="138" customWidth="1"/>
    <col min="12334" max="12335" width="36.85546875" style="138" customWidth="1"/>
    <col min="12336" max="12336" width="36.5703125" style="138" customWidth="1"/>
    <col min="12337" max="12338" width="36.85546875" style="138" customWidth="1"/>
    <col min="12339" max="12339" width="36.5703125" style="138" customWidth="1"/>
    <col min="12340" max="12340" width="37" style="138" customWidth="1"/>
    <col min="12341" max="12359" width="36.85546875" style="138" customWidth="1"/>
    <col min="12360" max="12360" width="37" style="138" customWidth="1"/>
    <col min="12361" max="12378" width="36.85546875" style="138" customWidth="1"/>
    <col min="12379" max="12379" width="36.5703125" style="138" customWidth="1"/>
    <col min="12380" max="12392" width="36.85546875" style="138" customWidth="1"/>
    <col min="12393" max="12393" width="36.5703125" style="138" customWidth="1"/>
    <col min="12394" max="12396" width="36.85546875" style="138" customWidth="1"/>
    <col min="12397" max="12397" width="36.5703125" style="138" customWidth="1"/>
    <col min="12398" max="12405" width="36.85546875" style="138" customWidth="1"/>
    <col min="12406" max="12406" width="36.5703125" style="138" customWidth="1"/>
    <col min="12407" max="12544" width="36.85546875" style="138"/>
    <col min="12545" max="12545" width="18.5703125" style="138" customWidth="1"/>
    <col min="12546" max="12554" width="31.42578125" style="138" customWidth="1"/>
    <col min="12555" max="12571" width="36.85546875" style="138" customWidth="1"/>
    <col min="12572" max="12572" width="37" style="138" customWidth="1"/>
    <col min="12573" max="12588" width="36.85546875" style="138" customWidth="1"/>
    <col min="12589" max="12589" width="37.140625" style="138" customWidth="1"/>
    <col min="12590" max="12591" width="36.85546875" style="138" customWidth="1"/>
    <col min="12592" max="12592" width="36.5703125" style="138" customWidth="1"/>
    <col min="12593" max="12594" width="36.85546875" style="138" customWidth="1"/>
    <col min="12595" max="12595" width="36.5703125" style="138" customWidth="1"/>
    <col min="12596" max="12596" width="37" style="138" customWidth="1"/>
    <col min="12597" max="12615" width="36.85546875" style="138" customWidth="1"/>
    <col min="12616" max="12616" width="37" style="138" customWidth="1"/>
    <col min="12617" max="12634" width="36.85546875" style="138" customWidth="1"/>
    <col min="12635" max="12635" width="36.5703125" style="138" customWidth="1"/>
    <col min="12636" max="12648" width="36.85546875" style="138" customWidth="1"/>
    <col min="12649" max="12649" width="36.5703125" style="138" customWidth="1"/>
    <col min="12650" max="12652" width="36.85546875" style="138" customWidth="1"/>
    <col min="12653" max="12653" width="36.5703125" style="138" customWidth="1"/>
    <col min="12654" max="12661" width="36.85546875" style="138" customWidth="1"/>
    <col min="12662" max="12662" width="36.5703125" style="138" customWidth="1"/>
    <col min="12663" max="12800" width="36.85546875" style="138"/>
    <col min="12801" max="12801" width="18.5703125" style="138" customWidth="1"/>
    <col min="12802" max="12810" width="31.42578125" style="138" customWidth="1"/>
    <col min="12811" max="12827" width="36.85546875" style="138" customWidth="1"/>
    <col min="12828" max="12828" width="37" style="138" customWidth="1"/>
    <col min="12829" max="12844" width="36.85546875" style="138" customWidth="1"/>
    <col min="12845" max="12845" width="37.140625" style="138" customWidth="1"/>
    <col min="12846" max="12847" width="36.85546875" style="138" customWidth="1"/>
    <col min="12848" max="12848" width="36.5703125" style="138" customWidth="1"/>
    <col min="12849" max="12850" width="36.85546875" style="138" customWidth="1"/>
    <col min="12851" max="12851" width="36.5703125" style="138" customWidth="1"/>
    <col min="12852" max="12852" width="37" style="138" customWidth="1"/>
    <col min="12853" max="12871" width="36.85546875" style="138" customWidth="1"/>
    <col min="12872" max="12872" width="37" style="138" customWidth="1"/>
    <col min="12873" max="12890" width="36.85546875" style="138" customWidth="1"/>
    <col min="12891" max="12891" width="36.5703125" style="138" customWidth="1"/>
    <col min="12892" max="12904" width="36.85546875" style="138" customWidth="1"/>
    <col min="12905" max="12905" width="36.5703125" style="138" customWidth="1"/>
    <col min="12906" max="12908" width="36.85546875" style="138" customWidth="1"/>
    <col min="12909" max="12909" width="36.5703125" style="138" customWidth="1"/>
    <col min="12910" max="12917" width="36.85546875" style="138" customWidth="1"/>
    <col min="12918" max="12918" width="36.5703125" style="138" customWidth="1"/>
    <col min="12919" max="13056" width="36.85546875" style="138"/>
    <col min="13057" max="13057" width="18.5703125" style="138" customWidth="1"/>
    <col min="13058" max="13066" width="31.42578125" style="138" customWidth="1"/>
    <col min="13067" max="13083" width="36.85546875" style="138" customWidth="1"/>
    <col min="13084" max="13084" width="37" style="138" customWidth="1"/>
    <col min="13085" max="13100" width="36.85546875" style="138" customWidth="1"/>
    <col min="13101" max="13101" width="37.140625" style="138" customWidth="1"/>
    <col min="13102" max="13103" width="36.85546875" style="138" customWidth="1"/>
    <col min="13104" max="13104" width="36.5703125" style="138" customWidth="1"/>
    <col min="13105" max="13106" width="36.85546875" style="138" customWidth="1"/>
    <col min="13107" max="13107" width="36.5703125" style="138" customWidth="1"/>
    <col min="13108" max="13108" width="37" style="138" customWidth="1"/>
    <col min="13109" max="13127" width="36.85546875" style="138" customWidth="1"/>
    <col min="13128" max="13128" width="37" style="138" customWidth="1"/>
    <col min="13129" max="13146" width="36.85546875" style="138" customWidth="1"/>
    <col min="13147" max="13147" width="36.5703125" style="138" customWidth="1"/>
    <col min="13148" max="13160" width="36.85546875" style="138" customWidth="1"/>
    <col min="13161" max="13161" width="36.5703125" style="138" customWidth="1"/>
    <col min="13162" max="13164" width="36.85546875" style="138" customWidth="1"/>
    <col min="13165" max="13165" width="36.5703125" style="138" customWidth="1"/>
    <col min="13166" max="13173" width="36.85546875" style="138" customWidth="1"/>
    <col min="13174" max="13174" width="36.5703125" style="138" customWidth="1"/>
    <col min="13175" max="13312" width="36.85546875" style="138"/>
    <col min="13313" max="13313" width="18.5703125" style="138" customWidth="1"/>
    <col min="13314" max="13322" width="31.42578125" style="138" customWidth="1"/>
    <col min="13323" max="13339" width="36.85546875" style="138" customWidth="1"/>
    <col min="13340" max="13340" width="37" style="138" customWidth="1"/>
    <col min="13341" max="13356" width="36.85546875" style="138" customWidth="1"/>
    <col min="13357" max="13357" width="37.140625" style="138" customWidth="1"/>
    <col min="13358" max="13359" width="36.85546875" style="138" customWidth="1"/>
    <col min="13360" max="13360" width="36.5703125" style="138" customWidth="1"/>
    <col min="13361" max="13362" width="36.85546875" style="138" customWidth="1"/>
    <col min="13363" max="13363" width="36.5703125" style="138" customWidth="1"/>
    <col min="13364" max="13364" width="37" style="138" customWidth="1"/>
    <col min="13365" max="13383" width="36.85546875" style="138" customWidth="1"/>
    <col min="13384" max="13384" width="37" style="138" customWidth="1"/>
    <col min="13385" max="13402" width="36.85546875" style="138" customWidth="1"/>
    <col min="13403" max="13403" width="36.5703125" style="138" customWidth="1"/>
    <col min="13404" max="13416" width="36.85546875" style="138" customWidth="1"/>
    <col min="13417" max="13417" width="36.5703125" style="138" customWidth="1"/>
    <col min="13418" max="13420" width="36.85546875" style="138" customWidth="1"/>
    <col min="13421" max="13421" width="36.5703125" style="138" customWidth="1"/>
    <col min="13422" max="13429" width="36.85546875" style="138" customWidth="1"/>
    <col min="13430" max="13430" width="36.5703125" style="138" customWidth="1"/>
    <col min="13431" max="13568" width="36.85546875" style="138"/>
    <col min="13569" max="13569" width="18.5703125" style="138" customWidth="1"/>
    <col min="13570" max="13578" width="31.42578125" style="138" customWidth="1"/>
    <col min="13579" max="13595" width="36.85546875" style="138" customWidth="1"/>
    <col min="13596" max="13596" width="37" style="138" customWidth="1"/>
    <col min="13597" max="13612" width="36.85546875" style="138" customWidth="1"/>
    <col min="13613" max="13613" width="37.140625" style="138" customWidth="1"/>
    <col min="13614" max="13615" width="36.85546875" style="138" customWidth="1"/>
    <col min="13616" max="13616" width="36.5703125" style="138" customWidth="1"/>
    <col min="13617" max="13618" width="36.85546875" style="138" customWidth="1"/>
    <col min="13619" max="13619" width="36.5703125" style="138" customWidth="1"/>
    <col min="13620" max="13620" width="37" style="138" customWidth="1"/>
    <col min="13621" max="13639" width="36.85546875" style="138" customWidth="1"/>
    <col min="13640" max="13640" width="37" style="138" customWidth="1"/>
    <col min="13641" max="13658" width="36.85546875" style="138" customWidth="1"/>
    <col min="13659" max="13659" width="36.5703125" style="138" customWidth="1"/>
    <col min="13660" max="13672" width="36.85546875" style="138" customWidth="1"/>
    <col min="13673" max="13673" width="36.5703125" style="138" customWidth="1"/>
    <col min="13674" max="13676" width="36.85546875" style="138" customWidth="1"/>
    <col min="13677" max="13677" width="36.5703125" style="138" customWidth="1"/>
    <col min="13678" max="13685" width="36.85546875" style="138" customWidth="1"/>
    <col min="13686" max="13686" width="36.5703125" style="138" customWidth="1"/>
    <col min="13687" max="13824" width="36.85546875" style="138"/>
    <col min="13825" max="13825" width="18.5703125" style="138" customWidth="1"/>
    <col min="13826" max="13834" width="31.42578125" style="138" customWidth="1"/>
    <col min="13835" max="13851" width="36.85546875" style="138" customWidth="1"/>
    <col min="13852" max="13852" width="37" style="138" customWidth="1"/>
    <col min="13853" max="13868" width="36.85546875" style="138" customWidth="1"/>
    <col min="13869" max="13869" width="37.140625" style="138" customWidth="1"/>
    <col min="13870" max="13871" width="36.85546875" style="138" customWidth="1"/>
    <col min="13872" max="13872" width="36.5703125" style="138" customWidth="1"/>
    <col min="13873" max="13874" width="36.85546875" style="138" customWidth="1"/>
    <col min="13875" max="13875" width="36.5703125" style="138" customWidth="1"/>
    <col min="13876" max="13876" width="37" style="138" customWidth="1"/>
    <col min="13877" max="13895" width="36.85546875" style="138" customWidth="1"/>
    <col min="13896" max="13896" width="37" style="138" customWidth="1"/>
    <col min="13897" max="13914" width="36.85546875" style="138" customWidth="1"/>
    <col min="13915" max="13915" width="36.5703125" style="138" customWidth="1"/>
    <col min="13916" max="13928" width="36.85546875" style="138" customWidth="1"/>
    <col min="13929" max="13929" width="36.5703125" style="138" customWidth="1"/>
    <col min="13930" max="13932" width="36.85546875" style="138" customWidth="1"/>
    <col min="13933" max="13933" width="36.5703125" style="138" customWidth="1"/>
    <col min="13934" max="13941" width="36.85546875" style="138" customWidth="1"/>
    <col min="13942" max="13942" width="36.5703125" style="138" customWidth="1"/>
    <col min="13943" max="14080" width="36.85546875" style="138"/>
    <col min="14081" max="14081" width="18.5703125" style="138" customWidth="1"/>
    <col min="14082" max="14090" width="31.42578125" style="138" customWidth="1"/>
    <col min="14091" max="14107" width="36.85546875" style="138" customWidth="1"/>
    <col min="14108" max="14108" width="37" style="138" customWidth="1"/>
    <col min="14109" max="14124" width="36.85546875" style="138" customWidth="1"/>
    <col min="14125" max="14125" width="37.140625" style="138" customWidth="1"/>
    <col min="14126" max="14127" width="36.85546875" style="138" customWidth="1"/>
    <col min="14128" max="14128" width="36.5703125" style="138" customWidth="1"/>
    <col min="14129" max="14130" width="36.85546875" style="138" customWidth="1"/>
    <col min="14131" max="14131" width="36.5703125" style="138" customWidth="1"/>
    <col min="14132" max="14132" width="37" style="138" customWidth="1"/>
    <col min="14133" max="14151" width="36.85546875" style="138" customWidth="1"/>
    <col min="14152" max="14152" width="37" style="138" customWidth="1"/>
    <col min="14153" max="14170" width="36.85546875" style="138" customWidth="1"/>
    <col min="14171" max="14171" width="36.5703125" style="138" customWidth="1"/>
    <col min="14172" max="14184" width="36.85546875" style="138" customWidth="1"/>
    <col min="14185" max="14185" width="36.5703125" style="138" customWidth="1"/>
    <col min="14186" max="14188" width="36.85546875" style="138" customWidth="1"/>
    <col min="14189" max="14189" width="36.5703125" style="138" customWidth="1"/>
    <col min="14190" max="14197" width="36.85546875" style="138" customWidth="1"/>
    <col min="14198" max="14198" width="36.5703125" style="138" customWidth="1"/>
    <col min="14199" max="14336" width="36.85546875" style="138"/>
    <col min="14337" max="14337" width="18.5703125" style="138" customWidth="1"/>
    <col min="14338" max="14346" width="31.42578125" style="138" customWidth="1"/>
    <col min="14347" max="14363" width="36.85546875" style="138" customWidth="1"/>
    <col min="14364" max="14364" width="37" style="138" customWidth="1"/>
    <col min="14365" max="14380" width="36.85546875" style="138" customWidth="1"/>
    <col min="14381" max="14381" width="37.140625" style="138" customWidth="1"/>
    <col min="14382" max="14383" width="36.85546875" style="138" customWidth="1"/>
    <col min="14384" max="14384" width="36.5703125" style="138" customWidth="1"/>
    <col min="14385" max="14386" width="36.85546875" style="138" customWidth="1"/>
    <col min="14387" max="14387" width="36.5703125" style="138" customWidth="1"/>
    <col min="14388" max="14388" width="37" style="138" customWidth="1"/>
    <col min="14389" max="14407" width="36.85546875" style="138" customWidth="1"/>
    <col min="14408" max="14408" width="37" style="138" customWidth="1"/>
    <col min="14409" max="14426" width="36.85546875" style="138" customWidth="1"/>
    <col min="14427" max="14427" width="36.5703125" style="138" customWidth="1"/>
    <col min="14428" max="14440" width="36.85546875" style="138" customWidth="1"/>
    <col min="14441" max="14441" width="36.5703125" style="138" customWidth="1"/>
    <col min="14442" max="14444" width="36.85546875" style="138" customWidth="1"/>
    <col min="14445" max="14445" width="36.5703125" style="138" customWidth="1"/>
    <col min="14446" max="14453" width="36.85546875" style="138" customWidth="1"/>
    <col min="14454" max="14454" width="36.5703125" style="138" customWidth="1"/>
    <col min="14455" max="14592" width="36.85546875" style="138"/>
    <col min="14593" max="14593" width="18.5703125" style="138" customWidth="1"/>
    <col min="14594" max="14602" width="31.42578125" style="138" customWidth="1"/>
    <col min="14603" max="14619" width="36.85546875" style="138" customWidth="1"/>
    <col min="14620" max="14620" width="37" style="138" customWidth="1"/>
    <col min="14621" max="14636" width="36.85546875" style="138" customWidth="1"/>
    <col min="14637" max="14637" width="37.140625" style="138" customWidth="1"/>
    <col min="14638" max="14639" width="36.85546875" style="138" customWidth="1"/>
    <col min="14640" max="14640" width="36.5703125" style="138" customWidth="1"/>
    <col min="14641" max="14642" width="36.85546875" style="138" customWidth="1"/>
    <col min="14643" max="14643" width="36.5703125" style="138" customWidth="1"/>
    <col min="14644" max="14644" width="37" style="138" customWidth="1"/>
    <col min="14645" max="14663" width="36.85546875" style="138" customWidth="1"/>
    <col min="14664" max="14664" width="37" style="138" customWidth="1"/>
    <col min="14665" max="14682" width="36.85546875" style="138" customWidth="1"/>
    <col min="14683" max="14683" width="36.5703125" style="138" customWidth="1"/>
    <col min="14684" max="14696" width="36.85546875" style="138" customWidth="1"/>
    <col min="14697" max="14697" width="36.5703125" style="138" customWidth="1"/>
    <col min="14698" max="14700" width="36.85546875" style="138" customWidth="1"/>
    <col min="14701" max="14701" width="36.5703125" style="138" customWidth="1"/>
    <col min="14702" max="14709" width="36.85546875" style="138" customWidth="1"/>
    <col min="14710" max="14710" width="36.5703125" style="138" customWidth="1"/>
    <col min="14711" max="14848" width="36.85546875" style="138"/>
    <col min="14849" max="14849" width="18.5703125" style="138" customWidth="1"/>
    <col min="14850" max="14858" width="31.42578125" style="138" customWidth="1"/>
    <col min="14859" max="14875" width="36.85546875" style="138" customWidth="1"/>
    <col min="14876" max="14876" width="37" style="138" customWidth="1"/>
    <col min="14877" max="14892" width="36.85546875" style="138" customWidth="1"/>
    <col min="14893" max="14893" width="37.140625" style="138" customWidth="1"/>
    <col min="14894" max="14895" width="36.85546875" style="138" customWidth="1"/>
    <col min="14896" max="14896" width="36.5703125" style="138" customWidth="1"/>
    <col min="14897" max="14898" width="36.85546875" style="138" customWidth="1"/>
    <col min="14899" max="14899" width="36.5703125" style="138" customWidth="1"/>
    <col min="14900" max="14900" width="37" style="138" customWidth="1"/>
    <col min="14901" max="14919" width="36.85546875" style="138" customWidth="1"/>
    <col min="14920" max="14920" width="37" style="138" customWidth="1"/>
    <col min="14921" max="14938" width="36.85546875" style="138" customWidth="1"/>
    <col min="14939" max="14939" width="36.5703125" style="138" customWidth="1"/>
    <col min="14940" max="14952" width="36.85546875" style="138" customWidth="1"/>
    <col min="14953" max="14953" width="36.5703125" style="138" customWidth="1"/>
    <col min="14954" max="14956" width="36.85546875" style="138" customWidth="1"/>
    <col min="14957" max="14957" width="36.5703125" style="138" customWidth="1"/>
    <col min="14958" max="14965" width="36.85546875" style="138" customWidth="1"/>
    <col min="14966" max="14966" width="36.5703125" style="138" customWidth="1"/>
    <col min="14967" max="15104" width="36.85546875" style="138"/>
    <col min="15105" max="15105" width="18.5703125" style="138" customWidth="1"/>
    <col min="15106" max="15114" width="31.42578125" style="138" customWidth="1"/>
    <col min="15115" max="15131" width="36.85546875" style="138" customWidth="1"/>
    <col min="15132" max="15132" width="37" style="138" customWidth="1"/>
    <col min="15133" max="15148" width="36.85546875" style="138" customWidth="1"/>
    <col min="15149" max="15149" width="37.140625" style="138" customWidth="1"/>
    <col min="15150" max="15151" width="36.85546875" style="138" customWidth="1"/>
    <col min="15152" max="15152" width="36.5703125" style="138" customWidth="1"/>
    <col min="15153" max="15154" width="36.85546875" style="138" customWidth="1"/>
    <col min="15155" max="15155" width="36.5703125" style="138" customWidth="1"/>
    <col min="15156" max="15156" width="37" style="138" customWidth="1"/>
    <col min="15157" max="15175" width="36.85546875" style="138" customWidth="1"/>
    <col min="15176" max="15176" width="37" style="138" customWidth="1"/>
    <col min="15177" max="15194" width="36.85546875" style="138" customWidth="1"/>
    <col min="15195" max="15195" width="36.5703125" style="138" customWidth="1"/>
    <col min="15196" max="15208" width="36.85546875" style="138" customWidth="1"/>
    <col min="15209" max="15209" width="36.5703125" style="138" customWidth="1"/>
    <col min="15210" max="15212" width="36.85546875" style="138" customWidth="1"/>
    <col min="15213" max="15213" width="36.5703125" style="138" customWidth="1"/>
    <col min="15214" max="15221" width="36.85546875" style="138" customWidth="1"/>
    <col min="15222" max="15222" width="36.5703125" style="138" customWidth="1"/>
    <col min="15223" max="15360" width="36.85546875" style="138"/>
    <col min="15361" max="15361" width="18.5703125" style="138" customWidth="1"/>
    <col min="15362" max="15370" width="31.42578125" style="138" customWidth="1"/>
    <col min="15371" max="15387" width="36.85546875" style="138" customWidth="1"/>
    <col min="15388" max="15388" width="37" style="138" customWidth="1"/>
    <col min="15389" max="15404" width="36.85546875" style="138" customWidth="1"/>
    <col min="15405" max="15405" width="37.140625" style="138" customWidth="1"/>
    <col min="15406" max="15407" width="36.85546875" style="138" customWidth="1"/>
    <col min="15408" max="15408" width="36.5703125" style="138" customWidth="1"/>
    <col min="15409" max="15410" width="36.85546875" style="138" customWidth="1"/>
    <col min="15411" max="15411" width="36.5703125" style="138" customWidth="1"/>
    <col min="15412" max="15412" width="37" style="138" customWidth="1"/>
    <col min="15413" max="15431" width="36.85546875" style="138" customWidth="1"/>
    <col min="15432" max="15432" width="37" style="138" customWidth="1"/>
    <col min="15433" max="15450" width="36.85546875" style="138" customWidth="1"/>
    <col min="15451" max="15451" width="36.5703125" style="138" customWidth="1"/>
    <col min="15452" max="15464" width="36.85546875" style="138" customWidth="1"/>
    <col min="15465" max="15465" width="36.5703125" style="138" customWidth="1"/>
    <col min="15466" max="15468" width="36.85546875" style="138" customWidth="1"/>
    <col min="15469" max="15469" width="36.5703125" style="138" customWidth="1"/>
    <col min="15470" max="15477" width="36.85546875" style="138" customWidth="1"/>
    <col min="15478" max="15478" width="36.5703125" style="138" customWidth="1"/>
    <col min="15479" max="15616" width="36.85546875" style="138"/>
    <col min="15617" max="15617" width="18.5703125" style="138" customWidth="1"/>
    <col min="15618" max="15626" width="31.42578125" style="138" customWidth="1"/>
    <col min="15627" max="15643" width="36.85546875" style="138" customWidth="1"/>
    <col min="15644" max="15644" width="37" style="138" customWidth="1"/>
    <col min="15645" max="15660" width="36.85546875" style="138" customWidth="1"/>
    <col min="15661" max="15661" width="37.140625" style="138" customWidth="1"/>
    <col min="15662" max="15663" width="36.85546875" style="138" customWidth="1"/>
    <col min="15664" max="15664" width="36.5703125" style="138" customWidth="1"/>
    <col min="15665" max="15666" width="36.85546875" style="138" customWidth="1"/>
    <col min="15667" max="15667" width="36.5703125" style="138" customWidth="1"/>
    <col min="15668" max="15668" width="37" style="138" customWidth="1"/>
    <col min="15669" max="15687" width="36.85546875" style="138" customWidth="1"/>
    <col min="15688" max="15688" width="37" style="138" customWidth="1"/>
    <col min="15689" max="15706" width="36.85546875" style="138" customWidth="1"/>
    <col min="15707" max="15707" width="36.5703125" style="138" customWidth="1"/>
    <col min="15708" max="15720" width="36.85546875" style="138" customWidth="1"/>
    <col min="15721" max="15721" width="36.5703125" style="138" customWidth="1"/>
    <col min="15722" max="15724" width="36.85546875" style="138" customWidth="1"/>
    <col min="15725" max="15725" width="36.5703125" style="138" customWidth="1"/>
    <col min="15726" max="15733" width="36.85546875" style="138" customWidth="1"/>
    <col min="15734" max="15734" width="36.5703125" style="138" customWidth="1"/>
    <col min="15735" max="15872" width="36.85546875" style="138"/>
    <col min="15873" max="15873" width="18.5703125" style="138" customWidth="1"/>
    <col min="15874" max="15882" width="31.42578125" style="138" customWidth="1"/>
    <col min="15883" max="15899" width="36.85546875" style="138" customWidth="1"/>
    <col min="15900" max="15900" width="37" style="138" customWidth="1"/>
    <col min="15901" max="15916" width="36.85546875" style="138" customWidth="1"/>
    <col min="15917" max="15917" width="37.140625" style="138" customWidth="1"/>
    <col min="15918" max="15919" width="36.85546875" style="138" customWidth="1"/>
    <col min="15920" max="15920" width="36.5703125" style="138" customWidth="1"/>
    <col min="15921" max="15922" width="36.85546875" style="138" customWidth="1"/>
    <col min="15923" max="15923" width="36.5703125" style="138" customWidth="1"/>
    <col min="15924" max="15924" width="37" style="138" customWidth="1"/>
    <col min="15925" max="15943" width="36.85546875" style="138" customWidth="1"/>
    <col min="15944" max="15944" width="37" style="138" customWidth="1"/>
    <col min="15945" max="15962" width="36.85546875" style="138" customWidth="1"/>
    <col min="15963" max="15963" width="36.5703125" style="138" customWidth="1"/>
    <col min="15964" max="15976" width="36.85546875" style="138" customWidth="1"/>
    <col min="15977" max="15977" width="36.5703125" style="138" customWidth="1"/>
    <col min="15978" max="15980" width="36.85546875" style="138" customWidth="1"/>
    <col min="15981" max="15981" width="36.5703125" style="138" customWidth="1"/>
    <col min="15982" max="15989" width="36.85546875" style="138" customWidth="1"/>
    <col min="15990" max="15990" width="36.5703125" style="138" customWidth="1"/>
    <col min="15991" max="16128" width="36.85546875" style="138"/>
    <col min="16129" max="16129" width="18.5703125" style="138" customWidth="1"/>
    <col min="16130" max="16138" width="31.42578125" style="138" customWidth="1"/>
    <col min="16139" max="16155" width="36.85546875" style="138" customWidth="1"/>
    <col min="16156" max="16156" width="37" style="138" customWidth="1"/>
    <col min="16157" max="16172" width="36.85546875" style="138" customWidth="1"/>
    <col min="16173" max="16173" width="37.140625" style="138" customWidth="1"/>
    <col min="16174" max="16175" width="36.85546875" style="138" customWidth="1"/>
    <col min="16176" max="16176" width="36.5703125" style="138" customWidth="1"/>
    <col min="16177" max="16178" width="36.85546875" style="138" customWidth="1"/>
    <col min="16179" max="16179" width="36.5703125" style="138" customWidth="1"/>
    <col min="16180" max="16180" width="37" style="138" customWidth="1"/>
    <col min="16181" max="16199" width="36.85546875" style="138" customWidth="1"/>
    <col min="16200" max="16200" width="37" style="138" customWidth="1"/>
    <col min="16201" max="16218" width="36.85546875" style="138" customWidth="1"/>
    <col min="16219" max="16219" width="36.5703125" style="138" customWidth="1"/>
    <col min="16220" max="16232" width="36.85546875" style="138" customWidth="1"/>
    <col min="16233" max="16233" width="36.5703125" style="138" customWidth="1"/>
    <col min="16234" max="16236" width="36.85546875" style="138" customWidth="1"/>
    <col min="16237" max="16237" width="36.5703125" style="138" customWidth="1"/>
    <col min="16238" max="16245" width="36.85546875" style="138" customWidth="1"/>
    <col min="16246" max="16246" width="36.5703125" style="138" customWidth="1"/>
    <col min="16247" max="16384" width="36.85546875" style="138"/>
  </cols>
  <sheetData>
    <row r="1" spans="1:245" s="82" customFormat="1" ht="12.75" customHeight="1" x14ac:dyDescent="0.25">
      <c r="A1" s="78" t="s">
        <v>115</v>
      </c>
      <c r="B1" s="79"/>
      <c r="C1" s="80"/>
      <c r="D1" s="80"/>
      <c r="E1" s="80"/>
      <c r="F1" s="80"/>
      <c r="G1" s="80"/>
      <c r="H1" s="80"/>
      <c r="I1" s="80"/>
      <c r="J1" s="80"/>
      <c r="K1" s="81"/>
      <c r="L1" s="81"/>
      <c r="M1" s="81"/>
      <c r="N1" s="81"/>
      <c r="O1" s="81"/>
      <c r="P1" s="81"/>
      <c r="Q1" s="81"/>
      <c r="R1" s="81"/>
      <c r="S1" s="81"/>
      <c r="T1" s="81"/>
      <c r="U1" s="81"/>
      <c r="V1" s="81"/>
      <c r="W1" s="81"/>
      <c r="X1" s="81"/>
      <c r="Y1" s="81"/>
      <c r="Z1" s="81"/>
      <c r="AA1" s="81"/>
      <c r="AB1" s="81"/>
      <c r="AC1" s="81"/>
      <c r="AD1" s="81"/>
      <c r="AE1" s="81"/>
      <c r="AF1" s="81"/>
      <c r="AG1" s="81"/>
      <c r="AH1" s="81"/>
      <c r="AI1" s="81"/>
    </row>
    <row r="2" spans="1:245" s="86" customFormat="1" ht="12.75" customHeight="1" x14ac:dyDescent="0.25">
      <c r="A2" s="83" t="s">
        <v>116</v>
      </c>
      <c r="B2" s="84">
        <v>1</v>
      </c>
      <c r="C2" s="84">
        <v>2</v>
      </c>
      <c r="D2" s="84">
        <v>3</v>
      </c>
      <c r="E2" s="84">
        <v>4</v>
      </c>
      <c r="F2" s="84">
        <v>5</v>
      </c>
      <c r="G2" s="84">
        <v>6</v>
      </c>
      <c r="H2" s="84">
        <v>7</v>
      </c>
      <c r="I2" s="84">
        <v>8</v>
      </c>
      <c r="J2" s="84">
        <v>9</v>
      </c>
      <c r="K2" s="84"/>
      <c r="L2" s="84"/>
      <c r="M2" s="84"/>
      <c r="N2" s="84"/>
      <c r="O2" s="84"/>
      <c r="P2" s="84"/>
      <c r="Q2" s="84"/>
      <c r="R2" s="84"/>
      <c r="S2" s="84"/>
      <c r="T2" s="84"/>
      <c r="U2" s="84"/>
      <c r="V2" s="84"/>
      <c r="W2" s="84"/>
      <c r="X2" s="84"/>
      <c r="Y2" s="84"/>
      <c r="Z2" s="84"/>
      <c r="AA2" s="84"/>
      <c r="AB2" s="84"/>
      <c r="AC2" s="84"/>
      <c r="AD2" s="84"/>
      <c r="AE2" s="84"/>
      <c r="AF2" s="84"/>
      <c r="AG2" s="84"/>
      <c r="AH2" s="84"/>
      <c r="AI2" s="84"/>
      <c r="AJ2" s="85"/>
      <c r="AK2" s="85" t="str">
        <f t="shared" ref="AK2:CV2" si="0">IF(AK3="","",AJ2+1)</f>
        <v/>
      </c>
      <c r="AL2" s="85" t="str">
        <f t="shared" si="0"/>
        <v/>
      </c>
      <c r="AM2" s="85" t="str">
        <f t="shared" si="0"/>
        <v/>
      </c>
      <c r="AN2" s="85" t="str">
        <f t="shared" si="0"/>
        <v/>
      </c>
      <c r="AO2" s="85" t="str">
        <f t="shared" si="0"/>
        <v/>
      </c>
      <c r="AP2" s="85" t="str">
        <f t="shared" si="0"/>
        <v/>
      </c>
      <c r="AQ2" s="85" t="str">
        <f t="shared" si="0"/>
        <v/>
      </c>
      <c r="AR2" s="85" t="str">
        <f t="shared" si="0"/>
        <v/>
      </c>
      <c r="AS2" s="85" t="str">
        <f t="shared" si="0"/>
        <v/>
      </c>
      <c r="AT2" s="85" t="str">
        <f t="shared" si="0"/>
        <v/>
      </c>
      <c r="AU2" s="85" t="str">
        <f t="shared" si="0"/>
        <v/>
      </c>
      <c r="AV2" s="85" t="str">
        <f t="shared" si="0"/>
        <v/>
      </c>
      <c r="AW2" s="85" t="str">
        <f t="shared" si="0"/>
        <v/>
      </c>
      <c r="AX2" s="85" t="str">
        <f t="shared" si="0"/>
        <v/>
      </c>
      <c r="AY2" s="85" t="str">
        <f t="shared" si="0"/>
        <v/>
      </c>
      <c r="AZ2" s="85" t="str">
        <f t="shared" si="0"/>
        <v/>
      </c>
      <c r="BA2" s="85" t="str">
        <f t="shared" si="0"/>
        <v/>
      </c>
      <c r="BB2" s="85" t="str">
        <f t="shared" si="0"/>
        <v/>
      </c>
      <c r="BC2" s="85" t="str">
        <f t="shared" si="0"/>
        <v/>
      </c>
      <c r="BD2" s="85" t="str">
        <f t="shared" si="0"/>
        <v/>
      </c>
      <c r="BE2" s="85" t="str">
        <f t="shared" si="0"/>
        <v/>
      </c>
      <c r="BF2" s="85" t="str">
        <f t="shared" si="0"/>
        <v/>
      </c>
      <c r="BG2" s="85" t="str">
        <f t="shared" si="0"/>
        <v/>
      </c>
      <c r="BH2" s="85" t="str">
        <f t="shared" si="0"/>
        <v/>
      </c>
      <c r="BI2" s="85" t="str">
        <f t="shared" si="0"/>
        <v/>
      </c>
      <c r="BJ2" s="85" t="str">
        <f t="shared" si="0"/>
        <v/>
      </c>
      <c r="BK2" s="85" t="str">
        <f t="shared" si="0"/>
        <v/>
      </c>
      <c r="BL2" s="85" t="str">
        <f t="shared" si="0"/>
        <v/>
      </c>
      <c r="BM2" s="85" t="str">
        <f t="shared" si="0"/>
        <v/>
      </c>
      <c r="BN2" s="85" t="str">
        <f t="shared" si="0"/>
        <v/>
      </c>
      <c r="BO2" s="85" t="str">
        <f t="shared" si="0"/>
        <v/>
      </c>
      <c r="BP2" s="85" t="str">
        <f t="shared" si="0"/>
        <v/>
      </c>
      <c r="BQ2" s="85" t="str">
        <f t="shared" si="0"/>
        <v/>
      </c>
      <c r="BR2" s="85" t="str">
        <f t="shared" si="0"/>
        <v/>
      </c>
      <c r="BS2" s="85" t="str">
        <f t="shared" si="0"/>
        <v/>
      </c>
      <c r="BT2" s="85" t="str">
        <f t="shared" si="0"/>
        <v/>
      </c>
      <c r="BU2" s="85" t="str">
        <f t="shared" si="0"/>
        <v/>
      </c>
      <c r="BV2" s="85" t="str">
        <f t="shared" si="0"/>
        <v/>
      </c>
      <c r="BW2" s="85" t="str">
        <f t="shared" si="0"/>
        <v/>
      </c>
      <c r="BX2" s="85" t="str">
        <f t="shared" si="0"/>
        <v/>
      </c>
      <c r="BY2" s="85" t="str">
        <f t="shared" si="0"/>
        <v/>
      </c>
      <c r="BZ2" s="85" t="str">
        <f t="shared" si="0"/>
        <v/>
      </c>
      <c r="CA2" s="85" t="str">
        <f t="shared" si="0"/>
        <v/>
      </c>
      <c r="CB2" s="85" t="str">
        <f t="shared" si="0"/>
        <v/>
      </c>
      <c r="CC2" s="85" t="str">
        <f t="shared" si="0"/>
        <v/>
      </c>
      <c r="CD2" s="85" t="str">
        <f t="shared" si="0"/>
        <v/>
      </c>
      <c r="CE2" s="85" t="str">
        <f t="shared" si="0"/>
        <v/>
      </c>
      <c r="CF2" s="85" t="str">
        <f t="shared" si="0"/>
        <v/>
      </c>
      <c r="CG2" s="85" t="str">
        <f t="shared" si="0"/>
        <v/>
      </c>
      <c r="CH2" s="85" t="str">
        <f t="shared" si="0"/>
        <v/>
      </c>
      <c r="CI2" s="85" t="str">
        <f t="shared" si="0"/>
        <v/>
      </c>
      <c r="CJ2" s="85" t="str">
        <f t="shared" si="0"/>
        <v/>
      </c>
      <c r="CK2" s="85" t="str">
        <f t="shared" si="0"/>
        <v/>
      </c>
      <c r="CL2" s="85" t="str">
        <f t="shared" si="0"/>
        <v/>
      </c>
      <c r="CM2" s="85" t="str">
        <f t="shared" si="0"/>
        <v/>
      </c>
      <c r="CN2" s="85" t="str">
        <f t="shared" si="0"/>
        <v/>
      </c>
      <c r="CO2" s="85" t="str">
        <f t="shared" si="0"/>
        <v/>
      </c>
      <c r="CP2" s="85" t="str">
        <f t="shared" si="0"/>
        <v/>
      </c>
      <c r="CQ2" s="85" t="str">
        <f t="shared" si="0"/>
        <v/>
      </c>
      <c r="CR2" s="85" t="str">
        <f t="shared" si="0"/>
        <v/>
      </c>
      <c r="CS2" s="85" t="str">
        <f t="shared" si="0"/>
        <v/>
      </c>
      <c r="CT2" s="85" t="str">
        <f t="shared" si="0"/>
        <v/>
      </c>
      <c r="CU2" s="85" t="str">
        <f t="shared" si="0"/>
        <v/>
      </c>
      <c r="CV2" s="85" t="str">
        <f t="shared" si="0"/>
        <v/>
      </c>
      <c r="CW2" s="85" t="str">
        <f t="shared" ref="CW2:FH2" si="1">IF(CW3="","",CV2+1)</f>
        <v/>
      </c>
      <c r="CX2" s="85" t="str">
        <f t="shared" si="1"/>
        <v/>
      </c>
      <c r="CY2" s="85" t="str">
        <f t="shared" si="1"/>
        <v/>
      </c>
      <c r="CZ2" s="85" t="str">
        <f t="shared" si="1"/>
        <v/>
      </c>
      <c r="DA2" s="85" t="str">
        <f t="shared" si="1"/>
        <v/>
      </c>
      <c r="DB2" s="85" t="str">
        <f t="shared" si="1"/>
        <v/>
      </c>
      <c r="DC2" s="85" t="str">
        <f t="shared" si="1"/>
        <v/>
      </c>
      <c r="DD2" s="85" t="str">
        <f t="shared" si="1"/>
        <v/>
      </c>
      <c r="DE2" s="85" t="str">
        <f t="shared" si="1"/>
        <v/>
      </c>
      <c r="DF2" s="85" t="str">
        <f t="shared" si="1"/>
        <v/>
      </c>
      <c r="DG2" s="85" t="str">
        <f t="shared" si="1"/>
        <v/>
      </c>
      <c r="DH2" s="85" t="str">
        <f t="shared" si="1"/>
        <v/>
      </c>
      <c r="DI2" s="85" t="str">
        <f t="shared" si="1"/>
        <v/>
      </c>
      <c r="DJ2" s="85" t="str">
        <f t="shared" si="1"/>
        <v/>
      </c>
      <c r="DK2" s="85" t="str">
        <f t="shared" si="1"/>
        <v/>
      </c>
      <c r="DL2" s="85" t="str">
        <f t="shared" si="1"/>
        <v/>
      </c>
      <c r="DM2" s="85" t="str">
        <f t="shared" si="1"/>
        <v/>
      </c>
      <c r="DN2" s="85" t="str">
        <f t="shared" si="1"/>
        <v/>
      </c>
      <c r="DO2" s="85" t="str">
        <f t="shared" si="1"/>
        <v/>
      </c>
      <c r="DP2" s="85" t="str">
        <f t="shared" si="1"/>
        <v/>
      </c>
      <c r="DQ2" s="85" t="str">
        <f t="shared" si="1"/>
        <v/>
      </c>
      <c r="DR2" s="85" t="str">
        <f t="shared" si="1"/>
        <v/>
      </c>
      <c r="DS2" s="85" t="str">
        <f t="shared" si="1"/>
        <v/>
      </c>
      <c r="DT2" s="85" t="str">
        <f t="shared" si="1"/>
        <v/>
      </c>
      <c r="DU2" s="85" t="str">
        <f t="shared" si="1"/>
        <v/>
      </c>
      <c r="DV2" s="85" t="str">
        <f t="shared" si="1"/>
        <v/>
      </c>
      <c r="DW2" s="85" t="str">
        <f t="shared" si="1"/>
        <v/>
      </c>
      <c r="DX2" s="85" t="str">
        <f t="shared" si="1"/>
        <v/>
      </c>
      <c r="DY2" s="85" t="str">
        <f t="shared" si="1"/>
        <v/>
      </c>
      <c r="DZ2" s="85" t="str">
        <f t="shared" si="1"/>
        <v/>
      </c>
      <c r="EA2" s="85" t="str">
        <f t="shared" si="1"/>
        <v/>
      </c>
      <c r="EB2" s="85" t="str">
        <f t="shared" si="1"/>
        <v/>
      </c>
      <c r="EC2" s="85" t="str">
        <f t="shared" si="1"/>
        <v/>
      </c>
      <c r="ED2" s="85" t="str">
        <f t="shared" si="1"/>
        <v/>
      </c>
      <c r="EE2" s="85" t="str">
        <f t="shared" si="1"/>
        <v/>
      </c>
      <c r="EF2" s="85" t="str">
        <f t="shared" si="1"/>
        <v/>
      </c>
      <c r="EG2" s="85" t="str">
        <f t="shared" si="1"/>
        <v/>
      </c>
      <c r="EH2" s="85" t="str">
        <f t="shared" si="1"/>
        <v/>
      </c>
      <c r="EI2" s="85" t="str">
        <f t="shared" si="1"/>
        <v/>
      </c>
      <c r="EJ2" s="85" t="str">
        <f t="shared" si="1"/>
        <v/>
      </c>
      <c r="EK2" s="85" t="str">
        <f t="shared" si="1"/>
        <v/>
      </c>
      <c r="EL2" s="85" t="str">
        <f t="shared" si="1"/>
        <v/>
      </c>
      <c r="EM2" s="85" t="str">
        <f t="shared" si="1"/>
        <v/>
      </c>
      <c r="EN2" s="85" t="str">
        <f t="shared" si="1"/>
        <v/>
      </c>
      <c r="EO2" s="85" t="str">
        <f t="shared" si="1"/>
        <v/>
      </c>
      <c r="EP2" s="85" t="str">
        <f t="shared" si="1"/>
        <v/>
      </c>
      <c r="EQ2" s="85" t="str">
        <f t="shared" si="1"/>
        <v/>
      </c>
      <c r="ER2" s="85" t="str">
        <f t="shared" si="1"/>
        <v/>
      </c>
      <c r="ES2" s="85" t="str">
        <f t="shared" si="1"/>
        <v/>
      </c>
      <c r="ET2" s="85" t="str">
        <f t="shared" si="1"/>
        <v/>
      </c>
      <c r="EU2" s="85" t="str">
        <f t="shared" si="1"/>
        <v/>
      </c>
      <c r="EV2" s="85" t="str">
        <f t="shared" si="1"/>
        <v/>
      </c>
      <c r="EW2" s="85" t="str">
        <f t="shared" si="1"/>
        <v/>
      </c>
      <c r="EX2" s="85" t="str">
        <f t="shared" si="1"/>
        <v/>
      </c>
      <c r="EY2" s="85" t="str">
        <f t="shared" si="1"/>
        <v/>
      </c>
      <c r="EZ2" s="85" t="str">
        <f t="shared" si="1"/>
        <v/>
      </c>
      <c r="FA2" s="85" t="str">
        <f t="shared" si="1"/>
        <v/>
      </c>
      <c r="FB2" s="85" t="str">
        <f t="shared" si="1"/>
        <v/>
      </c>
      <c r="FC2" s="85" t="str">
        <f t="shared" si="1"/>
        <v/>
      </c>
      <c r="FD2" s="85" t="str">
        <f t="shared" si="1"/>
        <v/>
      </c>
      <c r="FE2" s="85" t="str">
        <f t="shared" si="1"/>
        <v/>
      </c>
      <c r="FF2" s="85" t="str">
        <f t="shared" si="1"/>
        <v/>
      </c>
      <c r="FG2" s="85" t="str">
        <f t="shared" si="1"/>
        <v/>
      </c>
      <c r="FH2" s="85" t="str">
        <f t="shared" si="1"/>
        <v/>
      </c>
      <c r="FI2" s="85" t="str">
        <f t="shared" ref="FI2:HT2" si="2">IF(FI3="","",FH2+1)</f>
        <v/>
      </c>
      <c r="FJ2" s="85" t="str">
        <f t="shared" si="2"/>
        <v/>
      </c>
      <c r="FK2" s="85" t="str">
        <f t="shared" si="2"/>
        <v/>
      </c>
      <c r="FL2" s="85" t="str">
        <f t="shared" si="2"/>
        <v/>
      </c>
      <c r="FM2" s="85" t="str">
        <f t="shared" si="2"/>
        <v/>
      </c>
      <c r="FN2" s="85" t="str">
        <f t="shared" si="2"/>
        <v/>
      </c>
      <c r="FO2" s="85" t="str">
        <f t="shared" si="2"/>
        <v/>
      </c>
      <c r="FP2" s="85" t="str">
        <f t="shared" si="2"/>
        <v/>
      </c>
      <c r="FQ2" s="85" t="str">
        <f t="shared" si="2"/>
        <v/>
      </c>
      <c r="FR2" s="85" t="str">
        <f t="shared" si="2"/>
        <v/>
      </c>
      <c r="FS2" s="85" t="str">
        <f t="shared" si="2"/>
        <v/>
      </c>
      <c r="FT2" s="85" t="str">
        <f t="shared" si="2"/>
        <v/>
      </c>
      <c r="FU2" s="85" t="str">
        <f t="shared" si="2"/>
        <v/>
      </c>
      <c r="FV2" s="85" t="str">
        <f t="shared" si="2"/>
        <v/>
      </c>
      <c r="FW2" s="85" t="str">
        <f t="shared" si="2"/>
        <v/>
      </c>
      <c r="FX2" s="85" t="str">
        <f t="shared" si="2"/>
        <v/>
      </c>
      <c r="FY2" s="85" t="str">
        <f t="shared" si="2"/>
        <v/>
      </c>
      <c r="FZ2" s="85" t="str">
        <f t="shared" si="2"/>
        <v/>
      </c>
      <c r="GA2" s="85" t="str">
        <f t="shared" si="2"/>
        <v/>
      </c>
      <c r="GB2" s="85" t="str">
        <f t="shared" si="2"/>
        <v/>
      </c>
      <c r="GC2" s="85" t="str">
        <f t="shared" si="2"/>
        <v/>
      </c>
      <c r="GD2" s="85" t="str">
        <f t="shared" si="2"/>
        <v/>
      </c>
      <c r="GE2" s="85" t="str">
        <f t="shared" si="2"/>
        <v/>
      </c>
      <c r="GF2" s="85" t="str">
        <f t="shared" si="2"/>
        <v/>
      </c>
      <c r="GG2" s="85" t="str">
        <f t="shared" si="2"/>
        <v/>
      </c>
      <c r="GH2" s="85" t="str">
        <f t="shared" si="2"/>
        <v/>
      </c>
      <c r="GI2" s="85" t="str">
        <f t="shared" si="2"/>
        <v/>
      </c>
      <c r="GJ2" s="85" t="str">
        <f t="shared" si="2"/>
        <v/>
      </c>
      <c r="GK2" s="85" t="str">
        <f t="shared" si="2"/>
        <v/>
      </c>
      <c r="GL2" s="85" t="str">
        <f t="shared" si="2"/>
        <v/>
      </c>
      <c r="GM2" s="85" t="str">
        <f t="shared" si="2"/>
        <v/>
      </c>
      <c r="GN2" s="85" t="str">
        <f t="shared" si="2"/>
        <v/>
      </c>
      <c r="GO2" s="85" t="str">
        <f t="shared" si="2"/>
        <v/>
      </c>
      <c r="GP2" s="85" t="str">
        <f t="shared" si="2"/>
        <v/>
      </c>
      <c r="GQ2" s="85" t="str">
        <f t="shared" si="2"/>
        <v/>
      </c>
      <c r="GR2" s="85" t="str">
        <f t="shared" si="2"/>
        <v/>
      </c>
      <c r="GS2" s="85" t="str">
        <f t="shared" si="2"/>
        <v/>
      </c>
      <c r="GT2" s="85" t="str">
        <f t="shared" si="2"/>
        <v/>
      </c>
      <c r="GU2" s="85" t="str">
        <f t="shared" si="2"/>
        <v/>
      </c>
      <c r="GV2" s="85" t="str">
        <f t="shared" si="2"/>
        <v/>
      </c>
      <c r="GW2" s="85" t="str">
        <f t="shared" si="2"/>
        <v/>
      </c>
      <c r="GX2" s="85" t="str">
        <f t="shared" si="2"/>
        <v/>
      </c>
      <c r="GY2" s="85" t="str">
        <f t="shared" si="2"/>
        <v/>
      </c>
      <c r="GZ2" s="85" t="str">
        <f t="shared" si="2"/>
        <v/>
      </c>
      <c r="HA2" s="85" t="str">
        <f t="shared" si="2"/>
        <v/>
      </c>
      <c r="HB2" s="85" t="str">
        <f t="shared" si="2"/>
        <v/>
      </c>
      <c r="HC2" s="85" t="str">
        <f t="shared" si="2"/>
        <v/>
      </c>
      <c r="HD2" s="85" t="str">
        <f t="shared" si="2"/>
        <v/>
      </c>
      <c r="HE2" s="85" t="str">
        <f t="shared" si="2"/>
        <v/>
      </c>
      <c r="HF2" s="85" t="str">
        <f t="shared" si="2"/>
        <v/>
      </c>
      <c r="HG2" s="85" t="str">
        <f t="shared" si="2"/>
        <v/>
      </c>
      <c r="HH2" s="85" t="str">
        <f t="shared" si="2"/>
        <v/>
      </c>
      <c r="HI2" s="85" t="str">
        <f t="shared" si="2"/>
        <v/>
      </c>
      <c r="HJ2" s="85" t="str">
        <f t="shared" si="2"/>
        <v/>
      </c>
      <c r="HK2" s="85" t="str">
        <f t="shared" si="2"/>
        <v/>
      </c>
      <c r="HL2" s="85" t="str">
        <f t="shared" si="2"/>
        <v/>
      </c>
      <c r="HM2" s="85" t="str">
        <f t="shared" si="2"/>
        <v/>
      </c>
      <c r="HN2" s="85" t="str">
        <f t="shared" si="2"/>
        <v/>
      </c>
      <c r="HO2" s="85" t="str">
        <f t="shared" si="2"/>
        <v/>
      </c>
      <c r="HP2" s="85" t="str">
        <f t="shared" si="2"/>
        <v/>
      </c>
      <c r="HQ2" s="85" t="str">
        <f t="shared" si="2"/>
        <v/>
      </c>
      <c r="HR2" s="85" t="str">
        <f t="shared" si="2"/>
        <v/>
      </c>
      <c r="HS2" s="85" t="str">
        <f t="shared" si="2"/>
        <v/>
      </c>
      <c r="HT2" s="85" t="str">
        <f t="shared" si="2"/>
        <v/>
      </c>
      <c r="HU2" s="85" t="str">
        <f t="shared" ref="HU2:IK2" si="3">IF(HU3="","",HT2+1)</f>
        <v/>
      </c>
      <c r="HV2" s="85" t="str">
        <f t="shared" si="3"/>
        <v/>
      </c>
      <c r="HW2" s="85" t="str">
        <f t="shared" si="3"/>
        <v/>
      </c>
      <c r="HX2" s="85" t="str">
        <f t="shared" si="3"/>
        <v/>
      </c>
      <c r="HY2" s="85" t="str">
        <f t="shared" si="3"/>
        <v/>
      </c>
      <c r="HZ2" s="85" t="str">
        <f t="shared" si="3"/>
        <v/>
      </c>
      <c r="IA2" s="85" t="str">
        <f t="shared" si="3"/>
        <v/>
      </c>
      <c r="IB2" s="85" t="str">
        <f t="shared" si="3"/>
        <v/>
      </c>
      <c r="IC2" s="85" t="str">
        <f t="shared" si="3"/>
        <v/>
      </c>
      <c r="ID2" s="85" t="str">
        <f t="shared" si="3"/>
        <v/>
      </c>
      <c r="IE2" s="85" t="str">
        <f t="shared" si="3"/>
        <v/>
      </c>
      <c r="IF2" s="85" t="str">
        <f t="shared" si="3"/>
        <v/>
      </c>
      <c r="IG2" s="85" t="str">
        <f t="shared" si="3"/>
        <v/>
      </c>
      <c r="IH2" s="85" t="str">
        <f t="shared" si="3"/>
        <v/>
      </c>
      <c r="II2" s="85" t="str">
        <f t="shared" si="3"/>
        <v/>
      </c>
      <c r="IJ2" s="85" t="str">
        <f t="shared" si="3"/>
        <v/>
      </c>
      <c r="IK2" s="85" t="str">
        <f t="shared" si="3"/>
        <v/>
      </c>
    </row>
    <row r="3" spans="1:245" s="91" customFormat="1" x14ac:dyDescent="0.2">
      <c r="A3" s="87" t="s">
        <v>117</v>
      </c>
      <c r="B3" s="88" t="s">
        <v>346</v>
      </c>
      <c r="C3" s="88" t="s">
        <v>347</v>
      </c>
      <c r="D3" s="89"/>
      <c r="E3" s="89"/>
      <c r="F3" s="90"/>
      <c r="G3" s="88"/>
      <c r="H3" s="88"/>
      <c r="I3" s="88"/>
      <c r="J3" s="88"/>
      <c r="K3" s="89"/>
      <c r="L3" s="89"/>
      <c r="M3" s="89"/>
      <c r="N3" s="89"/>
      <c r="O3" s="89"/>
      <c r="P3" s="89"/>
      <c r="Q3" s="89"/>
      <c r="R3" s="89"/>
      <c r="S3" s="89"/>
      <c r="T3" s="89"/>
      <c r="U3" s="89"/>
      <c r="V3" s="89"/>
      <c r="W3" s="89"/>
      <c r="X3" s="89"/>
      <c r="Y3" s="89"/>
      <c r="Z3" s="89"/>
      <c r="AA3" s="89"/>
      <c r="AB3" s="89"/>
      <c r="AC3" s="89"/>
      <c r="AD3" s="89"/>
      <c r="AE3" s="89"/>
      <c r="AF3" s="89"/>
      <c r="AG3" s="89"/>
      <c r="AH3" s="89"/>
      <c r="AI3" s="89"/>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row>
    <row r="4" spans="1:245" s="91" customFormat="1" x14ac:dyDescent="0.2">
      <c r="A4" s="87" t="s">
        <v>118</v>
      </c>
      <c r="B4" s="88"/>
      <c r="C4" s="93"/>
      <c r="D4" s="88"/>
      <c r="E4" s="88"/>
      <c r="F4" s="90"/>
      <c r="G4" s="88"/>
      <c r="H4" s="88"/>
      <c r="I4" s="88"/>
      <c r="J4" s="88"/>
      <c r="K4" s="89"/>
      <c r="L4" s="88"/>
      <c r="M4" s="88"/>
      <c r="N4" s="88"/>
      <c r="O4" s="89"/>
      <c r="P4" s="89"/>
      <c r="Q4" s="88"/>
      <c r="R4" s="88"/>
      <c r="S4" s="88"/>
      <c r="T4" s="88"/>
      <c r="U4" s="88"/>
      <c r="V4" s="88"/>
      <c r="W4" s="88"/>
      <c r="X4" s="94"/>
      <c r="Y4" s="88"/>
      <c r="Z4" s="89"/>
      <c r="AA4" s="88"/>
      <c r="AB4" s="88"/>
      <c r="AC4" s="89"/>
      <c r="AD4" s="89"/>
      <c r="AE4" s="89"/>
      <c r="AF4" s="89"/>
      <c r="AG4" s="89"/>
      <c r="AH4" s="89"/>
      <c r="AI4" s="89"/>
      <c r="AQ4" s="95"/>
      <c r="AR4" s="95"/>
      <c r="AS4" s="95"/>
      <c r="AT4" s="95"/>
      <c r="AU4" s="95"/>
      <c r="AV4" s="95"/>
      <c r="AW4" s="95"/>
      <c r="GA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row>
    <row r="5" spans="1:245" s="100" customFormat="1" x14ac:dyDescent="0.2">
      <c r="A5" s="96" t="s">
        <v>119</v>
      </c>
      <c r="B5" s="97" t="s">
        <v>339</v>
      </c>
      <c r="C5" s="97" t="s">
        <v>339</v>
      </c>
      <c r="D5" s="97"/>
      <c r="E5" s="98"/>
      <c r="F5" s="99"/>
      <c r="G5" s="97"/>
      <c r="H5" s="97"/>
      <c r="I5" s="97"/>
      <c r="J5" s="97"/>
      <c r="K5" s="97"/>
      <c r="L5" s="98"/>
      <c r="M5" s="97"/>
      <c r="N5" s="98"/>
      <c r="O5" s="98"/>
      <c r="P5" s="98"/>
      <c r="Q5" s="97"/>
      <c r="R5" s="98"/>
      <c r="S5" s="97"/>
      <c r="T5" s="98"/>
      <c r="U5" s="97"/>
      <c r="V5" s="98"/>
      <c r="W5" s="97"/>
      <c r="X5" s="98"/>
      <c r="Y5" s="97"/>
      <c r="Z5" s="97"/>
      <c r="AA5" s="98"/>
      <c r="AB5" s="98"/>
      <c r="AC5" s="98"/>
      <c r="AD5" s="98"/>
      <c r="AE5" s="98"/>
      <c r="AF5" s="98"/>
      <c r="AG5" s="98"/>
      <c r="AH5" s="98"/>
      <c r="AI5" s="98"/>
      <c r="DO5" s="101"/>
      <c r="GC5" s="102"/>
      <c r="GD5" s="102"/>
      <c r="GE5" s="102"/>
      <c r="GF5" s="102"/>
      <c r="GG5" s="102"/>
      <c r="GH5" s="102"/>
      <c r="GI5" s="102"/>
      <c r="GJ5" s="102"/>
      <c r="GK5" s="102"/>
      <c r="GL5" s="102"/>
      <c r="GM5" s="102"/>
      <c r="GN5" s="102"/>
      <c r="GO5" s="102"/>
      <c r="GP5" s="102"/>
      <c r="GQ5" s="102"/>
      <c r="GR5" s="102"/>
      <c r="GS5" s="102"/>
      <c r="GT5" s="102"/>
      <c r="GU5" s="102"/>
      <c r="GV5" s="102"/>
      <c r="GW5" s="103"/>
      <c r="GX5" s="102"/>
      <c r="GY5" s="102"/>
      <c r="GZ5" s="102"/>
      <c r="HA5" s="102"/>
      <c r="HB5" s="102"/>
    </row>
    <row r="6" spans="1:245" s="100" customFormat="1" x14ac:dyDescent="0.2">
      <c r="A6" s="96" t="s">
        <v>120</v>
      </c>
      <c r="B6" s="97"/>
      <c r="C6" s="97"/>
      <c r="D6" s="98"/>
      <c r="E6" s="98"/>
      <c r="F6" s="99"/>
      <c r="G6" s="97"/>
      <c r="H6" s="97"/>
      <c r="I6" s="97"/>
      <c r="J6" s="97"/>
      <c r="K6" s="98"/>
      <c r="L6" s="98"/>
      <c r="M6" s="98"/>
      <c r="N6" s="98"/>
      <c r="O6" s="98"/>
      <c r="P6" s="98"/>
      <c r="Q6" s="98"/>
      <c r="R6" s="98"/>
      <c r="S6" s="98"/>
      <c r="T6" s="98"/>
      <c r="U6" s="98"/>
      <c r="V6" s="98"/>
      <c r="W6" s="98"/>
      <c r="X6" s="98"/>
      <c r="Y6" s="98"/>
      <c r="Z6" s="98"/>
      <c r="AA6" s="98"/>
      <c r="AB6" s="98"/>
      <c r="AC6" s="98"/>
      <c r="AD6" s="98"/>
      <c r="AE6" s="98"/>
      <c r="AF6" s="98"/>
      <c r="AG6" s="98"/>
      <c r="AH6" s="98"/>
      <c r="AI6" s="98"/>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row>
    <row r="7" spans="1:245" s="107" customFormat="1" x14ac:dyDescent="0.2">
      <c r="A7" s="87" t="s">
        <v>121</v>
      </c>
      <c r="B7" s="104" t="s">
        <v>340</v>
      </c>
      <c r="C7" s="104" t="s">
        <v>343</v>
      </c>
      <c r="D7" s="104"/>
      <c r="E7" s="105"/>
      <c r="F7" s="106"/>
      <c r="G7" s="104"/>
      <c r="H7" s="104"/>
      <c r="I7" s="104"/>
      <c r="J7" s="104"/>
      <c r="K7" s="105"/>
      <c r="L7" s="105"/>
      <c r="M7" s="104"/>
      <c r="N7" s="105"/>
      <c r="O7" s="105"/>
      <c r="P7" s="105"/>
      <c r="Q7" s="104"/>
      <c r="R7" s="105"/>
      <c r="S7" s="104"/>
      <c r="T7" s="105"/>
      <c r="U7" s="105"/>
      <c r="V7" s="105"/>
      <c r="W7" s="105"/>
      <c r="X7" s="105"/>
      <c r="Y7" s="105"/>
      <c r="Z7" s="105"/>
      <c r="AA7" s="105"/>
      <c r="AB7" s="105"/>
      <c r="AC7" s="105"/>
      <c r="AD7" s="105"/>
      <c r="AE7" s="105"/>
      <c r="AF7" s="105"/>
      <c r="AG7" s="105"/>
      <c r="AH7" s="105"/>
      <c r="AI7" s="105"/>
      <c r="GC7" s="108"/>
      <c r="GD7" s="108"/>
      <c r="GE7" s="108"/>
      <c r="GF7" s="108"/>
      <c r="GG7" s="108"/>
      <c r="GH7" s="108"/>
      <c r="GI7" s="108"/>
      <c r="GJ7" s="108"/>
      <c r="GK7" s="108"/>
      <c r="GL7" s="108"/>
      <c r="GM7" s="108"/>
      <c r="GN7" s="108"/>
      <c r="GO7" s="108"/>
      <c r="GP7" s="108"/>
      <c r="GQ7" s="108"/>
      <c r="GR7" s="108"/>
      <c r="GS7" s="108"/>
      <c r="GT7" s="108"/>
      <c r="GU7" s="108"/>
      <c r="GV7" s="108"/>
      <c r="GW7" s="108"/>
      <c r="GX7" s="108"/>
      <c r="GY7" s="108"/>
      <c r="GZ7" s="108"/>
      <c r="HA7" s="108"/>
      <c r="HB7" s="108"/>
    </row>
    <row r="8" spans="1:245" s="107" customFormat="1" x14ac:dyDescent="0.2">
      <c r="A8" s="87" t="s">
        <v>122</v>
      </c>
      <c r="B8" s="104"/>
      <c r="C8" s="104"/>
      <c r="D8" s="105"/>
      <c r="E8" s="105"/>
      <c r="F8" s="106"/>
      <c r="G8" s="104"/>
      <c r="H8" s="104"/>
      <c r="I8" s="104"/>
      <c r="J8" s="104"/>
      <c r="K8" s="105"/>
      <c r="L8" s="105"/>
      <c r="M8" s="105"/>
      <c r="N8" s="104"/>
      <c r="O8" s="105"/>
      <c r="P8" s="105"/>
      <c r="Q8" s="105"/>
      <c r="R8" s="105"/>
      <c r="S8" s="104"/>
      <c r="T8" s="105"/>
      <c r="U8" s="105"/>
      <c r="V8" s="105"/>
      <c r="W8" s="105"/>
      <c r="X8" s="105"/>
      <c r="Y8" s="105"/>
      <c r="Z8" s="105"/>
      <c r="AA8" s="105"/>
      <c r="AB8" s="105"/>
      <c r="AC8" s="105"/>
      <c r="AD8" s="105"/>
      <c r="AE8" s="105"/>
      <c r="AF8" s="105"/>
      <c r="AG8" s="105"/>
      <c r="AH8" s="105"/>
      <c r="AI8" s="105"/>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row>
    <row r="9" spans="1:245" s="100" customFormat="1" x14ac:dyDescent="0.2">
      <c r="A9" s="96" t="s">
        <v>123</v>
      </c>
      <c r="B9" s="97"/>
      <c r="C9" s="109"/>
      <c r="D9" s="109"/>
      <c r="E9" s="98"/>
      <c r="F9" s="99"/>
      <c r="G9" s="97"/>
      <c r="H9" s="97"/>
      <c r="I9" s="97"/>
      <c r="J9" s="97"/>
      <c r="K9" s="98"/>
      <c r="L9" s="97"/>
      <c r="M9" s="97"/>
      <c r="N9" s="98"/>
      <c r="O9" s="98"/>
      <c r="P9" s="98"/>
      <c r="Q9" s="109"/>
      <c r="R9" s="98"/>
      <c r="S9" s="97"/>
      <c r="T9" s="97"/>
      <c r="U9" s="97"/>
      <c r="V9" s="98"/>
      <c r="W9" s="98"/>
      <c r="X9" s="98"/>
      <c r="Y9" s="98"/>
      <c r="Z9" s="98"/>
      <c r="AA9" s="98"/>
      <c r="AB9" s="98"/>
      <c r="AC9" s="98"/>
      <c r="AD9" s="98"/>
      <c r="AE9" s="98"/>
      <c r="AF9" s="98"/>
      <c r="AG9" s="98"/>
      <c r="AH9" s="98"/>
      <c r="AI9" s="98"/>
      <c r="AY9" s="101"/>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row>
    <row r="10" spans="1:245" s="100" customFormat="1" x14ac:dyDescent="0.2">
      <c r="A10" s="96" t="s">
        <v>124</v>
      </c>
      <c r="B10" s="97"/>
      <c r="C10" s="97"/>
      <c r="D10" s="97"/>
      <c r="E10" s="98"/>
      <c r="F10" s="99"/>
      <c r="G10" s="97"/>
      <c r="H10" s="97"/>
      <c r="I10" s="97"/>
      <c r="J10" s="97"/>
      <c r="K10" s="98"/>
      <c r="L10" s="98"/>
      <c r="M10" s="98"/>
      <c r="N10" s="98"/>
      <c r="O10" s="98"/>
      <c r="P10" s="98"/>
      <c r="Q10" s="97"/>
      <c r="R10" s="98"/>
      <c r="S10" s="98"/>
      <c r="T10" s="98"/>
      <c r="U10" s="98"/>
      <c r="V10" s="98"/>
      <c r="W10" s="98"/>
      <c r="X10" s="98"/>
      <c r="Y10" s="98"/>
      <c r="Z10" s="98"/>
      <c r="AA10" s="98"/>
      <c r="AB10" s="98"/>
      <c r="AC10" s="98"/>
      <c r="AD10" s="98"/>
      <c r="AE10" s="98"/>
      <c r="AF10" s="98"/>
      <c r="AG10" s="98"/>
      <c r="AH10" s="98"/>
      <c r="AI10" s="98"/>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row>
    <row r="11" spans="1:245" s="107" customFormat="1" x14ac:dyDescent="0.2">
      <c r="A11" s="87" t="s">
        <v>125</v>
      </c>
      <c r="B11" s="104"/>
      <c r="C11" s="104"/>
      <c r="D11" s="105"/>
      <c r="E11" s="105"/>
      <c r="F11" s="106"/>
      <c r="G11" s="104"/>
      <c r="H11" s="104"/>
      <c r="I11" s="104"/>
      <c r="J11" s="104"/>
      <c r="K11" s="105"/>
      <c r="L11" s="105"/>
      <c r="M11" s="105"/>
      <c r="N11" s="105"/>
      <c r="O11" s="105"/>
      <c r="P11" s="105"/>
      <c r="Q11" s="105"/>
      <c r="R11" s="105"/>
      <c r="S11" s="104"/>
      <c r="T11" s="105"/>
      <c r="U11" s="105"/>
      <c r="V11" s="105"/>
      <c r="W11" s="105"/>
      <c r="X11" s="104"/>
      <c r="Y11" s="105"/>
      <c r="Z11" s="105"/>
      <c r="AA11" s="105"/>
      <c r="AB11" s="105"/>
      <c r="AC11" s="105"/>
      <c r="AD11" s="105"/>
      <c r="AE11" s="105"/>
      <c r="AF11" s="105"/>
      <c r="AG11" s="105"/>
      <c r="AH11" s="105"/>
      <c r="AI11" s="105"/>
      <c r="GC11" s="108"/>
      <c r="GD11" s="108"/>
      <c r="GE11" s="108"/>
      <c r="GF11" s="108"/>
      <c r="GG11" s="108"/>
      <c r="GH11" s="108"/>
      <c r="GI11" s="108"/>
      <c r="GJ11" s="108"/>
      <c r="GK11" s="108"/>
      <c r="GL11" s="108"/>
      <c r="GM11" s="108"/>
      <c r="GN11" s="108"/>
      <c r="GO11" s="108"/>
      <c r="GP11" s="108"/>
      <c r="GQ11" s="108"/>
      <c r="GR11" s="108"/>
      <c r="GS11" s="108"/>
      <c r="GT11" s="108"/>
      <c r="GU11" s="108"/>
      <c r="GV11" s="108"/>
      <c r="GW11" s="108"/>
      <c r="GX11" s="108"/>
      <c r="GY11" s="108"/>
      <c r="GZ11" s="108"/>
      <c r="HA11" s="108"/>
      <c r="HB11" s="108"/>
    </row>
    <row r="12" spans="1:245" s="107" customFormat="1" ht="25.5" x14ac:dyDescent="0.2">
      <c r="A12" s="87" t="s">
        <v>126</v>
      </c>
      <c r="B12" s="104"/>
      <c r="C12" s="104"/>
      <c r="D12" s="105"/>
      <c r="E12" s="105"/>
      <c r="F12" s="106"/>
      <c r="G12" s="104"/>
      <c r="H12" s="104"/>
      <c r="I12" s="104"/>
      <c r="J12" s="104"/>
      <c r="K12" s="105"/>
      <c r="L12" s="105"/>
      <c r="M12" s="105"/>
      <c r="N12" s="105"/>
      <c r="O12" s="105"/>
      <c r="P12" s="105"/>
      <c r="Q12" s="105"/>
      <c r="R12" s="105"/>
      <c r="S12" s="104"/>
      <c r="T12" s="105"/>
      <c r="U12" s="105"/>
      <c r="V12" s="105"/>
      <c r="W12" s="105"/>
      <c r="X12" s="104"/>
      <c r="Y12" s="105"/>
      <c r="Z12" s="105"/>
      <c r="AA12" s="105"/>
      <c r="AB12" s="105"/>
      <c r="AC12" s="105"/>
      <c r="AD12" s="105"/>
      <c r="AE12" s="105"/>
      <c r="AF12" s="105"/>
      <c r="AG12" s="105"/>
      <c r="AH12" s="105"/>
      <c r="AI12" s="105"/>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row>
    <row r="13" spans="1:245" s="100" customFormat="1" x14ac:dyDescent="0.2">
      <c r="A13" s="96" t="s">
        <v>127</v>
      </c>
      <c r="B13" s="97"/>
      <c r="C13" s="97"/>
      <c r="D13" s="98"/>
      <c r="E13" s="98"/>
      <c r="F13" s="99"/>
      <c r="G13" s="97"/>
      <c r="H13" s="97"/>
      <c r="I13" s="97"/>
      <c r="J13" s="97"/>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row>
    <row r="14" spans="1:245" s="100" customFormat="1" x14ac:dyDescent="0.2">
      <c r="A14" s="96" t="s">
        <v>128</v>
      </c>
      <c r="B14" s="97"/>
      <c r="C14" s="97"/>
      <c r="D14" s="98"/>
      <c r="E14" s="98"/>
      <c r="F14" s="99"/>
      <c r="G14" s="97"/>
      <c r="H14" s="97"/>
      <c r="I14" s="97"/>
      <c r="J14" s="97"/>
      <c r="K14" s="98"/>
      <c r="L14" s="98"/>
      <c r="M14" s="98"/>
      <c r="N14" s="97"/>
      <c r="O14" s="98"/>
      <c r="P14" s="98"/>
      <c r="Q14" s="98"/>
      <c r="R14" s="98"/>
      <c r="S14" s="98"/>
      <c r="T14" s="98"/>
      <c r="U14" s="98"/>
      <c r="V14" s="98"/>
      <c r="W14" s="98"/>
      <c r="X14" s="98"/>
      <c r="Y14" s="98"/>
      <c r="Z14" s="98"/>
      <c r="AA14" s="98"/>
      <c r="AB14" s="98"/>
      <c r="AC14" s="98"/>
      <c r="AD14" s="98"/>
      <c r="AE14" s="98"/>
      <c r="AF14" s="98"/>
      <c r="AG14" s="98"/>
      <c r="AH14" s="98"/>
      <c r="AI14" s="98"/>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row>
    <row r="15" spans="1:245" s="91" customFormat="1" x14ac:dyDescent="0.2">
      <c r="A15" s="87" t="s">
        <v>129</v>
      </c>
      <c r="B15" s="88"/>
      <c r="C15" s="88"/>
      <c r="D15" s="89"/>
      <c r="E15" s="89"/>
      <c r="F15" s="90"/>
      <c r="G15" s="88"/>
      <c r="H15" s="88"/>
      <c r="I15" s="88"/>
      <c r="J15" s="88"/>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row>
    <row r="16" spans="1:245" s="107" customFormat="1" x14ac:dyDescent="0.2">
      <c r="A16" s="87" t="s">
        <v>130</v>
      </c>
      <c r="B16" s="104"/>
      <c r="C16" s="104"/>
      <c r="D16" s="105"/>
      <c r="E16" s="105"/>
      <c r="F16" s="106"/>
      <c r="G16" s="104"/>
      <c r="H16" s="104"/>
      <c r="I16" s="104"/>
      <c r="J16" s="104"/>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CC16" s="91"/>
      <c r="GC16" s="108"/>
      <c r="GD16" s="108"/>
      <c r="GE16" s="108"/>
      <c r="GF16" s="108"/>
      <c r="GG16" s="108"/>
      <c r="GH16" s="108"/>
      <c r="GI16" s="108"/>
      <c r="GJ16" s="108"/>
      <c r="GK16" s="108"/>
      <c r="GL16" s="108"/>
      <c r="GM16" s="108"/>
      <c r="GN16" s="108"/>
      <c r="GO16" s="108"/>
      <c r="GP16" s="108"/>
      <c r="GQ16" s="108"/>
      <c r="GR16" s="108"/>
      <c r="GS16" s="108"/>
      <c r="GT16" s="108"/>
      <c r="GU16" s="108"/>
      <c r="GV16" s="108"/>
      <c r="GW16" s="108"/>
      <c r="GX16" s="108"/>
      <c r="GY16" s="108"/>
      <c r="GZ16" s="108"/>
      <c r="HA16" s="108"/>
      <c r="HB16" s="108"/>
    </row>
    <row r="17" spans="1:210" s="113" customFormat="1" x14ac:dyDescent="0.2">
      <c r="A17" s="96" t="s">
        <v>131</v>
      </c>
      <c r="B17" s="110"/>
      <c r="C17" s="110"/>
      <c r="D17" s="111"/>
      <c r="E17" s="111"/>
      <c r="F17" s="112"/>
      <c r="G17" s="110"/>
      <c r="H17" s="110"/>
      <c r="I17" s="110"/>
      <c r="J17" s="11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row>
    <row r="18" spans="1:210" s="113" customFormat="1" x14ac:dyDescent="0.2">
      <c r="A18" s="96" t="s">
        <v>132</v>
      </c>
      <c r="B18" s="110"/>
      <c r="C18" s="110"/>
      <c r="D18" s="111"/>
      <c r="E18" s="111"/>
      <c r="F18" s="112"/>
      <c r="G18" s="110"/>
      <c r="H18" s="110"/>
      <c r="I18" s="110"/>
      <c r="J18" s="110"/>
      <c r="K18" s="111"/>
      <c r="L18" s="111"/>
      <c r="M18" s="111"/>
      <c r="N18" s="111"/>
      <c r="O18" s="111"/>
      <c r="P18" s="111"/>
      <c r="Q18" s="111"/>
      <c r="R18" s="111"/>
      <c r="S18" s="111"/>
      <c r="T18" s="111"/>
      <c r="U18" s="111"/>
      <c r="V18" s="111"/>
      <c r="W18" s="111"/>
      <c r="X18" s="115"/>
      <c r="Y18" s="111"/>
      <c r="Z18" s="111"/>
      <c r="AA18" s="111"/>
      <c r="AB18" s="111"/>
      <c r="AC18" s="111"/>
      <c r="AD18" s="111"/>
      <c r="AE18" s="111"/>
      <c r="AF18" s="111"/>
      <c r="AG18" s="111"/>
      <c r="AH18" s="111"/>
      <c r="AI18" s="111"/>
      <c r="GC18" s="114"/>
      <c r="GD18" s="114"/>
      <c r="GE18" s="114"/>
      <c r="GF18" s="114"/>
      <c r="GG18" s="114"/>
      <c r="GH18" s="114"/>
      <c r="GI18" s="114"/>
      <c r="GJ18" s="114"/>
      <c r="GK18" s="114"/>
      <c r="GL18" s="114"/>
      <c r="GM18" s="114"/>
      <c r="GN18" s="114"/>
      <c r="GO18" s="114"/>
      <c r="GP18" s="114"/>
      <c r="GQ18" s="114"/>
      <c r="GR18" s="114"/>
      <c r="GS18" s="114"/>
      <c r="GT18" s="114"/>
      <c r="GU18" s="114"/>
      <c r="GV18" s="114"/>
      <c r="GW18" s="114"/>
      <c r="GX18" s="114"/>
      <c r="GY18" s="114"/>
      <c r="GZ18" s="114"/>
      <c r="HA18" s="114"/>
      <c r="HB18" s="114"/>
    </row>
    <row r="19" spans="1:210" s="91" customFormat="1" x14ac:dyDescent="0.2">
      <c r="A19" s="87" t="s">
        <v>133</v>
      </c>
      <c r="B19" s="88"/>
      <c r="C19" s="88"/>
      <c r="D19" s="89"/>
      <c r="E19" s="89"/>
      <c r="F19" s="90"/>
      <c r="G19" s="88"/>
      <c r="H19" s="88"/>
      <c r="I19" s="88"/>
      <c r="J19" s="88"/>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row>
    <row r="20" spans="1:210" s="121" customFormat="1" x14ac:dyDescent="0.25">
      <c r="A20" s="116" t="s">
        <v>134</v>
      </c>
      <c r="B20" s="117" t="s">
        <v>341</v>
      </c>
      <c r="C20" s="117" t="s">
        <v>344</v>
      </c>
      <c r="D20" s="118"/>
      <c r="E20" s="117"/>
      <c r="F20" s="119"/>
      <c r="G20" s="117"/>
      <c r="H20" s="117"/>
      <c r="I20" s="117"/>
      <c r="J20" s="117"/>
      <c r="K20" s="118"/>
      <c r="L20" s="118"/>
      <c r="M20" s="120"/>
      <c r="N20" s="118"/>
      <c r="P20" s="122"/>
      <c r="Q20" s="118"/>
      <c r="R20" s="118"/>
      <c r="T20" s="118"/>
      <c r="U20" s="118"/>
      <c r="V20" s="118"/>
      <c r="W20" s="118"/>
      <c r="X20" s="118"/>
      <c r="Y20" s="118"/>
      <c r="Z20" s="118"/>
      <c r="AA20" s="122"/>
      <c r="AB20" s="122"/>
      <c r="AC20" s="122"/>
      <c r="AD20" s="122"/>
      <c r="AE20" s="122"/>
      <c r="AF20" s="122"/>
      <c r="AG20" s="122"/>
      <c r="AH20" s="122"/>
      <c r="AI20" s="122"/>
      <c r="AJ20" s="122"/>
      <c r="AK20" s="122"/>
      <c r="AL20" s="122"/>
      <c r="AM20" s="122"/>
      <c r="AN20" s="122"/>
      <c r="AO20" s="122"/>
      <c r="AP20" s="122"/>
      <c r="AQ20" s="122"/>
      <c r="AR20" s="122"/>
      <c r="AS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X20" s="122"/>
      <c r="BY20" s="122"/>
      <c r="BZ20" s="122"/>
      <c r="CA20" s="122"/>
      <c r="CB20" s="122"/>
      <c r="CC20" s="122"/>
      <c r="CD20" s="122"/>
      <c r="CE20" s="122"/>
      <c r="CF20" s="122"/>
      <c r="CG20" s="122"/>
      <c r="CH20" s="122"/>
      <c r="CI20" s="122"/>
      <c r="CK20" s="122"/>
      <c r="CL20" s="122"/>
      <c r="CN20" s="122"/>
      <c r="CO20" s="122"/>
      <c r="CP20" s="122"/>
      <c r="CQ20" s="122"/>
      <c r="CR20" s="122"/>
      <c r="CS20" s="122"/>
      <c r="CT20" s="122"/>
      <c r="CU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GC20" s="120"/>
      <c r="GE20" s="120"/>
      <c r="GI20" s="120"/>
      <c r="GJ20" s="120"/>
      <c r="GK20" s="120"/>
      <c r="GM20" s="120"/>
      <c r="GN20" s="120"/>
      <c r="GO20" s="120"/>
      <c r="GP20" s="120"/>
      <c r="GQ20" s="120"/>
      <c r="GR20" s="120"/>
      <c r="GS20" s="120"/>
      <c r="GT20" s="120"/>
      <c r="GU20" s="120"/>
      <c r="GV20" s="120"/>
      <c r="GW20" s="120"/>
      <c r="GX20" s="120"/>
      <c r="GY20" s="120"/>
      <c r="GZ20" s="120"/>
      <c r="HA20" s="120"/>
      <c r="HB20" s="120"/>
    </row>
    <row r="21" spans="1:210" s="104" customFormat="1" ht="25.5" x14ac:dyDescent="0.25">
      <c r="A21" s="123" t="s">
        <v>135</v>
      </c>
      <c r="B21" s="124" t="s">
        <v>342</v>
      </c>
      <c r="C21" s="124" t="s">
        <v>345</v>
      </c>
      <c r="D21" s="125"/>
      <c r="E21" s="124"/>
      <c r="F21" s="126"/>
      <c r="G21" s="124"/>
      <c r="H21" s="124"/>
      <c r="I21" s="124"/>
      <c r="J21" s="124"/>
      <c r="K21" s="125"/>
      <c r="L21" s="125"/>
      <c r="M21" s="127"/>
      <c r="N21" s="125"/>
      <c r="P21" s="128"/>
      <c r="Q21" s="125"/>
      <c r="R21" s="125"/>
      <c r="T21" s="125"/>
      <c r="U21" s="125"/>
      <c r="V21" s="125"/>
      <c r="W21" s="125"/>
      <c r="X21" s="125"/>
      <c r="Y21" s="125"/>
      <c r="Z21" s="125"/>
      <c r="AA21" s="128"/>
      <c r="AB21" s="128"/>
      <c r="AC21" s="128"/>
      <c r="AD21" s="128"/>
      <c r="AE21" s="128"/>
      <c r="AF21" s="128"/>
      <c r="AG21" s="128"/>
      <c r="AH21" s="128"/>
      <c r="AI21" s="128"/>
      <c r="AJ21" s="128"/>
      <c r="AK21" s="128"/>
      <c r="AL21" s="128"/>
      <c r="AM21" s="128"/>
      <c r="AN21" s="128"/>
      <c r="AO21" s="128"/>
      <c r="AP21" s="128"/>
      <c r="AQ21" s="128"/>
      <c r="AR21" s="128"/>
      <c r="AS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X21" s="128"/>
      <c r="BY21" s="128"/>
      <c r="BZ21" s="128"/>
      <c r="CA21" s="128"/>
      <c r="CB21" s="128"/>
      <c r="CC21" s="128"/>
      <c r="CD21" s="128"/>
      <c r="CE21" s="128"/>
      <c r="CF21" s="128"/>
      <c r="CG21" s="128"/>
      <c r="CH21" s="128"/>
      <c r="CI21" s="128"/>
      <c r="CK21" s="128"/>
      <c r="CL21" s="128"/>
      <c r="CN21" s="128"/>
      <c r="CO21" s="128"/>
      <c r="CP21" s="128"/>
      <c r="CQ21" s="128"/>
      <c r="CR21" s="128"/>
      <c r="CS21" s="128"/>
      <c r="CT21" s="128"/>
      <c r="CU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GC21" s="127"/>
      <c r="GE21" s="127"/>
      <c r="GI21" s="127"/>
      <c r="GJ21" s="127"/>
      <c r="GK21" s="127"/>
      <c r="GM21" s="127"/>
      <c r="GN21" s="127"/>
      <c r="GO21" s="127"/>
      <c r="GP21" s="127"/>
      <c r="GQ21" s="127"/>
      <c r="GR21" s="127"/>
      <c r="GS21" s="127"/>
      <c r="GT21" s="127"/>
      <c r="GU21" s="127"/>
      <c r="GV21" s="127"/>
      <c r="GW21" s="127"/>
      <c r="GX21" s="127"/>
      <c r="GY21" s="127"/>
      <c r="GZ21" s="127"/>
      <c r="HA21" s="127"/>
      <c r="HB21" s="127"/>
    </row>
    <row r="22" spans="1:210" s="100" customFormat="1" x14ac:dyDescent="0.2">
      <c r="A22" s="96" t="s">
        <v>136</v>
      </c>
      <c r="B22" s="97"/>
      <c r="C22" s="97"/>
      <c r="D22" s="98"/>
      <c r="E22" s="98"/>
      <c r="F22" s="99"/>
      <c r="G22" s="97"/>
      <c r="H22" s="97"/>
      <c r="I22" s="97"/>
      <c r="J22" s="97"/>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row>
    <row r="23" spans="1:210" s="113" customFormat="1" ht="25.5" x14ac:dyDescent="0.2">
      <c r="A23" s="96" t="s">
        <v>137</v>
      </c>
      <c r="B23" s="110" t="s">
        <v>340</v>
      </c>
      <c r="C23" s="110" t="s">
        <v>340</v>
      </c>
      <c r="D23" s="110"/>
      <c r="E23" s="111"/>
      <c r="F23" s="112"/>
      <c r="G23" s="97"/>
      <c r="H23" s="110"/>
      <c r="I23" s="110"/>
      <c r="J23" s="110"/>
      <c r="K23" s="98"/>
      <c r="L23" s="111"/>
      <c r="M23" s="97"/>
      <c r="N23" s="111"/>
      <c r="O23" s="111"/>
      <c r="P23" s="111"/>
      <c r="Q23" s="110"/>
      <c r="R23" s="111"/>
      <c r="S23" s="110"/>
      <c r="T23" s="111"/>
      <c r="U23" s="111"/>
      <c r="V23" s="111"/>
      <c r="W23" s="111"/>
      <c r="X23" s="110"/>
      <c r="Y23" s="111"/>
      <c r="Z23" s="111"/>
      <c r="AA23" s="111"/>
      <c r="AB23" s="111"/>
      <c r="AC23" s="111"/>
      <c r="AD23" s="111"/>
      <c r="AE23" s="111"/>
      <c r="AF23" s="111"/>
      <c r="AG23" s="111"/>
      <c r="AH23" s="111"/>
      <c r="AI23" s="111"/>
      <c r="GC23" s="114"/>
      <c r="GD23" s="114"/>
      <c r="GE23" s="114"/>
      <c r="GF23" s="114"/>
      <c r="GG23" s="114"/>
      <c r="GH23" s="114"/>
      <c r="GI23" s="114"/>
      <c r="GJ23" s="114"/>
      <c r="GK23" s="114"/>
      <c r="GL23" s="114"/>
      <c r="GM23" s="114"/>
      <c r="GN23" s="114"/>
      <c r="GO23" s="114"/>
      <c r="GP23" s="114"/>
      <c r="GQ23" s="114"/>
      <c r="GR23" s="114"/>
      <c r="GS23" s="114"/>
      <c r="GT23" s="114"/>
      <c r="GU23" s="114"/>
      <c r="GV23" s="114"/>
      <c r="GW23" s="114"/>
      <c r="GX23" s="114"/>
      <c r="GY23" s="114"/>
      <c r="GZ23" s="114"/>
      <c r="HA23" s="114"/>
      <c r="HB23" s="114"/>
    </row>
    <row r="24" spans="1:210" s="107" customFormat="1" ht="25.5" x14ac:dyDescent="0.2">
      <c r="A24" s="87" t="s">
        <v>138</v>
      </c>
      <c r="B24" s="104"/>
      <c r="C24" s="88"/>
      <c r="D24" s="89"/>
      <c r="E24" s="105"/>
      <c r="F24" s="106"/>
      <c r="G24" s="88"/>
      <c r="H24" s="104"/>
      <c r="I24" s="104"/>
      <c r="J24" s="104"/>
      <c r="K24" s="89"/>
      <c r="L24" s="105"/>
      <c r="M24" s="88"/>
      <c r="N24" s="105"/>
      <c r="O24" s="105"/>
      <c r="P24" s="105"/>
      <c r="Q24" s="89"/>
      <c r="R24" s="105"/>
      <c r="S24" s="88"/>
      <c r="T24" s="105"/>
      <c r="U24" s="105"/>
      <c r="V24" s="105"/>
      <c r="W24" s="105"/>
      <c r="X24" s="105"/>
      <c r="Y24" s="105"/>
      <c r="Z24" s="105"/>
      <c r="AA24" s="105"/>
      <c r="AB24" s="105"/>
      <c r="AC24" s="105"/>
      <c r="AD24" s="105"/>
      <c r="AE24" s="105"/>
      <c r="AF24" s="105"/>
      <c r="AG24" s="105"/>
      <c r="AH24" s="105"/>
      <c r="AI24" s="105"/>
      <c r="GC24" s="108"/>
      <c r="GD24" s="108"/>
      <c r="GE24" s="108"/>
      <c r="GF24" s="108"/>
      <c r="GG24" s="108"/>
      <c r="GH24" s="108"/>
      <c r="GI24" s="108"/>
      <c r="GJ24" s="108"/>
      <c r="GK24" s="108"/>
      <c r="GL24" s="108"/>
      <c r="GM24" s="108"/>
      <c r="GN24" s="108"/>
      <c r="GO24" s="108"/>
      <c r="GP24" s="108"/>
      <c r="GQ24" s="108"/>
      <c r="GR24" s="108"/>
      <c r="GS24" s="108"/>
      <c r="GT24" s="108"/>
      <c r="GU24" s="108"/>
      <c r="GV24" s="108"/>
      <c r="GW24" s="108"/>
      <c r="GX24" s="108"/>
      <c r="GY24" s="108"/>
      <c r="GZ24" s="108"/>
      <c r="HA24" s="108"/>
      <c r="HB24" s="108"/>
    </row>
    <row r="25" spans="1:210" s="91" customFormat="1" x14ac:dyDescent="0.2">
      <c r="A25" s="87" t="s">
        <v>139</v>
      </c>
      <c r="B25" s="88"/>
      <c r="C25" s="88"/>
      <c r="D25" s="88"/>
      <c r="E25" s="89"/>
      <c r="F25" s="90"/>
      <c r="G25" s="88"/>
      <c r="H25" s="88"/>
      <c r="I25" s="88"/>
      <c r="J25" s="88"/>
      <c r="K25" s="89"/>
      <c r="L25" s="89"/>
      <c r="M25" s="88"/>
      <c r="N25" s="89"/>
      <c r="O25" s="89"/>
      <c r="P25" s="89"/>
      <c r="Q25" s="88"/>
      <c r="R25" s="89"/>
      <c r="S25" s="88"/>
      <c r="T25" s="89"/>
      <c r="U25" s="89"/>
      <c r="V25" s="89"/>
      <c r="W25" s="89"/>
      <c r="X25" s="89"/>
      <c r="Y25" s="89"/>
      <c r="Z25" s="89"/>
      <c r="AA25" s="89"/>
      <c r="AB25" s="89"/>
      <c r="AC25" s="89"/>
      <c r="AD25" s="89"/>
      <c r="AE25" s="89"/>
      <c r="AF25" s="89"/>
      <c r="AG25" s="89"/>
      <c r="AH25" s="89"/>
      <c r="AI25" s="89"/>
      <c r="GC25" s="92"/>
      <c r="GD25" s="92"/>
      <c r="GE25" s="92"/>
      <c r="GF25" s="92"/>
      <c r="GG25" s="92"/>
      <c r="GH25" s="92"/>
      <c r="GI25" s="92"/>
      <c r="GJ25" s="92"/>
      <c r="GK25" s="92"/>
      <c r="GL25" s="92"/>
      <c r="GM25" s="92"/>
      <c r="GN25" s="92"/>
      <c r="GO25" s="92"/>
      <c r="GP25" s="92"/>
      <c r="GQ25" s="92"/>
      <c r="GR25" s="92"/>
      <c r="GS25" s="92"/>
      <c r="GT25" s="92"/>
      <c r="GU25" s="92"/>
      <c r="GV25" s="92"/>
      <c r="GW25" s="92"/>
      <c r="GX25" s="92"/>
      <c r="GY25" s="92"/>
      <c r="GZ25" s="92"/>
      <c r="HA25" s="92"/>
      <c r="HB25" s="92"/>
    </row>
    <row r="26" spans="1:210" s="100" customFormat="1" ht="103.5" customHeight="1" x14ac:dyDescent="0.2">
      <c r="A26" s="101" t="s">
        <v>140</v>
      </c>
      <c r="B26" s="97" t="s">
        <v>337</v>
      </c>
      <c r="C26" s="97" t="s">
        <v>338</v>
      </c>
      <c r="D26" s="97"/>
      <c r="F26" s="129"/>
      <c r="G26" s="97"/>
      <c r="H26" s="97"/>
      <c r="I26" s="97"/>
      <c r="J26" s="97"/>
      <c r="K26" s="130"/>
      <c r="L26" s="97"/>
      <c r="M26" s="97"/>
      <c r="N26" s="97"/>
      <c r="O26" s="97"/>
      <c r="P26" s="97"/>
      <c r="Q26" s="97"/>
      <c r="R26" s="97"/>
      <c r="S26" s="97"/>
      <c r="T26" s="97"/>
      <c r="U26" s="97"/>
      <c r="V26" s="97"/>
      <c r="W26" s="97"/>
      <c r="X26" s="97"/>
      <c r="Y26" s="97"/>
      <c r="Z26" s="97"/>
      <c r="AA26" s="131"/>
      <c r="AB26" s="131"/>
      <c r="AC26" s="131"/>
      <c r="AD26" s="97"/>
      <c r="AE26" s="131"/>
      <c r="AF26" s="131"/>
      <c r="AG26" s="131"/>
      <c r="AH26" s="131"/>
      <c r="AI26" s="131"/>
      <c r="AJ26" s="101"/>
      <c r="AK26" s="132"/>
      <c r="AL26" s="132"/>
      <c r="AM26" s="132"/>
      <c r="AN26" s="132"/>
      <c r="AO26" s="132"/>
      <c r="AP26" s="132"/>
      <c r="AQ26" s="132"/>
      <c r="AR26" s="132"/>
      <c r="AS26" s="132"/>
      <c r="AU26" s="101"/>
      <c r="AV26" s="101"/>
      <c r="AW26" s="101"/>
      <c r="AX26" s="101"/>
      <c r="BL26" s="132"/>
      <c r="DS26" s="101"/>
      <c r="DT26" s="101"/>
      <c r="GC26" s="102"/>
      <c r="GD26" s="102"/>
      <c r="GE26" s="102"/>
      <c r="GF26" s="102"/>
      <c r="GG26" s="102"/>
      <c r="GH26" s="102"/>
      <c r="GI26" s="102"/>
      <c r="GJ26" s="102"/>
      <c r="GK26" s="103"/>
      <c r="GL26" s="102"/>
      <c r="GM26" s="102"/>
      <c r="GN26" s="102"/>
      <c r="GO26" s="102"/>
      <c r="GP26" s="102"/>
      <c r="GQ26" s="102"/>
      <c r="GR26" s="102"/>
      <c r="GS26" s="102"/>
      <c r="GT26" s="102"/>
      <c r="GU26" s="102"/>
      <c r="GV26" s="102"/>
      <c r="GW26" s="102"/>
      <c r="GX26" s="102"/>
      <c r="GY26" s="102"/>
      <c r="GZ26" s="102"/>
      <c r="HA26" s="133"/>
      <c r="HB26" s="133"/>
    </row>
    <row r="27" spans="1:210" s="100" customFormat="1" x14ac:dyDescent="0.25">
      <c r="A27" s="96" t="s">
        <v>141</v>
      </c>
      <c r="B27" s="97"/>
      <c r="C27" s="97"/>
      <c r="D27" s="98"/>
      <c r="E27" s="98"/>
      <c r="F27" s="99"/>
      <c r="G27" s="97"/>
      <c r="H27" s="97"/>
      <c r="I27" s="97"/>
      <c r="J27" s="97"/>
      <c r="K27" s="98"/>
      <c r="L27" s="98"/>
      <c r="M27" s="98"/>
      <c r="N27" s="98"/>
      <c r="O27" s="98"/>
      <c r="P27" s="98"/>
      <c r="Q27" s="98"/>
      <c r="R27" s="98"/>
      <c r="S27" s="97"/>
      <c r="T27" s="98"/>
      <c r="U27" s="98"/>
      <c r="V27" s="98"/>
      <c r="W27" s="98"/>
      <c r="X27" s="97"/>
      <c r="Y27" s="98"/>
      <c r="Z27" s="98"/>
      <c r="AA27" s="98"/>
      <c r="AB27" s="98"/>
      <c r="AC27" s="98"/>
      <c r="AD27" s="98"/>
      <c r="AE27" s="98"/>
      <c r="AF27" s="98"/>
      <c r="AG27" s="98"/>
      <c r="AH27" s="98"/>
      <c r="AI27" s="98"/>
    </row>
    <row r="28" spans="1:210" s="134" customFormat="1" ht="12.75" customHeight="1" x14ac:dyDescent="0.2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row>
    <row r="29" spans="1:210" s="134" customFormat="1" ht="12.75" customHeight="1" x14ac:dyDescent="0.2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row>
    <row r="30" spans="1:210" s="134" customFormat="1" ht="12.75" customHeight="1" x14ac:dyDescent="0.2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row>
    <row r="31" spans="1:210" s="134" customFormat="1" ht="12.75" customHeight="1" x14ac:dyDescent="0.2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row>
    <row r="32" spans="1:210" s="134" customFormat="1" ht="12.75" customHeight="1" x14ac:dyDescent="0.2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row>
    <row r="33" spans="2:35" s="134" customFormat="1" ht="12.75" customHeight="1" x14ac:dyDescent="0.2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row>
    <row r="34" spans="2:35" s="134" customFormat="1" ht="12.75" customHeight="1" x14ac:dyDescent="0.2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row>
    <row r="35" spans="2:35" s="134" customFormat="1" ht="12.75" customHeight="1" x14ac:dyDescent="0.2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row>
    <row r="36" spans="2:35" s="134" customFormat="1" ht="12.75" customHeight="1" x14ac:dyDescent="0.2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row>
    <row r="37" spans="2:35" s="134" customFormat="1" ht="12.75" customHeight="1" x14ac:dyDescent="0.2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row>
    <row r="38" spans="2:35" s="134" customFormat="1" ht="12.75" customHeight="1" x14ac:dyDescent="0.2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row>
    <row r="39" spans="2:35" s="134" customFormat="1" ht="12.75" customHeight="1" x14ac:dyDescent="0.2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row>
    <row r="40" spans="2:35" s="134" customFormat="1" ht="12.75" customHeight="1" x14ac:dyDescent="0.2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row>
    <row r="50" spans="1:35" ht="12.75" customHeight="1" x14ac:dyDescent="0.2">
      <c r="A50" s="136" t="s">
        <v>142</v>
      </c>
    </row>
    <row r="51" spans="1:35" s="139" customFormat="1" ht="12.75" customHeight="1" x14ac:dyDescent="0.25">
      <c r="B51" s="140" t="s">
        <v>143</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row>
    <row r="52" spans="1:35" ht="12.75" customHeight="1" x14ac:dyDescent="0.2">
      <c r="B52" s="141" t="s">
        <v>78</v>
      </c>
    </row>
    <row r="53" spans="1:35" ht="12.75" customHeight="1" x14ac:dyDescent="0.2">
      <c r="B53" s="142" t="s">
        <v>144</v>
      </c>
    </row>
    <row r="54" spans="1:35" ht="12.75" customHeight="1" x14ac:dyDescent="0.2">
      <c r="B54" s="142" t="s">
        <v>145</v>
      </c>
    </row>
    <row r="55" spans="1:35" ht="12.75" customHeight="1" x14ac:dyDescent="0.2">
      <c r="B55" s="142" t="s">
        <v>146</v>
      </c>
    </row>
    <row r="56" spans="1:35" ht="12.75" customHeight="1" x14ac:dyDescent="0.2">
      <c r="B56" s="142" t="s">
        <v>147</v>
      </c>
    </row>
    <row r="57" spans="1:35" ht="12.75" customHeight="1" x14ac:dyDescent="0.2">
      <c r="B57" s="142" t="s">
        <v>148</v>
      </c>
    </row>
    <row r="58" spans="1:35" ht="12.75" customHeight="1" x14ac:dyDescent="0.2">
      <c r="B58" s="142" t="s">
        <v>149</v>
      </c>
    </row>
    <row r="59" spans="1:35" ht="12.75" customHeight="1" x14ac:dyDescent="0.2">
      <c r="B59" s="142" t="s">
        <v>150</v>
      </c>
    </row>
    <row r="60" spans="1:35" ht="12.75" customHeight="1" x14ac:dyDescent="0.2">
      <c r="B60" s="142" t="s">
        <v>151</v>
      </c>
    </row>
  </sheetData>
  <sheetProtection formatCells="0" insertHyperlinks="0"/>
  <dataValidations disablePrompts="1"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78B50CEC-E948-4483-B96D-9C647F09BAED}">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xr:uid="{96CAA3ED-1363-48BF-BE85-0C4C7F8F4D28}">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61"/>
  <sheetViews>
    <sheetView showWhiteSpace="0" zoomScaleNormal="100" zoomScalePageLayoutView="85" workbookViewId="0">
      <selection activeCell="I23" sqref="I23"/>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4" t="s">
        <v>18</v>
      </c>
      <c r="B1" s="324"/>
      <c r="C1" s="324"/>
      <c r="D1" s="324"/>
      <c r="E1" s="324"/>
      <c r="F1" s="324"/>
      <c r="G1" s="324"/>
      <c r="H1" s="324"/>
      <c r="I1" s="324"/>
      <c r="J1" s="324"/>
      <c r="K1" s="324"/>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43" t="s">
        <v>152</v>
      </c>
      <c r="C2" s="144"/>
      <c r="D2" s="144"/>
      <c r="E2" s="144"/>
      <c r="F2" s="144"/>
      <c r="G2" s="144"/>
      <c r="H2" s="144"/>
    </row>
    <row r="3" spans="1:39" s="142" customFormat="1" ht="40.5" customHeight="1" x14ac:dyDescent="0.2">
      <c r="B3" s="145" t="s">
        <v>153</v>
      </c>
      <c r="C3" s="146" t="s">
        <v>154</v>
      </c>
      <c r="D3" s="146" t="s">
        <v>155</v>
      </c>
      <c r="E3" s="146" t="s">
        <v>86</v>
      </c>
      <c r="F3" s="146" t="s">
        <v>156</v>
      </c>
      <c r="G3" s="146" t="s">
        <v>157</v>
      </c>
      <c r="H3" s="146" t="s">
        <v>158</v>
      </c>
      <c r="I3" s="147" t="s">
        <v>17</v>
      </c>
      <c r="J3" s="146" t="s">
        <v>159</v>
      </c>
      <c r="K3" s="146" t="s">
        <v>160</v>
      </c>
    </row>
    <row r="4" spans="1:39" s="142" customFormat="1" ht="14.25" x14ac:dyDescent="0.2">
      <c r="B4" s="246" t="s">
        <v>388</v>
      </c>
      <c r="C4" s="42">
        <f>'Data Summary'!I23</f>
        <v>1</v>
      </c>
      <c r="D4" s="148">
        <v>1</v>
      </c>
      <c r="E4" s="148">
        <v>2</v>
      </c>
      <c r="F4" s="148">
        <v>2</v>
      </c>
      <c r="G4" s="148">
        <v>2</v>
      </c>
      <c r="H4" s="149">
        <v>1</v>
      </c>
      <c r="I4" s="150" t="str">
        <f t="shared" ref="I4:I7" si="0">IF(D4&lt;&gt;"",D4&amp;","&amp;E4&amp;","&amp;F4&amp;","&amp;G4&amp;","&amp;H4,"0,0,0,0,0")</f>
        <v>1,2,2,2,1</v>
      </c>
      <c r="J4" s="151" t="str">
        <f t="shared" ref="J4:J20" si="1">IF(MAX(D4:H4)&gt;=5, "Requirements not met", "Requirements met")</f>
        <v>Requirements met</v>
      </c>
      <c r="K4" s="152" t="str">
        <f t="shared" ref="K4:K20" si="2">IF(MAX(D4:H4)&gt;=5, "Not OK", "OK")</f>
        <v>OK</v>
      </c>
    </row>
    <row r="5" spans="1:39" s="142" customFormat="1" ht="14.25" x14ac:dyDescent="0.2">
      <c r="B5" s="246" t="s">
        <v>389</v>
      </c>
      <c r="C5" s="42">
        <f>'Data Summary'!I24</f>
        <v>1</v>
      </c>
      <c r="D5" s="148">
        <v>1</v>
      </c>
      <c r="E5" s="148">
        <v>2</v>
      </c>
      <c r="F5" s="148">
        <v>2</v>
      </c>
      <c r="G5" s="148">
        <v>2</v>
      </c>
      <c r="H5" s="149">
        <v>1</v>
      </c>
      <c r="I5" s="150" t="str">
        <f t="shared" si="0"/>
        <v>1,2,2,2,1</v>
      </c>
      <c r="J5" s="151" t="str">
        <f t="shared" si="1"/>
        <v>Requirements met</v>
      </c>
      <c r="K5" s="152" t="str">
        <f t="shared" si="2"/>
        <v>OK</v>
      </c>
    </row>
    <row r="6" spans="1:39" s="142" customFormat="1" ht="14.25" x14ac:dyDescent="0.2">
      <c r="B6" s="246" t="s">
        <v>390</v>
      </c>
      <c r="C6" s="42">
        <f>'Data Summary'!I25</f>
        <v>1</v>
      </c>
      <c r="D6" s="148">
        <v>1</v>
      </c>
      <c r="E6" s="148">
        <v>2</v>
      </c>
      <c r="F6" s="148">
        <v>2</v>
      </c>
      <c r="G6" s="148">
        <v>2</v>
      </c>
      <c r="H6" s="149">
        <v>1</v>
      </c>
      <c r="I6" s="150" t="str">
        <f t="shared" si="0"/>
        <v>1,2,2,2,1</v>
      </c>
      <c r="J6" s="151" t="str">
        <f t="shared" si="1"/>
        <v>Requirements met</v>
      </c>
      <c r="K6" s="152" t="str">
        <f t="shared" si="2"/>
        <v>OK</v>
      </c>
    </row>
    <row r="7" spans="1:39" s="142" customFormat="1" ht="14.25" x14ac:dyDescent="0.2">
      <c r="B7" s="246" t="s">
        <v>391</v>
      </c>
      <c r="C7" s="42">
        <f>'Data Summary'!I26</f>
        <v>1</v>
      </c>
      <c r="D7" s="148">
        <v>1</v>
      </c>
      <c r="E7" s="148">
        <v>2</v>
      </c>
      <c r="F7" s="148">
        <v>2</v>
      </c>
      <c r="G7" s="148">
        <v>2</v>
      </c>
      <c r="H7" s="149">
        <v>1</v>
      </c>
      <c r="I7" s="150" t="str">
        <f t="shared" si="0"/>
        <v>1,2,2,2,1</v>
      </c>
      <c r="J7" s="151" t="str">
        <f t="shared" si="1"/>
        <v>Requirements met</v>
      </c>
      <c r="K7" s="152" t="str">
        <f t="shared" si="2"/>
        <v>OK</v>
      </c>
    </row>
    <row r="8" spans="1:39" s="142" customFormat="1" ht="14.25" x14ac:dyDescent="0.2">
      <c r="B8" s="246" t="s">
        <v>392</v>
      </c>
      <c r="C8" s="42">
        <f>'Data Summary'!I27</f>
        <v>1</v>
      </c>
      <c r="D8" s="148">
        <v>1</v>
      </c>
      <c r="E8" s="148">
        <v>2</v>
      </c>
      <c r="F8" s="148">
        <v>2</v>
      </c>
      <c r="G8" s="148">
        <v>2</v>
      </c>
      <c r="H8" s="149">
        <v>1</v>
      </c>
      <c r="I8" s="150" t="str">
        <f>IF(D8&lt;&gt;"",D8&amp;","&amp;E8&amp;","&amp;F8&amp;","&amp;G8&amp;","&amp;H8,"0,0,0,0,0")</f>
        <v>1,2,2,2,1</v>
      </c>
      <c r="J8" s="151" t="str">
        <f t="shared" si="1"/>
        <v>Requirements met</v>
      </c>
      <c r="K8" s="152" t="str">
        <f t="shared" si="2"/>
        <v>OK</v>
      </c>
    </row>
    <row r="9" spans="1:39" s="142" customFormat="1" ht="14.25" x14ac:dyDescent="0.2">
      <c r="B9" s="246" t="s">
        <v>393</v>
      </c>
      <c r="C9" s="42">
        <f>'Data Summary'!I28</f>
        <v>1</v>
      </c>
      <c r="D9" s="148">
        <v>1</v>
      </c>
      <c r="E9" s="148">
        <v>2</v>
      </c>
      <c r="F9" s="148">
        <v>2</v>
      </c>
      <c r="G9" s="148">
        <v>2</v>
      </c>
      <c r="H9" s="149">
        <v>1</v>
      </c>
      <c r="I9" s="150" t="str">
        <f t="shared" ref="I9:I12" si="3">IF(D9&lt;&gt;"",D9&amp;","&amp;E9&amp;","&amp;F9&amp;","&amp;G9&amp;","&amp;H9,"0,0,0,0,0")</f>
        <v>1,2,2,2,1</v>
      </c>
      <c r="J9" s="151" t="str">
        <f t="shared" si="1"/>
        <v>Requirements met</v>
      </c>
      <c r="K9" s="152" t="str">
        <f t="shared" si="2"/>
        <v>OK</v>
      </c>
    </row>
    <row r="10" spans="1:39" s="142" customFormat="1" ht="14.25" x14ac:dyDescent="0.2">
      <c r="B10" s="246" t="s">
        <v>394</v>
      </c>
      <c r="C10" s="42">
        <f>'Data Summary'!I29</f>
        <v>1</v>
      </c>
      <c r="D10" s="148">
        <v>1</v>
      </c>
      <c r="E10" s="148">
        <v>2</v>
      </c>
      <c r="F10" s="148">
        <v>2</v>
      </c>
      <c r="G10" s="148">
        <v>2</v>
      </c>
      <c r="H10" s="149">
        <v>1</v>
      </c>
      <c r="I10" s="150" t="str">
        <f t="shared" si="3"/>
        <v>1,2,2,2,1</v>
      </c>
      <c r="J10" s="151" t="str">
        <f t="shared" si="1"/>
        <v>Requirements met</v>
      </c>
      <c r="K10" s="152" t="str">
        <f t="shared" si="2"/>
        <v>OK</v>
      </c>
    </row>
    <row r="11" spans="1:39" s="142" customFormat="1" ht="14.25" x14ac:dyDescent="0.2">
      <c r="B11" s="246" t="s">
        <v>395</v>
      </c>
      <c r="C11" s="42">
        <f>'Data Summary'!I30</f>
        <v>1</v>
      </c>
      <c r="D11" s="148">
        <v>1</v>
      </c>
      <c r="E11" s="148">
        <v>2</v>
      </c>
      <c r="F11" s="148">
        <v>2</v>
      </c>
      <c r="G11" s="148">
        <v>2</v>
      </c>
      <c r="H11" s="149">
        <v>1</v>
      </c>
      <c r="I11" s="150" t="str">
        <f t="shared" si="3"/>
        <v>1,2,2,2,1</v>
      </c>
      <c r="J11" s="151" t="str">
        <f t="shared" si="1"/>
        <v>Requirements met</v>
      </c>
      <c r="K11" s="152" t="str">
        <f t="shared" si="2"/>
        <v>OK</v>
      </c>
    </row>
    <row r="12" spans="1:39" s="142" customFormat="1" ht="14.25" x14ac:dyDescent="0.2">
      <c r="B12" s="246" t="s">
        <v>396</v>
      </c>
      <c r="C12" s="42">
        <f>'Data Summary'!I31</f>
        <v>1</v>
      </c>
      <c r="D12" s="148">
        <v>1</v>
      </c>
      <c r="E12" s="148">
        <v>2</v>
      </c>
      <c r="F12" s="148">
        <v>2</v>
      </c>
      <c r="G12" s="148">
        <v>2</v>
      </c>
      <c r="H12" s="149">
        <v>1</v>
      </c>
      <c r="I12" s="150" t="str">
        <f t="shared" si="3"/>
        <v>1,2,2,2,1</v>
      </c>
      <c r="J12" s="151" t="str">
        <f t="shared" si="1"/>
        <v>Requirements met</v>
      </c>
      <c r="K12" s="152" t="str">
        <f t="shared" si="2"/>
        <v>OK</v>
      </c>
    </row>
    <row r="13" spans="1:39" s="142" customFormat="1" ht="14.25" x14ac:dyDescent="0.2">
      <c r="B13" s="246" t="s">
        <v>397</v>
      </c>
      <c r="C13" s="42">
        <f>'Data Summary'!I32</f>
        <v>1</v>
      </c>
      <c r="D13" s="148">
        <v>1</v>
      </c>
      <c r="E13" s="148">
        <v>2</v>
      </c>
      <c r="F13" s="148">
        <v>2</v>
      </c>
      <c r="G13" s="148">
        <v>2</v>
      </c>
      <c r="H13" s="149">
        <v>1</v>
      </c>
      <c r="I13" s="150" t="str">
        <f>IF(D13&lt;&gt;"",D13&amp;","&amp;E13&amp;","&amp;F13&amp;","&amp;G13&amp;","&amp;H13,"0,0,0,0,0")</f>
        <v>1,2,2,2,1</v>
      </c>
      <c r="J13" s="151" t="str">
        <f t="shared" si="1"/>
        <v>Requirements met</v>
      </c>
      <c r="K13" s="152" t="str">
        <f t="shared" si="2"/>
        <v>OK</v>
      </c>
    </row>
    <row r="14" spans="1:39" s="142" customFormat="1" ht="14.25" x14ac:dyDescent="0.2">
      <c r="B14" s="246" t="s">
        <v>398</v>
      </c>
      <c r="C14" s="42">
        <f>'Data Summary'!I33</f>
        <v>1</v>
      </c>
      <c r="D14" s="148">
        <v>1</v>
      </c>
      <c r="E14" s="148">
        <v>2</v>
      </c>
      <c r="F14" s="148">
        <v>2</v>
      </c>
      <c r="G14" s="148">
        <v>2</v>
      </c>
      <c r="H14" s="149">
        <v>1</v>
      </c>
      <c r="I14" s="150" t="str">
        <f t="shared" ref="I14:I20" si="4">IF(D14&lt;&gt;"",D14&amp;","&amp;E14&amp;","&amp;F14&amp;","&amp;G14&amp;","&amp;H14,"0,0,0,0,0")</f>
        <v>1,2,2,2,1</v>
      </c>
      <c r="J14" s="151" t="str">
        <f t="shared" si="1"/>
        <v>Requirements met</v>
      </c>
      <c r="K14" s="152" t="str">
        <f t="shared" si="2"/>
        <v>OK</v>
      </c>
    </row>
    <row r="15" spans="1:39" s="142" customFormat="1" ht="14.25" x14ac:dyDescent="0.2">
      <c r="B15" s="246" t="s">
        <v>399</v>
      </c>
      <c r="C15" s="42">
        <f>'Data Summary'!I34</f>
        <v>1</v>
      </c>
      <c r="D15" s="148">
        <v>1</v>
      </c>
      <c r="E15" s="148">
        <v>2</v>
      </c>
      <c r="F15" s="148">
        <v>2</v>
      </c>
      <c r="G15" s="148">
        <v>2</v>
      </c>
      <c r="H15" s="149">
        <v>1</v>
      </c>
      <c r="I15" s="150" t="str">
        <f t="shared" si="4"/>
        <v>1,2,2,2,1</v>
      </c>
      <c r="J15" s="151" t="str">
        <f t="shared" si="1"/>
        <v>Requirements met</v>
      </c>
      <c r="K15" s="152" t="str">
        <f t="shared" si="2"/>
        <v>OK</v>
      </c>
    </row>
    <row r="16" spans="1:39" s="142" customFormat="1" ht="14.25" x14ac:dyDescent="0.2">
      <c r="B16" s="246" t="s">
        <v>400</v>
      </c>
      <c r="C16" s="42">
        <f>'Data Summary'!I35</f>
        <v>1</v>
      </c>
      <c r="D16" s="148">
        <v>1</v>
      </c>
      <c r="E16" s="148">
        <v>2</v>
      </c>
      <c r="F16" s="148">
        <v>2</v>
      </c>
      <c r="G16" s="148">
        <v>2</v>
      </c>
      <c r="H16" s="149">
        <v>1</v>
      </c>
      <c r="I16" s="150" t="str">
        <f t="shared" si="4"/>
        <v>1,2,2,2,1</v>
      </c>
      <c r="J16" s="151" t="str">
        <f t="shared" si="1"/>
        <v>Requirements met</v>
      </c>
      <c r="K16" s="152" t="str">
        <f t="shared" si="2"/>
        <v>OK</v>
      </c>
    </row>
    <row r="17" spans="1:39" s="142" customFormat="1" ht="14.25" x14ac:dyDescent="0.2">
      <c r="B17" s="246" t="s">
        <v>401</v>
      </c>
      <c r="C17" s="42">
        <f>'Data Summary'!I36</f>
        <v>2</v>
      </c>
      <c r="D17" s="148">
        <v>1</v>
      </c>
      <c r="E17" s="148">
        <v>2</v>
      </c>
      <c r="F17" s="148">
        <v>2</v>
      </c>
      <c r="G17" s="148">
        <v>3</v>
      </c>
      <c r="H17" s="149">
        <v>1</v>
      </c>
      <c r="I17" s="150" t="str">
        <f t="shared" si="4"/>
        <v>1,2,2,3,1</v>
      </c>
      <c r="J17" s="151" t="str">
        <f t="shared" si="1"/>
        <v>Requirements met</v>
      </c>
      <c r="K17" s="152" t="str">
        <f t="shared" si="2"/>
        <v>OK</v>
      </c>
    </row>
    <row r="18" spans="1:39" s="142" customFormat="1" ht="14.25" x14ac:dyDescent="0.2">
      <c r="B18" s="248" t="s">
        <v>402</v>
      </c>
      <c r="C18" s="42">
        <f>'Data Summary'!I37</f>
        <v>2</v>
      </c>
      <c r="D18" s="148">
        <v>1</v>
      </c>
      <c r="E18" s="148">
        <v>2</v>
      </c>
      <c r="F18" s="148">
        <v>2</v>
      </c>
      <c r="G18" s="148">
        <v>3</v>
      </c>
      <c r="H18" s="149">
        <v>1</v>
      </c>
      <c r="I18" s="150" t="str">
        <f t="shared" si="4"/>
        <v>1,2,2,3,1</v>
      </c>
      <c r="J18" s="151" t="str">
        <f t="shared" si="1"/>
        <v>Requirements met</v>
      </c>
      <c r="K18" s="152" t="str">
        <f t="shared" si="2"/>
        <v>OK</v>
      </c>
    </row>
    <row r="19" spans="1:39" s="142" customFormat="1" ht="14.25" x14ac:dyDescent="0.2">
      <c r="B19" s="246" t="s">
        <v>404</v>
      </c>
      <c r="C19" s="42">
        <f>'Data Summary'!I38</f>
        <v>1</v>
      </c>
      <c r="D19" s="148">
        <v>1</v>
      </c>
      <c r="E19" s="148">
        <v>2</v>
      </c>
      <c r="F19" s="148">
        <v>2</v>
      </c>
      <c r="G19" s="148">
        <v>2</v>
      </c>
      <c r="H19" s="149">
        <v>1</v>
      </c>
      <c r="I19" s="150" t="str">
        <f t="shared" si="4"/>
        <v>1,2,2,2,1</v>
      </c>
      <c r="J19" s="151" t="str">
        <f t="shared" si="1"/>
        <v>Requirements met</v>
      </c>
      <c r="K19" s="152" t="str">
        <f t="shared" si="2"/>
        <v>OK</v>
      </c>
    </row>
    <row r="20" spans="1:39" s="142" customFormat="1" ht="14.25" x14ac:dyDescent="0.2">
      <c r="B20" s="249" t="s">
        <v>403</v>
      </c>
      <c r="C20" s="42">
        <f>'Data Summary'!I40</f>
        <v>2</v>
      </c>
      <c r="D20" s="148">
        <v>1</v>
      </c>
      <c r="E20" s="148">
        <v>2</v>
      </c>
      <c r="F20" s="148">
        <v>2</v>
      </c>
      <c r="G20" s="148">
        <v>3</v>
      </c>
      <c r="H20" s="149">
        <v>1</v>
      </c>
      <c r="I20" s="150" t="str">
        <f t="shared" si="4"/>
        <v>1,2,2,3,1</v>
      </c>
      <c r="J20" s="151" t="str">
        <f t="shared" si="1"/>
        <v>Requirements met</v>
      </c>
      <c r="K20" s="152" t="str">
        <f t="shared" si="2"/>
        <v>OK</v>
      </c>
    </row>
    <row r="21" spans="1:39" s="142" customFormat="1" x14ac:dyDescent="0.2">
      <c r="B21" s="54"/>
      <c r="C21" s="42"/>
      <c r="D21" s="148"/>
      <c r="E21" s="148"/>
      <c r="F21" s="148"/>
      <c r="G21" s="148"/>
      <c r="H21" s="149"/>
      <c r="I21" s="150"/>
      <c r="J21" s="151"/>
      <c r="K21" s="152"/>
    </row>
    <row r="22" spans="1:39" s="142" customFormat="1" ht="12.75" customHeight="1" x14ac:dyDescent="0.2">
      <c r="B22" s="153" t="s">
        <v>72</v>
      </c>
      <c r="C22" s="154"/>
      <c r="D22" s="154"/>
      <c r="E22" s="154"/>
      <c r="F22" s="154"/>
      <c r="G22" s="154"/>
      <c r="H22" s="154"/>
      <c r="I22" s="155" t="str">
        <f>MAX(D4:D20)&amp;","&amp;MAX(E4:E20)&amp;","&amp;MAX(F4:F20)&amp;","&amp;MAX(G4:G20)&amp;","&amp;MAX(H4:H20)</f>
        <v>1,2,2,3,1</v>
      </c>
      <c r="J22" s="351"/>
      <c r="K22" s="351"/>
    </row>
    <row r="23" spans="1:39" ht="20.25" x14ac:dyDescent="0.3">
      <c r="B23" s="8"/>
      <c r="C23" s="8"/>
      <c r="D23" s="8"/>
      <c r="E23" s="8"/>
      <c r="F23" s="8"/>
      <c r="G23" s="8"/>
      <c r="H23" s="8"/>
      <c r="I23" s="70"/>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ht="20.25" x14ac:dyDescent="0.3">
      <c r="A24" s="143" t="s">
        <v>161</v>
      </c>
      <c r="C24" s="8"/>
      <c r="D24" s="8"/>
      <c r="E24" s="8"/>
      <c r="F24" s="8"/>
      <c r="G24" s="8"/>
      <c r="H24" s="70"/>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1:39" s="157" customFormat="1" ht="13.5" thickBot="1" x14ac:dyDescent="0.25">
      <c r="A25" s="156" t="s">
        <v>162</v>
      </c>
    </row>
    <row r="26" spans="1:39" ht="17.25" customHeight="1" thickBot="1" x14ac:dyDescent="0.25">
      <c r="B26" s="352" t="s">
        <v>163</v>
      </c>
      <c r="C26" s="354" t="s">
        <v>164</v>
      </c>
      <c r="D26" s="355"/>
      <c r="E26" s="355"/>
      <c r="F26" s="355"/>
      <c r="G26" s="356"/>
    </row>
    <row r="27" spans="1:39" ht="13.5" thickBot="1" x14ac:dyDescent="0.25">
      <c r="B27" s="353"/>
      <c r="C27" s="158">
        <v>1</v>
      </c>
      <c r="D27" s="158">
        <v>2</v>
      </c>
      <c r="E27" s="158">
        <v>3</v>
      </c>
      <c r="F27" s="158">
        <v>4</v>
      </c>
      <c r="G27" s="158">
        <v>5</v>
      </c>
    </row>
    <row r="28" spans="1:39" ht="72.75" thickBot="1" x14ac:dyDescent="0.25">
      <c r="B28" s="357" t="s">
        <v>165</v>
      </c>
      <c r="C28" s="159" t="s">
        <v>166</v>
      </c>
      <c r="D28" s="159" t="s">
        <v>167</v>
      </c>
      <c r="E28" s="159" t="s">
        <v>168</v>
      </c>
      <c r="F28" s="159" t="s">
        <v>169</v>
      </c>
      <c r="G28" s="159" t="s">
        <v>170</v>
      </c>
    </row>
    <row r="29" spans="1:39" ht="24" customHeight="1" thickBot="1" x14ac:dyDescent="0.25">
      <c r="B29" s="358"/>
      <c r="C29" s="360" t="s">
        <v>171</v>
      </c>
      <c r="D29" s="361"/>
      <c r="E29" s="360" t="s">
        <v>172</v>
      </c>
      <c r="F29" s="362"/>
      <c r="G29" s="361"/>
    </row>
    <row r="30" spans="1:39" ht="36.75" thickBot="1" x14ac:dyDescent="0.25">
      <c r="B30" s="359"/>
      <c r="C30" s="160" t="s">
        <v>173</v>
      </c>
      <c r="D30" s="363" t="s">
        <v>174</v>
      </c>
      <c r="E30" s="364"/>
      <c r="F30" s="365" t="s">
        <v>175</v>
      </c>
      <c r="G30" s="366"/>
    </row>
    <row r="31" spans="1:39" ht="60.75" thickBot="1" x14ac:dyDescent="0.25">
      <c r="B31" s="161" t="s">
        <v>86</v>
      </c>
      <c r="C31" s="159" t="s">
        <v>176</v>
      </c>
      <c r="D31" s="159" t="s">
        <v>177</v>
      </c>
      <c r="E31" s="159" t="s">
        <v>178</v>
      </c>
      <c r="F31" s="159" t="s">
        <v>179</v>
      </c>
      <c r="G31" s="159" t="s">
        <v>180</v>
      </c>
    </row>
    <row r="32" spans="1:39" ht="44.25" customHeight="1" thickBot="1" x14ac:dyDescent="0.25">
      <c r="B32" s="161" t="s">
        <v>156</v>
      </c>
      <c r="C32" s="159" t="s">
        <v>181</v>
      </c>
      <c r="D32" s="159" t="s">
        <v>182</v>
      </c>
      <c r="E32" s="159" t="s">
        <v>183</v>
      </c>
      <c r="F32" s="159" t="s">
        <v>184</v>
      </c>
      <c r="G32" s="159" t="s">
        <v>185</v>
      </c>
    </row>
    <row r="33" spans="1:18" ht="44.25" customHeight="1" thickBot="1" x14ac:dyDescent="0.25">
      <c r="B33" s="161" t="s">
        <v>157</v>
      </c>
      <c r="C33" s="159" t="s">
        <v>186</v>
      </c>
      <c r="D33" s="159" t="s">
        <v>187</v>
      </c>
      <c r="E33" s="159" t="s">
        <v>188</v>
      </c>
      <c r="F33" s="159" t="s">
        <v>189</v>
      </c>
      <c r="G33" s="159" t="s">
        <v>190</v>
      </c>
    </row>
    <row r="34" spans="1:18" ht="44.25" customHeight="1" thickBot="1" x14ac:dyDescent="0.25">
      <c r="B34" s="161" t="s">
        <v>191</v>
      </c>
      <c r="C34" s="159" t="s">
        <v>192</v>
      </c>
      <c r="D34" s="360" t="s">
        <v>193</v>
      </c>
      <c r="E34" s="361"/>
      <c r="F34" s="159" t="s">
        <v>194</v>
      </c>
      <c r="G34" s="159" t="s">
        <v>195</v>
      </c>
    </row>
    <row r="35" spans="1:18" x14ac:dyDescent="0.2">
      <c r="B35" s="162"/>
      <c r="C35" s="163"/>
      <c r="D35" s="163"/>
      <c r="E35" s="163"/>
      <c r="F35" s="163"/>
      <c r="G35" s="163"/>
    </row>
    <row r="36" spans="1:18" customFormat="1" ht="15" x14ac:dyDescent="0.25">
      <c r="A36" s="164" t="s">
        <v>196</v>
      </c>
      <c r="C36" s="165"/>
      <c r="D36" s="165"/>
      <c r="E36" s="165"/>
      <c r="F36" s="165"/>
      <c r="G36" s="165"/>
      <c r="H36" s="165"/>
      <c r="I36" s="165"/>
      <c r="J36" s="165"/>
      <c r="K36" s="165"/>
      <c r="L36" s="165"/>
      <c r="M36" s="165"/>
      <c r="N36" s="165"/>
      <c r="O36" s="165"/>
      <c r="P36" s="165"/>
      <c r="Q36" s="165"/>
      <c r="R36" s="165"/>
    </row>
    <row r="37" spans="1:18" customFormat="1" ht="15" x14ac:dyDescent="0.25">
      <c r="B37" s="166" t="s">
        <v>197</v>
      </c>
      <c r="C37" s="167"/>
      <c r="D37" s="167"/>
      <c r="E37" s="167"/>
      <c r="F37" s="167"/>
      <c r="G37" s="167"/>
      <c r="H37" s="168"/>
      <c r="I37" s="165"/>
      <c r="J37" s="165"/>
      <c r="K37" s="165"/>
      <c r="L37" s="165"/>
      <c r="M37" s="165"/>
      <c r="N37" s="165"/>
      <c r="O37" s="165"/>
      <c r="P37" s="165"/>
      <c r="Q37" s="165"/>
      <c r="R37" s="165"/>
    </row>
    <row r="38" spans="1:18" customFormat="1" ht="65.25" customHeight="1" x14ac:dyDescent="0.25">
      <c r="B38" s="169"/>
      <c r="C38" s="332" t="s">
        <v>198</v>
      </c>
      <c r="D38" s="333"/>
      <c r="E38" s="333"/>
      <c r="F38" s="333"/>
      <c r="G38" s="333"/>
      <c r="H38" s="334"/>
      <c r="N38" s="170"/>
      <c r="O38" s="170"/>
      <c r="P38" s="170"/>
      <c r="Q38" s="170"/>
      <c r="R38" s="170"/>
    </row>
    <row r="39" spans="1:18" customFormat="1" ht="15" x14ac:dyDescent="0.25">
      <c r="B39" s="169"/>
      <c r="C39" s="171" t="s">
        <v>199</v>
      </c>
      <c r="D39" s="172"/>
      <c r="E39" s="172"/>
      <c r="F39" s="172"/>
      <c r="G39" s="172"/>
      <c r="H39" s="173"/>
      <c r="I39" s="165"/>
      <c r="J39" s="165"/>
      <c r="K39" s="165"/>
      <c r="L39" s="165"/>
      <c r="M39" s="165"/>
      <c r="N39" s="165"/>
      <c r="O39" s="165"/>
      <c r="P39" s="165"/>
      <c r="Q39" s="165"/>
      <c r="R39" s="165"/>
    </row>
    <row r="40" spans="1:18" customFormat="1" ht="15" x14ac:dyDescent="0.25">
      <c r="B40" s="169"/>
      <c r="C40" s="174" t="s">
        <v>200</v>
      </c>
      <c r="D40" s="175"/>
      <c r="E40" s="175"/>
      <c r="F40" s="175"/>
      <c r="G40" s="175"/>
      <c r="H40" s="176"/>
      <c r="I40" s="165"/>
      <c r="J40" s="165"/>
      <c r="K40" s="165"/>
      <c r="L40" s="165"/>
      <c r="M40" s="165"/>
      <c r="N40" s="165"/>
      <c r="O40" s="165"/>
      <c r="P40" s="165"/>
      <c r="Q40" s="165"/>
      <c r="R40" s="165"/>
    </row>
    <row r="41" spans="1:18" customFormat="1" ht="15" x14ac:dyDescent="0.25">
      <c r="B41" s="169"/>
      <c r="C41" s="174" t="s">
        <v>201</v>
      </c>
      <c r="D41" s="175"/>
      <c r="E41" s="175"/>
      <c r="F41" s="175"/>
      <c r="G41" s="175"/>
      <c r="H41" s="176"/>
      <c r="I41" s="165"/>
      <c r="J41" s="165"/>
      <c r="K41" s="165"/>
      <c r="L41" s="165"/>
      <c r="M41" s="165"/>
      <c r="N41" s="165"/>
      <c r="O41" s="165"/>
      <c r="P41" s="165"/>
      <c r="Q41" s="165"/>
      <c r="R41" s="165"/>
    </row>
    <row r="42" spans="1:18" customFormat="1" ht="15" x14ac:dyDescent="0.25">
      <c r="B42" s="169"/>
      <c r="C42" s="174" t="s">
        <v>202</v>
      </c>
      <c r="D42" s="175"/>
      <c r="E42" s="175"/>
      <c r="F42" s="175"/>
      <c r="G42" s="175"/>
      <c r="H42" s="176"/>
      <c r="I42" s="165"/>
      <c r="J42" s="165"/>
      <c r="K42" s="165"/>
      <c r="L42" s="165"/>
      <c r="M42" s="165"/>
      <c r="N42" s="165"/>
      <c r="O42" s="165"/>
      <c r="P42" s="165"/>
      <c r="Q42" s="165"/>
      <c r="R42" s="165"/>
    </row>
    <row r="43" spans="1:18" customFormat="1" ht="15" x14ac:dyDescent="0.25">
      <c r="B43" s="169"/>
      <c r="C43" s="174" t="s">
        <v>203</v>
      </c>
      <c r="D43" s="175"/>
      <c r="E43" s="175"/>
      <c r="F43" s="175"/>
      <c r="G43" s="175"/>
      <c r="H43" s="176"/>
      <c r="I43" s="165"/>
      <c r="J43" s="165"/>
      <c r="K43" s="165"/>
      <c r="L43" s="165"/>
      <c r="M43" s="165"/>
      <c r="N43" s="165"/>
      <c r="O43" s="165"/>
      <c r="P43" s="165"/>
      <c r="Q43" s="165"/>
      <c r="R43" s="165"/>
    </row>
    <row r="44" spans="1:18" customFormat="1" ht="41.25" customHeight="1" x14ac:dyDescent="0.25">
      <c r="B44" s="169"/>
      <c r="C44" s="348" t="s">
        <v>204</v>
      </c>
      <c r="D44" s="349"/>
      <c r="E44" s="349"/>
      <c r="F44" s="349"/>
      <c r="G44" s="349"/>
      <c r="H44" s="350"/>
      <c r="N44" s="177"/>
      <c r="O44" s="177"/>
      <c r="P44" s="177"/>
      <c r="Q44" s="165"/>
      <c r="R44" s="165"/>
    </row>
    <row r="45" spans="1:18" customFormat="1" ht="38.25" customHeight="1" x14ac:dyDescent="0.25">
      <c r="B45" s="178"/>
      <c r="C45" s="332" t="s">
        <v>205</v>
      </c>
      <c r="D45" s="333"/>
      <c r="E45" s="333"/>
      <c r="F45" s="333"/>
      <c r="G45" s="333"/>
      <c r="H45" s="334"/>
      <c r="N45" s="170"/>
      <c r="O45" s="170"/>
      <c r="P45" s="170"/>
      <c r="Q45" s="170"/>
      <c r="R45" s="165"/>
    </row>
    <row r="46" spans="1:18" customFormat="1" ht="43.5" customHeight="1" x14ac:dyDescent="0.25">
      <c r="B46" s="332" t="s">
        <v>206</v>
      </c>
      <c r="C46" s="333"/>
      <c r="D46" s="333"/>
      <c r="E46" s="333"/>
      <c r="F46" s="333"/>
      <c r="G46" s="333"/>
      <c r="H46" s="334"/>
      <c r="I46" s="165"/>
      <c r="J46" s="165"/>
      <c r="K46" s="165"/>
      <c r="L46" s="165"/>
      <c r="M46" s="165"/>
      <c r="N46" s="165"/>
      <c r="O46" s="165"/>
      <c r="P46" s="165"/>
      <c r="Q46" s="165"/>
      <c r="R46" s="165"/>
    </row>
    <row r="47" spans="1:18" customFormat="1" ht="49.5" customHeight="1" x14ac:dyDescent="0.25">
      <c r="B47" s="332" t="s">
        <v>207</v>
      </c>
      <c r="C47" s="333"/>
      <c r="D47" s="333"/>
      <c r="E47" s="333"/>
      <c r="F47" s="333"/>
      <c r="G47" s="333"/>
      <c r="H47" s="334"/>
      <c r="I47" s="179"/>
    </row>
    <row r="48" spans="1:18" customFormat="1" ht="46.5" customHeight="1" x14ac:dyDescent="0.25">
      <c r="B48" s="332" t="s">
        <v>208</v>
      </c>
      <c r="C48" s="333"/>
      <c r="D48" s="333"/>
      <c r="E48" s="333"/>
      <c r="F48" s="333"/>
      <c r="G48" s="333"/>
      <c r="H48" s="334"/>
      <c r="I48" s="179"/>
    </row>
    <row r="49" spans="1:9" customFormat="1" ht="30" customHeight="1" x14ac:dyDescent="0.25">
      <c r="B49" s="332" t="s">
        <v>209</v>
      </c>
      <c r="C49" s="333"/>
      <c r="D49" s="333"/>
      <c r="E49" s="333"/>
      <c r="F49" s="333"/>
      <c r="G49" s="333"/>
      <c r="H49" s="334"/>
      <c r="I49" s="179"/>
    </row>
    <row r="50" spans="1:9" customFormat="1" ht="15" customHeight="1" x14ac:dyDescent="0.25">
      <c r="A50" s="180" t="s">
        <v>210</v>
      </c>
      <c r="B50" s="180"/>
      <c r="I50" s="181"/>
    </row>
    <row r="51" spans="1:9" customFormat="1" ht="30" customHeight="1" x14ac:dyDescent="0.25">
      <c r="B51" s="335" t="s">
        <v>211</v>
      </c>
      <c r="C51" s="336"/>
      <c r="D51" s="336"/>
      <c r="E51" s="336"/>
      <c r="F51" s="336"/>
      <c r="G51" s="336"/>
      <c r="H51" s="337"/>
    </row>
    <row r="52" spans="1:9" customFormat="1" ht="12.75" customHeight="1" x14ac:dyDescent="0.25">
      <c r="B52" s="338" t="s">
        <v>212</v>
      </c>
      <c r="C52" s="339"/>
      <c r="D52" s="339"/>
      <c r="E52" s="339"/>
      <c r="F52" s="339"/>
      <c r="G52" s="182"/>
      <c r="H52" s="183"/>
    </row>
    <row r="53" spans="1:9" customFormat="1" ht="29.25" customHeight="1" x14ac:dyDescent="0.25">
      <c r="B53" s="340" t="s">
        <v>213</v>
      </c>
      <c r="C53" s="341"/>
      <c r="D53" s="341"/>
      <c r="E53" s="341"/>
      <c r="F53" s="341"/>
      <c r="G53" s="341"/>
      <c r="H53" s="342"/>
    </row>
    <row r="54" spans="1:9" customFormat="1" ht="15" customHeight="1" x14ac:dyDescent="0.25">
      <c r="B54" s="184" t="s">
        <v>214</v>
      </c>
      <c r="C54" s="182"/>
      <c r="D54" s="182"/>
      <c r="E54" s="182"/>
      <c r="F54" s="182"/>
      <c r="G54" s="182"/>
      <c r="H54" s="183"/>
    </row>
    <row r="55" spans="1:9" customFormat="1" ht="30.75" customHeight="1" x14ac:dyDescent="0.25">
      <c r="B55" s="340" t="s">
        <v>215</v>
      </c>
      <c r="C55" s="341"/>
      <c r="D55" s="341"/>
      <c r="E55" s="341"/>
      <c r="F55" s="341"/>
      <c r="G55" s="341"/>
      <c r="H55" s="342"/>
    </row>
    <row r="56" spans="1:9" customFormat="1" ht="12.75" customHeight="1" x14ac:dyDescent="0.25">
      <c r="B56" s="343" t="s">
        <v>216</v>
      </c>
      <c r="C56" s="344"/>
      <c r="D56" s="344"/>
      <c r="E56" s="344"/>
      <c r="F56" s="344"/>
      <c r="G56" s="344"/>
      <c r="H56" s="183"/>
    </row>
    <row r="57" spans="1:9" customFormat="1" ht="35.25" customHeight="1" x14ac:dyDescent="0.25">
      <c r="B57" s="340" t="s">
        <v>217</v>
      </c>
      <c r="C57" s="341"/>
      <c r="D57" s="341"/>
      <c r="E57" s="341"/>
      <c r="F57" s="341"/>
      <c r="G57" s="341"/>
      <c r="H57" s="342"/>
    </row>
    <row r="58" spans="1:9" customFormat="1" ht="24.75" customHeight="1" x14ac:dyDescent="0.25">
      <c r="B58" s="345" t="s">
        <v>218</v>
      </c>
      <c r="C58" s="346"/>
      <c r="D58" s="346"/>
      <c r="E58" s="346"/>
      <c r="F58" s="346"/>
      <c r="G58" s="346"/>
      <c r="H58" s="347"/>
    </row>
    <row r="59" spans="1:9" customFormat="1" ht="27.75" customHeight="1" x14ac:dyDescent="0.25">
      <c r="B59" s="348" t="s">
        <v>219</v>
      </c>
      <c r="C59" s="349"/>
      <c r="D59" s="349"/>
      <c r="E59" s="349"/>
      <c r="F59" s="349"/>
      <c r="G59" s="349"/>
      <c r="H59" s="350"/>
    </row>
    <row r="60" spans="1:9" customFormat="1" ht="21" customHeight="1" x14ac:dyDescent="0.25">
      <c r="B60" s="332" t="s">
        <v>220</v>
      </c>
      <c r="C60" s="333"/>
      <c r="D60" s="333"/>
      <c r="E60" s="333"/>
      <c r="F60" s="333"/>
      <c r="G60" s="333"/>
      <c r="H60" s="334"/>
    </row>
    <row r="61" spans="1:9" customFormat="1" ht="26.25" customHeight="1" x14ac:dyDescent="0.25">
      <c r="B61" s="331" t="s">
        <v>221</v>
      </c>
      <c r="C61" s="331"/>
      <c r="D61" s="331"/>
      <c r="E61" s="331"/>
      <c r="F61" s="331"/>
      <c r="G61" s="331"/>
      <c r="H61" s="331"/>
    </row>
  </sheetData>
  <mergeCells count="27">
    <mergeCell ref="B47:H47"/>
    <mergeCell ref="A1:K1"/>
    <mergeCell ref="J22:K22"/>
    <mergeCell ref="B26:B27"/>
    <mergeCell ref="C26:G26"/>
    <mergeCell ref="B28:B30"/>
    <mergeCell ref="C29:D29"/>
    <mergeCell ref="E29:G29"/>
    <mergeCell ref="D30:E30"/>
    <mergeCell ref="F30:G30"/>
    <mergeCell ref="D34:E34"/>
    <mergeCell ref="C38:H38"/>
    <mergeCell ref="C44:H44"/>
    <mergeCell ref="C45:H45"/>
    <mergeCell ref="B46:H46"/>
    <mergeCell ref="B61:H61"/>
    <mergeCell ref="B48:H48"/>
    <mergeCell ref="B49:H49"/>
    <mergeCell ref="B51:H51"/>
    <mergeCell ref="B52:F52"/>
    <mergeCell ref="B53:H53"/>
    <mergeCell ref="B55:H55"/>
    <mergeCell ref="B56:G56"/>
    <mergeCell ref="B57:H57"/>
    <mergeCell ref="B58:H58"/>
    <mergeCell ref="B59:H59"/>
    <mergeCell ref="B60:H60"/>
  </mergeCells>
  <conditionalFormatting sqref="I22">
    <cfRule type="expression" dxfId="12" priority="37">
      <formula>MAX(#REF!)&gt;=5</formula>
    </cfRule>
  </conditionalFormatting>
  <conditionalFormatting sqref="J15:K21">
    <cfRule type="expression" dxfId="11" priority="15">
      <formula>MAX(D15:H15)&gt;=5</formula>
    </cfRule>
  </conditionalFormatting>
  <conditionalFormatting sqref="J14:K14">
    <cfRule type="expression" dxfId="10" priority="11">
      <formula>MAX(D14:H14)&gt;=5</formula>
    </cfRule>
  </conditionalFormatting>
  <conditionalFormatting sqref="J10:K10">
    <cfRule type="expression" dxfId="9" priority="10">
      <formula>MAX(D10:H10)&gt;=5</formula>
    </cfRule>
  </conditionalFormatting>
  <conditionalFormatting sqref="J11:K11">
    <cfRule type="expression" dxfId="8" priority="9">
      <formula>MAX(D11:H11)&gt;=5</formula>
    </cfRule>
  </conditionalFormatting>
  <conditionalFormatting sqref="J12:K12">
    <cfRule type="expression" dxfId="7" priority="8">
      <formula>MAX(D12:H12)&gt;=5</formula>
    </cfRule>
  </conditionalFormatting>
  <conditionalFormatting sqref="J13:K13">
    <cfRule type="expression" dxfId="6" priority="7">
      <formula>MAX(D13:H13)&gt;=5</formula>
    </cfRule>
  </conditionalFormatting>
  <conditionalFormatting sqref="J9:K9">
    <cfRule type="expression" dxfId="5" priority="6">
      <formula>MAX(D9:H9)&gt;=5</formula>
    </cfRule>
  </conditionalFormatting>
  <conditionalFormatting sqref="J5:K5">
    <cfRule type="expression" dxfId="4" priority="5">
      <formula>MAX(D5:H5)&gt;=5</formula>
    </cfRule>
  </conditionalFormatting>
  <conditionalFormatting sqref="J6:K6">
    <cfRule type="expression" dxfId="3" priority="4">
      <formula>MAX(D6:H6)&gt;=5</formula>
    </cfRule>
  </conditionalFormatting>
  <conditionalFormatting sqref="J7:K7">
    <cfRule type="expression" dxfId="2" priority="3">
      <formula>MAX(D7:H7)&gt;=5</formula>
    </cfRule>
  </conditionalFormatting>
  <conditionalFormatting sqref="J8:K8">
    <cfRule type="expression" dxfId="1" priority="2">
      <formula>MAX(D8:H8)&gt;=5</formula>
    </cfRule>
  </conditionalFormatting>
  <conditionalFormatting sqref="J4:K4">
    <cfRule type="expression" dxfId="0" priority="1">
      <formula>MAX(D4:H4)&gt;=5</formula>
    </cfRule>
  </conditionalFormatting>
  <pageMargins left="0.7" right="0.7" top="0.75" bottom="0.75" header="0.3" footer="0.3"/>
  <pageSetup paperSize="3" orientation="landscape" r:id="rId1"/>
  <headerFooter>
    <oddFooter>Page &amp;P&amp;R&amp;F</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A2" sqref="A2"/>
    </sheetView>
  </sheetViews>
  <sheetFormatPr defaultRowHeight="15" x14ac:dyDescent="0.25"/>
  <cols>
    <col min="1" max="1" width="25.85546875" style="201" customWidth="1"/>
    <col min="2" max="3" width="11" style="201" customWidth="1"/>
    <col min="4" max="4" width="22.85546875" style="201" customWidth="1"/>
    <col min="5" max="6" width="11" style="201" customWidth="1"/>
    <col min="7" max="8" width="9.140625" style="201" customWidth="1"/>
    <col min="9" max="9" width="19" style="199"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70" t="s">
        <v>19</v>
      </c>
      <c r="I1" s="185"/>
    </row>
    <row r="2" spans="1:9" s="191" customFormat="1" ht="18" customHeight="1" x14ac:dyDescent="0.25">
      <c r="A2" s="186" t="s">
        <v>19</v>
      </c>
      <c r="B2" s="187" t="s">
        <v>222</v>
      </c>
      <c r="C2" s="188"/>
      <c r="D2" s="189"/>
      <c r="E2" s="189"/>
      <c r="F2" s="189"/>
      <c r="G2" s="189"/>
      <c r="H2" s="189"/>
      <c r="I2" s="190" t="s">
        <v>63</v>
      </c>
    </row>
    <row r="3" spans="1:9" s="191" customFormat="1" x14ac:dyDescent="0.2">
      <c r="A3" s="192" t="s">
        <v>223</v>
      </c>
      <c r="C3" s="193"/>
      <c r="I3" s="194"/>
    </row>
    <row r="4" spans="1:9" s="191" customFormat="1" ht="12.75" x14ac:dyDescent="0.2">
      <c r="A4" s="195" t="s">
        <v>224</v>
      </c>
      <c r="B4" s="195" t="s">
        <v>59</v>
      </c>
      <c r="C4" s="195" t="s">
        <v>71</v>
      </c>
      <c r="D4" s="195" t="s">
        <v>225</v>
      </c>
      <c r="E4" s="196" t="s">
        <v>22</v>
      </c>
      <c r="F4" s="197"/>
      <c r="G4" s="197"/>
      <c r="H4" s="197"/>
      <c r="I4" s="198"/>
    </row>
    <row r="5" spans="1:9" x14ac:dyDescent="0.25">
      <c r="A5"/>
      <c r="B5"/>
      <c r="C5"/>
      <c r="D5"/>
      <c r="E5"/>
      <c r="F5"/>
      <c r="G5"/>
      <c r="H5"/>
    </row>
    <row r="6" spans="1:9" x14ac:dyDescent="0.25">
      <c r="A6" s="200"/>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B7" sqref="B7"/>
    </sheetView>
  </sheetViews>
  <sheetFormatPr defaultColWidth="9.140625" defaultRowHeight="12.75" x14ac:dyDescent="0.2"/>
  <cols>
    <col min="1" max="3" width="9.140625" style="201"/>
    <col min="4" max="4" width="13.42578125" style="201" bestFit="1" customWidth="1"/>
    <col min="5" max="5" width="16.42578125" style="201" bestFit="1" customWidth="1"/>
    <col min="6" max="6" width="23.42578125" style="201" customWidth="1"/>
    <col min="7" max="7" width="11" style="201" bestFit="1" customWidth="1"/>
    <col min="8" max="259" width="9.140625" style="201"/>
    <col min="260" max="260" width="13.42578125" style="201" bestFit="1" customWidth="1"/>
    <col min="261" max="261" width="16.42578125" style="201" bestFit="1" customWidth="1"/>
    <col min="262" max="262" width="23.42578125" style="201" customWidth="1"/>
    <col min="263" max="263" width="11" style="201" bestFit="1" customWidth="1"/>
    <col min="264" max="515" width="9.140625" style="201"/>
    <col min="516" max="516" width="13.42578125" style="201" bestFit="1" customWidth="1"/>
    <col min="517" max="517" width="16.42578125" style="201" bestFit="1" customWidth="1"/>
    <col min="518" max="518" width="23.42578125" style="201" customWidth="1"/>
    <col min="519" max="519" width="11" style="201" bestFit="1" customWidth="1"/>
    <col min="520" max="771" width="9.140625" style="201"/>
    <col min="772" max="772" width="13.42578125" style="201" bestFit="1" customWidth="1"/>
    <col min="773" max="773" width="16.42578125" style="201" bestFit="1" customWidth="1"/>
    <col min="774" max="774" width="23.42578125" style="201" customWidth="1"/>
    <col min="775" max="775" width="11" style="201" bestFit="1" customWidth="1"/>
    <col min="776" max="1027" width="9.140625" style="201"/>
    <col min="1028" max="1028" width="13.42578125" style="201" bestFit="1" customWidth="1"/>
    <col min="1029" max="1029" width="16.42578125" style="201" bestFit="1" customWidth="1"/>
    <col min="1030" max="1030" width="23.42578125" style="201" customWidth="1"/>
    <col min="1031" max="1031" width="11" style="201" bestFit="1" customWidth="1"/>
    <col min="1032" max="1283" width="9.140625" style="201"/>
    <col min="1284" max="1284" width="13.42578125" style="201" bestFit="1" customWidth="1"/>
    <col min="1285" max="1285" width="16.42578125" style="201" bestFit="1" customWidth="1"/>
    <col min="1286" max="1286" width="23.42578125" style="201" customWidth="1"/>
    <col min="1287" max="1287" width="11" style="201" bestFit="1" customWidth="1"/>
    <col min="1288" max="1539" width="9.140625" style="201"/>
    <col min="1540" max="1540" width="13.42578125" style="201" bestFit="1" customWidth="1"/>
    <col min="1541" max="1541" width="16.42578125" style="201" bestFit="1" customWidth="1"/>
    <col min="1542" max="1542" width="23.42578125" style="201" customWidth="1"/>
    <col min="1543" max="1543" width="11" style="201" bestFit="1" customWidth="1"/>
    <col min="1544" max="1795" width="9.140625" style="201"/>
    <col min="1796" max="1796" width="13.42578125" style="201" bestFit="1" customWidth="1"/>
    <col min="1797" max="1797" width="16.42578125" style="201" bestFit="1" customWidth="1"/>
    <col min="1798" max="1798" width="23.42578125" style="201" customWidth="1"/>
    <col min="1799" max="1799" width="11" style="201" bestFit="1" customWidth="1"/>
    <col min="1800" max="2051" width="9.140625" style="201"/>
    <col min="2052" max="2052" width="13.42578125" style="201" bestFit="1" customWidth="1"/>
    <col min="2053" max="2053" width="16.42578125" style="201" bestFit="1" customWidth="1"/>
    <col min="2054" max="2054" width="23.42578125" style="201" customWidth="1"/>
    <col min="2055" max="2055" width="11" style="201" bestFit="1" customWidth="1"/>
    <col min="2056" max="2307" width="9.140625" style="201"/>
    <col min="2308" max="2308" width="13.42578125" style="201" bestFit="1" customWidth="1"/>
    <col min="2309" max="2309" width="16.42578125" style="201" bestFit="1" customWidth="1"/>
    <col min="2310" max="2310" width="23.42578125" style="201" customWidth="1"/>
    <col min="2311" max="2311" width="11" style="201" bestFit="1" customWidth="1"/>
    <col min="2312" max="2563" width="9.140625" style="201"/>
    <col min="2564" max="2564" width="13.42578125" style="201" bestFit="1" customWidth="1"/>
    <col min="2565" max="2565" width="16.42578125" style="201" bestFit="1" customWidth="1"/>
    <col min="2566" max="2566" width="23.42578125" style="201" customWidth="1"/>
    <col min="2567" max="2567" width="11" style="201" bestFit="1" customWidth="1"/>
    <col min="2568" max="2819" width="9.140625" style="201"/>
    <col min="2820" max="2820" width="13.42578125" style="201" bestFit="1" customWidth="1"/>
    <col min="2821" max="2821" width="16.42578125" style="201" bestFit="1" customWidth="1"/>
    <col min="2822" max="2822" width="23.42578125" style="201" customWidth="1"/>
    <col min="2823" max="2823" width="11" style="201" bestFit="1" customWidth="1"/>
    <col min="2824" max="3075" width="9.140625" style="201"/>
    <col min="3076" max="3076" width="13.42578125" style="201" bestFit="1" customWidth="1"/>
    <col min="3077" max="3077" width="16.42578125" style="201" bestFit="1" customWidth="1"/>
    <col min="3078" max="3078" width="23.42578125" style="201" customWidth="1"/>
    <col min="3079" max="3079" width="11" style="201" bestFit="1" customWidth="1"/>
    <col min="3080" max="3331" width="9.140625" style="201"/>
    <col min="3332" max="3332" width="13.42578125" style="201" bestFit="1" customWidth="1"/>
    <col min="3333" max="3333" width="16.42578125" style="201" bestFit="1" customWidth="1"/>
    <col min="3334" max="3334" width="23.42578125" style="201" customWidth="1"/>
    <col min="3335" max="3335" width="11" style="201" bestFit="1" customWidth="1"/>
    <col min="3336" max="3587" width="9.140625" style="201"/>
    <col min="3588" max="3588" width="13.42578125" style="201" bestFit="1" customWidth="1"/>
    <col min="3589" max="3589" width="16.42578125" style="201" bestFit="1" customWidth="1"/>
    <col min="3590" max="3590" width="23.42578125" style="201" customWidth="1"/>
    <col min="3591" max="3591" width="11" style="201" bestFit="1" customWidth="1"/>
    <col min="3592" max="3843" width="9.140625" style="201"/>
    <col min="3844" max="3844" width="13.42578125" style="201" bestFit="1" customWidth="1"/>
    <col min="3845" max="3845" width="16.42578125" style="201" bestFit="1" customWidth="1"/>
    <col min="3846" max="3846" width="23.42578125" style="201" customWidth="1"/>
    <col min="3847" max="3847" width="11" style="201" bestFit="1" customWidth="1"/>
    <col min="3848" max="4099" width="9.140625" style="201"/>
    <col min="4100" max="4100" width="13.42578125" style="201" bestFit="1" customWidth="1"/>
    <col min="4101" max="4101" width="16.42578125" style="201" bestFit="1" customWidth="1"/>
    <col min="4102" max="4102" width="23.42578125" style="201" customWidth="1"/>
    <col min="4103" max="4103" width="11" style="201" bestFit="1" customWidth="1"/>
    <col min="4104" max="4355" width="9.140625" style="201"/>
    <col min="4356" max="4356" width="13.42578125" style="201" bestFit="1" customWidth="1"/>
    <col min="4357" max="4357" width="16.42578125" style="201" bestFit="1" customWidth="1"/>
    <col min="4358" max="4358" width="23.42578125" style="201" customWidth="1"/>
    <col min="4359" max="4359" width="11" style="201" bestFit="1" customWidth="1"/>
    <col min="4360" max="4611" width="9.140625" style="201"/>
    <col min="4612" max="4612" width="13.42578125" style="201" bestFit="1" customWidth="1"/>
    <col min="4613" max="4613" width="16.42578125" style="201" bestFit="1" customWidth="1"/>
    <col min="4614" max="4614" width="23.42578125" style="201" customWidth="1"/>
    <col min="4615" max="4615" width="11" style="201" bestFit="1" customWidth="1"/>
    <col min="4616" max="4867" width="9.140625" style="201"/>
    <col min="4868" max="4868" width="13.42578125" style="201" bestFit="1" customWidth="1"/>
    <col min="4869" max="4869" width="16.42578125" style="201" bestFit="1" customWidth="1"/>
    <col min="4870" max="4870" width="23.42578125" style="201" customWidth="1"/>
    <col min="4871" max="4871" width="11" style="201" bestFit="1" customWidth="1"/>
    <col min="4872" max="5123" width="9.140625" style="201"/>
    <col min="5124" max="5124" width="13.42578125" style="201" bestFit="1" customWidth="1"/>
    <col min="5125" max="5125" width="16.42578125" style="201" bestFit="1" customWidth="1"/>
    <col min="5126" max="5126" width="23.42578125" style="201" customWidth="1"/>
    <col min="5127" max="5127" width="11" style="201" bestFit="1" customWidth="1"/>
    <col min="5128" max="5379" width="9.140625" style="201"/>
    <col min="5380" max="5380" width="13.42578125" style="201" bestFit="1" customWidth="1"/>
    <col min="5381" max="5381" width="16.42578125" style="201" bestFit="1" customWidth="1"/>
    <col min="5382" max="5382" width="23.42578125" style="201" customWidth="1"/>
    <col min="5383" max="5383" width="11" style="201" bestFit="1" customWidth="1"/>
    <col min="5384" max="5635" width="9.140625" style="201"/>
    <col min="5636" max="5636" width="13.42578125" style="201" bestFit="1" customWidth="1"/>
    <col min="5637" max="5637" width="16.42578125" style="201" bestFit="1" customWidth="1"/>
    <col min="5638" max="5638" width="23.42578125" style="201" customWidth="1"/>
    <col min="5639" max="5639" width="11" style="201" bestFit="1" customWidth="1"/>
    <col min="5640" max="5891" width="9.140625" style="201"/>
    <col min="5892" max="5892" width="13.42578125" style="201" bestFit="1" customWidth="1"/>
    <col min="5893" max="5893" width="16.42578125" style="201" bestFit="1" customWidth="1"/>
    <col min="5894" max="5894" width="23.42578125" style="201" customWidth="1"/>
    <col min="5895" max="5895" width="11" style="201" bestFit="1" customWidth="1"/>
    <col min="5896" max="6147" width="9.140625" style="201"/>
    <col min="6148" max="6148" width="13.42578125" style="201" bestFit="1" customWidth="1"/>
    <col min="6149" max="6149" width="16.42578125" style="201" bestFit="1" customWidth="1"/>
    <col min="6150" max="6150" width="23.42578125" style="201" customWidth="1"/>
    <col min="6151" max="6151" width="11" style="201" bestFit="1" customWidth="1"/>
    <col min="6152" max="6403" width="9.140625" style="201"/>
    <col min="6404" max="6404" width="13.42578125" style="201" bestFit="1" customWidth="1"/>
    <col min="6405" max="6405" width="16.42578125" style="201" bestFit="1" customWidth="1"/>
    <col min="6406" max="6406" width="23.42578125" style="201" customWidth="1"/>
    <col min="6407" max="6407" width="11" style="201" bestFit="1" customWidth="1"/>
    <col min="6408" max="6659" width="9.140625" style="201"/>
    <col min="6660" max="6660" width="13.42578125" style="201" bestFit="1" customWidth="1"/>
    <col min="6661" max="6661" width="16.42578125" style="201" bestFit="1" customWidth="1"/>
    <col min="6662" max="6662" width="23.42578125" style="201" customWidth="1"/>
    <col min="6663" max="6663" width="11" style="201" bestFit="1" customWidth="1"/>
    <col min="6664" max="6915" width="9.140625" style="201"/>
    <col min="6916" max="6916" width="13.42578125" style="201" bestFit="1" customWidth="1"/>
    <col min="6917" max="6917" width="16.42578125" style="201" bestFit="1" customWidth="1"/>
    <col min="6918" max="6918" width="23.42578125" style="201" customWidth="1"/>
    <col min="6919" max="6919" width="11" style="201" bestFit="1" customWidth="1"/>
    <col min="6920" max="7171" width="9.140625" style="201"/>
    <col min="7172" max="7172" width="13.42578125" style="201" bestFit="1" customWidth="1"/>
    <col min="7173" max="7173" width="16.42578125" style="201" bestFit="1" customWidth="1"/>
    <col min="7174" max="7174" width="23.42578125" style="201" customWidth="1"/>
    <col min="7175" max="7175" width="11" style="201" bestFit="1" customWidth="1"/>
    <col min="7176" max="7427" width="9.140625" style="201"/>
    <col min="7428" max="7428" width="13.42578125" style="201" bestFit="1" customWidth="1"/>
    <col min="7429" max="7429" width="16.42578125" style="201" bestFit="1" customWidth="1"/>
    <col min="7430" max="7430" width="23.42578125" style="201" customWidth="1"/>
    <col min="7431" max="7431" width="11" style="201" bestFit="1" customWidth="1"/>
    <col min="7432" max="7683" width="9.140625" style="201"/>
    <col min="7684" max="7684" width="13.42578125" style="201" bestFit="1" customWidth="1"/>
    <col min="7685" max="7685" width="16.42578125" style="201" bestFit="1" customWidth="1"/>
    <col min="7686" max="7686" width="23.42578125" style="201" customWidth="1"/>
    <col min="7687" max="7687" width="11" style="201" bestFit="1" customWidth="1"/>
    <col min="7688" max="7939" width="9.140625" style="201"/>
    <col min="7940" max="7940" width="13.42578125" style="201" bestFit="1" customWidth="1"/>
    <col min="7941" max="7941" width="16.42578125" style="201" bestFit="1" customWidth="1"/>
    <col min="7942" max="7942" width="23.42578125" style="201" customWidth="1"/>
    <col min="7943" max="7943" width="11" style="201" bestFit="1" customWidth="1"/>
    <col min="7944" max="8195" width="9.140625" style="201"/>
    <col min="8196" max="8196" width="13.42578125" style="201" bestFit="1" customWidth="1"/>
    <col min="8197" max="8197" width="16.42578125" style="201" bestFit="1" customWidth="1"/>
    <col min="8198" max="8198" width="23.42578125" style="201" customWidth="1"/>
    <col min="8199" max="8199" width="11" style="201" bestFit="1" customWidth="1"/>
    <col min="8200" max="8451" width="9.140625" style="201"/>
    <col min="8452" max="8452" width="13.42578125" style="201" bestFit="1" customWidth="1"/>
    <col min="8453" max="8453" width="16.42578125" style="201" bestFit="1" customWidth="1"/>
    <col min="8454" max="8454" width="23.42578125" style="201" customWidth="1"/>
    <col min="8455" max="8455" width="11" style="201" bestFit="1" customWidth="1"/>
    <col min="8456" max="8707" width="9.140625" style="201"/>
    <col min="8708" max="8708" width="13.42578125" style="201" bestFit="1" customWidth="1"/>
    <col min="8709" max="8709" width="16.42578125" style="201" bestFit="1" customWidth="1"/>
    <col min="8710" max="8710" width="23.42578125" style="201" customWidth="1"/>
    <col min="8711" max="8711" width="11" style="201" bestFit="1" customWidth="1"/>
    <col min="8712" max="8963" width="9.140625" style="201"/>
    <col min="8964" max="8964" width="13.42578125" style="201" bestFit="1" customWidth="1"/>
    <col min="8965" max="8965" width="16.42578125" style="201" bestFit="1" customWidth="1"/>
    <col min="8966" max="8966" width="23.42578125" style="201" customWidth="1"/>
    <col min="8967" max="8967" width="11" style="201" bestFit="1" customWidth="1"/>
    <col min="8968" max="9219" width="9.140625" style="201"/>
    <col min="9220" max="9220" width="13.42578125" style="201" bestFit="1" customWidth="1"/>
    <col min="9221" max="9221" width="16.42578125" style="201" bestFit="1" customWidth="1"/>
    <col min="9222" max="9222" width="23.42578125" style="201" customWidth="1"/>
    <col min="9223" max="9223" width="11" style="201" bestFit="1" customWidth="1"/>
    <col min="9224" max="9475" width="9.140625" style="201"/>
    <col min="9476" max="9476" width="13.42578125" style="201" bestFit="1" customWidth="1"/>
    <col min="9477" max="9477" width="16.42578125" style="201" bestFit="1" customWidth="1"/>
    <col min="9478" max="9478" width="23.42578125" style="201" customWidth="1"/>
    <col min="9479" max="9479" width="11" style="201" bestFit="1" customWidth="1"/>
    <col min="9480" max="9731" width="9.140625" style="201"/>
    <col min="9732" max="9732" width="13.42578125" style="201" bestFit="1" customWidth="1"/>
    <col min="9733" max="9733" width="16.42578125" style="201" bestFit="1" customWidth="1"/>
    <col min="9734" max="9734" width="23.42578125" style="201" customWidth="1"/>
    <col min="9735" max="9735" width="11" style="201" bestFit="1" customWidth="1"/>
    <col min="9736" max="9987" width="9.140625" style="201"/>
    <col min="9988" max="9988" width="13.42578125" style="201" bestFit="1" customWidth="1"/>
    <col min="9989" max="9989" width="16.42578125" style="201" bestFit="1" customWidth="1"/>
    <col min="9990" max="9990" width="23.42578125" style="201" customWidth="1"/>
    <col min="9991" max="9991" width="11" style="201" bestFit="1" customWidth="1"/>
    <col min="9992" max="10243" width="9.140625" style="201"/>
    <col min="10244" max="10244" width="13.42578125" style="201" bestFit="1" customWidth="1"/>
    <col min="10245" max="10245" width="16.42578125" style="201" bestFit="1" customWidth="1"/>
    <col min="10246" max="10246" width="23.42578125" style="201" customWidth="1"/>
    <col min="10247" max="10247" width="11" style="201" bestFit="1" customWidth="1"/>
    <col min="10248" max="10499" width="9.140625" style="201"/>
    <col min="10500" max="10500" width="13.42578125" style="201" bestFit="1" customWidth="1"/>
    <col min="10501" max="10501" width="16.42578125" style="201" bestFit="1" customWidth="1"/>
    <col min="10502" max="10502" width="23.42578125" style="201" customWidth="1"/>
    <col min="10503" max="10503" width="11" style="201" bestFit="1" customWidth="1"/>
    <col min="10504" max="10755" width="9.140625" style="201"/>
    <col min="10756" max="10756" width="13.42578125" style="201" bestFit="1" customWidth="1"/>
    <col min="10757" max="10757" width="16.42578125" style="201" bestFit="1" customWidth="1"/>
    <col min="10758" max="10758" width="23.42578125" style="201" customWidth="1"/>
    <col min="10759" max="10759" width="11" style="201" bestFit="1" customWidth="1"/>
    <col min="10760" max="11011" width="9.140625" style="201"/>
    <col min="11012" max="11012" width="13.42578125" style="201" bestFit="1" customWidth="1"/>
    <col min="11013" max="11013" width="16.42578125" style="201" bestFit="1" customWidth="1"/>
    <col min="11014" max="11014" width="23.42578125" style="201" customWidth="1"/>
    <col min="11015" max="11015" width="11" style="201" bestFit="1" customWidth="1"/>
    <col min="11016" max="11267" width="9.140625" style="201"/>
    <col min="11268" max="11268" width="13.42578125" style="201" bestFit="1" customWidth="1"/>
    <col min="11269" max="11269" width="16.42578125" style="201" bestFit="1" customWidth="1"/>
    <col min="11270" max="11270" width="23.42578125" style="201" customWidth="1"/>
    <col min="11271" max="11271" width="11" style="201" bestFit="1" customWidth="1"/>
    <col min="11272" max="11523" width="9.140625" style="201"/>
    <col min="11524" max="11524" width="13.42578125" style="201" bestFit="1" customWidth="1"/>
    <col min="11525" max="11525" width="16.42578125" style="201" bestFit="1" customWidth="1"/>
    <col min="11526" max="11526" width="23.42578125" style="201" customWidth="1"/>
    <col min="11527" max="11527" width="11" style="201" bestFit="1" customWidth="1"/>
    <col min="11528" max="11779" width="9.140625" style="201"/>
    <col min="11780" max="11780" width="13.42578125" style="201" bestFit="1" customWidth="1"/>
    <col min="11781" max="11781" width="16.42578125" style="201" bestFit="1" customWidth="1"/>
    <col min="11782" max="11782" width="23.42578125" style="201" customWidth="1"/>
    <col min="11783" max="11783" width="11" style="201" bestFit="1" customWidth="1"/>
    <col min="11784" max="12035" width="9.140625" style="201"/>
    <col min="12036" max="12036" width="13.42578125" style="201" bestFit="1" customWidth="1"/>
    <col min="12037" max="12037" width="16.42578125" style="201" bestFit="1" customWidth="1"/>
    <col min="12038" max="12038" width="23.42578125" style="201" customWidth="1"/>
    <col min="12039" max="12039" width="11" style="201" bestFit="1" customWidth="1"/>
    <col min="12040" max="12291" width="9.140625" style="201"/>
    <col min="12292" max="12292" width="13.42578125" style="201" bestFit="1" customWidth="1"/>
    <col min="12293" max="12293" width="16.42578125" style="201" bestFit="1" customWidth="1"/>
    <col min="12294" max="12294" width="23.42578125" style="201" customWidth="1"/>
    <col min="12295" max="12295" width="11" style="201" bestFit="1" customWidth="1"/>
    <col min="12296" max="12547" width="9.140625" style="201"/>
    <col min="12548" max="12548" width="13.42578125" style="201" bestFit="1" customWidth="1"/>
    <col min="12549" max="12549" width="16.42578125" style="201" bestFit="1" customWidth="1"/>
    <col min="12550" max="12550" width="23.42578125" style="201" customWidth="1"/>
    <col min="12551" max="12551" width="11" style="201" bestFit="1" customWidth="1"/>
    <col min="12552" max="12803" width="9.140625" style="201"/>
    <col min="12804" max="12804" width="13.42578125" style="201" bestFit="1" customWidth="1"/>
    <col min="12805" max="12805" width="16.42578125" style="201" bestFit="1" customWidth="1"/>
    <col min="12806" max="12806" width="23.42578125" style="201" customWidth="1"/>
    <col min="12807" max="12807" width="11" style="201" bestFit="1" customWidth="1"/>
    <col min="12808" max="13059" width="9.140625" style="201"/>
    <col min="13060" max="13060" width="13.42578125" style="201" bestFit="1" customWidth="1"/>
    <col min="13061" max="13061" width="16.42578125" style="201" bestFit="1" customWidth="1"/>
    <col min="13062" max="13062" width="23.42578125" style="201" customWidth="1"/>
    <col min="13063" max="13063" width="11" style="201" bestFit="1" customWidth="1"/>
    <col min="13064" max="13315" width="9.140625" style="201"/>
    <col min="13316" max="13316" width="13.42578125" style="201" bestFit="1" customWidth="1"/>
    <col min="13317" max="13317" width="16.42578125" style="201" bestFit="1" customWidth="1"/>
    <col min="13318" max="13318" width="23.42578125" style="201" customWidth="1"/>
    <col min="13319" max="13319" width="11" style="201" bestFit="1" customWidth="1"/>
    <col min="13320" max="13571" width="9.140625" style="201"/>
    <col min="13572" max="13572" width="13.42578125" style="201" bestFit="1" customWidth="1"/>
    <col min="13573" max="13573" width="16.42578125" style="201" bestFit="1" customWidth="1"/>
    <col min="13574" max="13574" width="23.42578125" style="201" customWidth="1"/>
    <col min="13575" max="13575" width="11" style="201" bestFit="1" customWidth="1"/>
    <col min="13576" max="13827" width="9.140625" style="201"/>
    <col min="13828" max="13828" width="13.42578125" style="201" bestFit="1" customWidth="1"/>
    <col min="13829" max="13829" width="16.42578125" style="201" bestFit="1" customWidth="1"/>
    <col min="13830" max="13830" width="23.42578125" style="201" customWidth="1"/>
    <col min="13831" max="13831" width="11" style="201" bestFit="1" customWidth="1"/>
    <col min="13832" max="14083" width="9.140625" style="201"/>
    <col min="14084" max="14084" width="13.42578125" style="201" bestFit="1" customWidth="1"/>
    <col min="14085" max="14085" width="16.42578125" style="201" bestFit="1" customWidth="1"/>
    <col min="14086" max="14086" width="23.42578125" style="201" customWidth="1"/>
    <col min="14087" max="14087" width="11" style="201" bestFit="1" customWidth="1"/>
    <col min="14088" max="14339" width="9.140625" style="201"/>
    <col min="14340" max="14340" width="13.42578125" style="201" bestFit="1" customWidth="1"/>
    <col min="14341" max="14341" width="16.42578125" style="201" bestFit="1" customWidth="1"/>
    <col min="14342" max="14342" width="23.42578125" style="201" customWidth="1"/>
    <col min="14343" max="14343" width="11" style="201" bestFit="1" customWidth="1"/>
    <col min="14344" max="14595" width="9.140625" style="201"/>
    <col min="14596" max="14596" width="13.42578125" style="201" bestFit="1" customWidth="1"/>
    <col min="14597" max="14597" width="16.42578125" style="201" bestFit="1" customWidth="1"/>
    <col min="14598" max="14598" width="23.42578125" style="201" customWidth="1"/>
    <col min="14599" max="14599" width="11" style="201" bestFit="1" customWidth="1"/>
    <col min="14600" max="14851" width="9.140625" style="201"/>
    <col min="14852" max="14852" width="13.42578125" style="201" bestFit="1" customWidth="1"/>
    <col min="14853" max="14853" width="16.42578125" style="201" bestFit="1" customWidth="1"/>
    <col min="14854" max="14854" width="23.42578125" style="201" customWidth="1"/>
    <col min="14855" max="14855" width="11" style="201" bestFit="1" customWidth="1"/>
    <col min="14856" max="15107" width="9.140625" style="201"/>
    <col min="15108" max="15108" width="13.42578125" style="201" bestFit="1" customWidth="1"/>
    <col min="15109" max="15109" width="16.42578125" style="201" bestFit="1" customWidth="1"/>
    <col min="15110" max="15110" width="23.42578125" style="201" customWidth="1"/>
    <col min="15111" max="15111" width="11" style="201" bestFit="1" customWidth="1"/>
    <col min="15112" max="15363" width="9.140625" style="201"/>
    <col min="15364" max="15364" width="13.42578125" style="201" bestFit="1" customWidth="1"/>
    <col min="15365" max="15365" width="16.42578125" style="201" bestFit="1" customWidth="1"/>
    <col min="15366" max="15366" width="23.42578125" style="201" customWidth="1"/>
    <col min="15367" max="15367" width="11" style="201" bestFit="1" customWidth="1"/>
    <col min="15368" max="15619" width="9.140625" style="201"/>
    <col min="15620" max="15620" width="13.42578125" style="201" bestFit="1" customWidth="1"/>
    <col min="15621" max="15621" width="16.42578125" style="201" bestFit="1" customWidth="1"/>
    <col min="15622" max="15622" width="23.42578125" style="201" customWidth="1"/>
    <col min="15623" max="15623" width="11" style="201" bestFit="1" customWidth="1"/>
    <col min="15624" max="15875" width="9.140625" style="201"/>
    <col min="15876" max="15876" width="13.42578125" style="201" bestFit="1" customWidth="1"/>
    <col min="15877" max="15877" width="16.42578125" style="201" bestFit="1" customWidth="1"/>
    <col min="15878" max="15878" width="23.42578125" style="201" customWidth="1"/>
    <col min="15879" max="15879" width="11" style="201" bestFit="1" customWidth="1"/>
    <col min="15880" max="16131" width="9.140625" style="201"/>
    <col min="16132" max="16132" width="13.42578125" style="201" bestFit="1" customWidth="1"/>
    <col min="16133" max="16133" width="16.42578125" style="201" bestFit="1" customWidth="1"/>
    <col min="16134" max="16134" width="23.42578125" style="201" customWidth="1"/>
    <col min="16135" max="16135" width="11" style="201" bestFit="1" customWidth="1"/>
    <col min="16136" max="16384" width="9.140625" style="201"/>
  </cols>
  <sheetData>
    <row r="1" spans="1:38" ht="20.25" x14ac:dyDescent="0.3">
      <c r="A1" s="202"/>
      <c r="B1" s="203"/>
      <c r="C1" s="202"/>
      <c r="D1" s="203"/>
      <c r="E1" s="202"/>
      <c r="F1" s="202"/>
      <c r="G1" s="202"/>
      <c r="H1" s="70" t="s">
        <v>20</v>
      </c>
      <c r="I1" s="204"/>
      <c r="J1" s="204"/>
      <c r="K1" s="204"/>
      <c r="L1" s="204"/>
      <c r="M1" s="204"/>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row>
    <row r="2" spans="1:38" x14ac:dyDescent="0.2">
      <c r="A2" s="204"/>
      <c r="B2" s="367"/>
      <c r="C2" s="367"/>
      <c r="D2" s="367"/>
      <c r="E2" s="367"/>
      <c r="F2" s="205"/>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row>
    <row r="3" spans="1:38" x14ac:dyDescent="0.2">
      <c r="A3" s="204"/>
      <c r="B3" s="368" t="s">
        <v>226</v>
      </c>
      <c r="C3" s="368"/>
      <c r="D3" s="368"/>
      <c r="E3" s="368"/>
      <c r="F3" s="206" t="s">
        <v>63</v>
      </c>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row>
    <row r="4" spans="1:38" x14ac:dyDescent="0.2">
      <c r="A4" s="204"/>
      <c r="B4" s="204" t="s">
        <v>330</v>
      </c>
      <c r="C4" s="204" t="s">
        <v>331</v>
      </c>
      <c r="D4" s="204" t="s">
        <v>332</v>
      </c>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row>
    <row r="5" spans="1:38" x14ac:dyDescent="0.2">
      <c r="A5" s="204"/>
      <c r="B5" s="207" t="s">
        <v>333</v>
      </c>
      <c r="C5" s="201" t="s">
        <v>331</v>
      </c>
      <c r="D5" s="201" t="s">
        <v>334</v>
      </c>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1:38" x14ac:dyDescent="0.2">
      <c r="A6" s="204"/>
      <c r="B6" s="208" t="s">
        <v>335</v>
      </c>
      <c r="C6" s="201" t="s">
        <v>331</v>
      </c>
      <c r="D6" s="201" t="s">
        <v>336</v>
      </c>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row>
    <row r="7" spans="1:38" x14ac:dyDescent="0.2">
      <c r="A7" s="204"/>
      <c r="B7" s="207"/>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row>
    <row r="8" spans="1:38" x14ac:dyDescent="0.2">
      <c r="A8" s="204"/>
      <c r="B8" s="208"/>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row>
    <row r="9" spans="1:38" x14ac:dyDescent="0.2">
      <c r="A9" s="204"/>
      <c r="B9" s="207"/>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row>
    <row r="10" spans="1:38" x14ac:dyDescent="0.2">
      <c r="A10" s="204"/>
      <c r="B10" s="209"/>
      <c r="C10" s="204"/>
      <c r="D10" s="204"/>
      <c r="E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row>
    <row r="11" spans="1:38" x14ac:dyDescent="0.2">
      <c r="A11" s="204"/>
      <c r="B11" s="210"/>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row>
    <row r="12" spans="1:38" x14ac:dyDescent="0.2">
      <c r="A12" s="204"/>
      <c r="B12" s="211"/>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row>
    <row r="13" spans="1:38" x14ac:dyDescent="0.2">
      <c r="A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row>
    <row r="14" spans="1:38" x14ac:dyDescent="0.2">
      <c r="A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row>
    <row r="15" spans="1:38" x14ac:dyDescent="0.2">
      <c r="A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1:38" x14ac:dyDescent="0.2">
      <c r="A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1:38" x14ac:dyDescent="0.2">
      <c r="A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row>
    <row r="18" spans="1:38" x14ac:dyDescent="0.2">
      <c r="A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row>
    <row r="19" spans="1:38" x14ac:dyDescent="0.2">
      <c r="A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row>
    <row r="20" spans="1:38" x14ac:dyDescent="0.2">
      <c r="A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row>
    <row r="21" spans="1:38" x14ac:dyDescent="0.2">
      <c r="A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row>
    <row r="22" spans="1:38" x14ac:dyDescent="0.2">
      <c r="A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row>
    <row r="23" spans="1:38" x14ac:dyDescent="0.2">
      <c r="A23" s="204"/>
      <c r="B23" s="204"/>
      <c r="C23" s="204"/>
      <c r="D23" s="204"/>
      <c r="E23" s="204"/>
      <c r="F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row>
    <row r="24" spans="1:38" x14ac:dyDescent="0.2">
      <c r="A24" s="204"/>
      <c r="B24" s="204"/>
      <c r="C24" s="204"/>
      <c r="D24" s="204"/>
      <c r="E24" s="204"/>
      <c r="F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row>
    <row r="25" spans="1:38" x14ac:dyDescent="0.2">
      <c r="A25" s="204"/>
      <c r="B25" s="165"/>
      <c r="C25" s="212"/>
      <c r="D25" s="165"/>
      <c r="E25" s="165"/>
      <c r="F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row>
    <row r="26" spans="1:38" x14ac:dyDescent="0.2">
      <c r="A26" s="204"/>
      <c r="B26" s="213"/>
      <c r="C26" s="214"/>
      <c r="D26" s="165"/>
      <c r="E26" s="165"/>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row>
    <row r="27" spans="1:38" x14ac:dyDescent="0.2">
      <c r="A27" s="204"/>
      <c r="B27" s="213"/>
      <c r="C27" s="214"/>
      <c r="D27" s="165"/>
      <c r="E27" s="165"/>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row>
    <row r="28" spans="1:38" x14ac:dyDescent="0.2">
      <c r="A28" s="204"/>
      <c r="B28" s="213"/>
      <c r="C28" s="214"/>
      <c r="D28" s="165"/>
      <c r="E28" s="165"/>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row>
    <row r="29" spans="1:38" x14ac:dyDescent="0.2">
      <c r="B29" s="213"/>
      <c r="C29" s="204"/>
      <c r="D29" s="204"/>
      <c r="E29" s="204"/>
    </row>
    <row r="30" spans="1:38" x14ac:dyDescent="0.2">
      <c r="B30" s="213"/>
      <c r="C30" s="204"/>
      <c r="D30" s="204"/>
      <c r="E30" s="204"/>
    </row>
    <row r="31" spans="1:38" x14ac:dyDescent="0.2">
      <c r="B31" s="210"/>
      <c r="C31" s="204"/>
      <c r="D31" s="204"/>
      <c r="E31" s="204"/>
    </row>
    <row r="37" spans="10:10" x14ac:dyDescent="0.2">
      <c r="J37" s="215"/>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J32" sqref="J31:J32"/>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70"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5" t="s">
        <v>227</v>
      </c>
      <c r="D3" s="205" t="s">
        <v>9</v>
      </c>
    </row>
    <row r="4" spans="1:38" ht="15" x14ac:dyDescent="0.2">
      <c r="C4" s="216"/>
      <c r="D4" s="369"/>
      <c r="E4" s="370"/>
      <c r="F4" s="370"/>
      <c r="G4" s="370"/>
      <c r="H4" s="370"/>
      <c r="I4" s="370"/>
      <c r="J4" s="370"/>
      <c r="K4" s="370"/>
      <c r="L4" s="370"/>
    </row>
    <row r="5" spans="1:38" ht="15" x14ac:dyDescent="0.2">
      <c r="C5" s="216"/>
      <c r="D5" s="369"/>
      <c r="E5" s="370"/>
      <c r="F5" s="370"/>
      <c r="G5" s="370"/>
      <c r="H5" s="370"/>
      <c r="I5" s="370"/>
      <c r="J5" s="370"/>
      <c r="K5" s="370"/>
      <c r="L5" s="370"/>
    </row>
    <row r="6" spans="1:38" ht="15" x14ac:dyDescent="0.2">
      <c r="C6" s="216"/>
      <c r="D6" s="369"/>
      <c r="E6" s="370"/>
      <c r="F6" s="370"/>
      <c r="G6" s="370"/>
      <c r="H6" s="370"/>
      <c r="I6" s="370"/>
      <c r="J6" s="370"/>
      <c r="K6" s="370"/>
      <c r="L6" s="370"/>
    </row>
    <row r="7" spans="1:38" ht="15" x14ac:dyDescent="0.2">
      <c r="C7" s="216"/>
      <c r="D7" s="369"/>
      <c r="E7" s="370"/>
      <c r="F7" s="370"/>
      <c r="G7" s="370"/>
      <c r="H7" s="370"/>
      <c r="I7" s="370"/>
      <c r="J7" s="370"/>
      <c r="K7" s="370"/>
      <c r="L7" s="370"/>
    </row>
    <row r="8" spans="1:38" ht="15" x14ac:dyDescent="0.2">
      <c r="C8" s="216"/>
      <c r="D8" s="369"/>
      <c r="E8" s="370"/>
      <c r="F8" s="370"/>
      <c r="G8" s="370"/>
      <c r="H8" s="370"/>
      <c r="I8" s="370"/>
      <c r="J8" s="370"/>
      <c r="K8" s="370"/>
      <c r="L8" s="370"/>
    </row>
    <row r="9" spans="1:38" ht="15" x14ac:dyDescent="0.2">
      <c r="C9" s="216"/>
      <c r="D9" s="369"/>
      <c r="E9" s="370"/>
      <c r="F9" s="370"/>
      <c r="G9" s="370"/>
      <c r="H9" s="370"/>
      <c r="I9" s="370"/>
      <c r="J9" s="370"/>
      <c r="K9" s="370"/>
      <c r="L9" s="370"/>
    </row>
    <row r="10" spans="1:38" ht="15" x14ac:dyDescent="0.2">
      <c r="C10" s="216"/>
      <c r="D10" s="369"/>
      <c r="E10" s="370"/>
      <c r="F10" s="370"/>
      <c r="G10" s="370"/>
      <c r="H10" s="370"/>
      <c r="I10" s="370"/>
      <c r="J10" s="370"/>
      <c r="K10" s="370"/>
      <c r="L10" s="370"/>
    </row>
    <row r="11" spans="1:38" ht="15" x14ac:dyDescent="0.2">
      <c r="C11" s="216"/>
      <c r="D11" s="369"/>
      <c r="E11" s="370"/>
      <c r="F11" s="370"/>
      <c r="G11" s="370"/>
      <c r="H11" s="370"/>
      <c r="I11" s="370"/>
      <c r="J11" s="370"/>
      <c r="K11" s="370"/>
      <c r="L11" s="370"/>
    </row>
    <row r="12" spans="1:38" ht="15" x14ac:dyDescent="0.2">
      <c r="C12" s="216"/>
      <c r="D12" s="369"/>
      <c r="E12" s="370"/>
      <c r="F12" s="370"/>
      <c r="G12" s="370"/>
      <c r="H12" s="370"/>
      <c r="I12" s="370"/>
      <c r="J12" s="370"/>
      <c r="K12" s="370"/>
      <c r="L12" s="370"/>
    </row>
    <row r="13" spans="1:38" ht="15" x14ac:dyDescent="0.2">
      <c r="C13" s="216"/>
      <c r="D13" s="369"/>
      <c r="E13" s="370"/>
      <c r="F13" s="370"/>
      <c r="G13" s="370"/>
      <c r="H13" s="370"/>
      <c r="I13" s="370"/>
      <c r="J13" s="370"/>
      <c r="K13" s="370"/>
      <c r="L13" s="37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FDDF4-A004-4631-9534-7473F27D0340}">
  <dimension ref="A1"/>
  <sheetViews>
    <sheetView zoomScale="120" zoomScaleNormal="120" workbookViewId="0">
      <selection activeCell="Q14" sqref="Q14"/>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246327-D39A-4CB6-BF0D-982C4E3497F3}"/>
</file>

<file path=customXml/itemProps2.xml><?xml version="1.0" encoding="utf-8"?>
<ds:datastoreItem xmlns:ds="http://schemas.openxmlformats.org/officeDocument/2006/customXml" ds:itemID="{70C879F1-C9D0-46A1-BA4D-A21840B81818}"/>
</file>

<file path=customXml/itemProps3.xml><?xml version="1.0" encoding="utf-8"?>
<ds:datastoreItem xmlns:ds="http://schemas.openxmlformats.org/officeDocument/2006/customXml" ds:itemID="{FFEAA337-BF12-4D4C-87E5-074530E95D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