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5" yWindow="0" windowWidth="28695" windowHeight="12945"/>
  </bookViews>
  <sheets>
    <sheet name="Info" sheetId="1" r:id="rId1"/>
    <sheet name="Data Summary" sheetId="2" r:id="rId2"/>
    <sheet name="Reference Source Info" sheetId="4" r:id="rId3"/>
    <sheet name="DQI" sheetId="5" r:id="rId4"/>
    <sheet name="GTL Process data" sheetId="6" r:id="rId5"/>
    <sheet name="Conversions" sheetId="7" r:id="rId6"/>
    <sheet name="Assumptions" sheetId="8" r:id="rId7"/>
    <sheet name="Chart" sheetId="9" r:id="rId8"/>
  </sheets>
  <definedNames>
    <definedName name="_xlnm.Print_Area" localSheetId="7">Chart!$C$1:$P$24</definedName>
  </definedNames>
  <calcPr calcId="145621" concurrentCalc="0"/>
</workbook>
</file>

<file path=xl/calcChain.xml><?xml version="1.0" encoding="utf-8"?>
<calcChain xmlns="http://schemas.openxmlformats.org/spreadsheetml/2006/main">
  <c r="B26" i="4" l="1"/>
  <c r="AF125" i="6"/>
  <c r="B18" i="6"/>
  <c r="B13" i="6"/>
  <c r="B19" i="6"/>
  <c r="E39" i="2"/>
  <c r="B26" i="6"/>
  <c r="B23" i="6"/>
  <c r="B11" i="6"/>
  <c r="G40" i="2"/>
  <c r="H40" i="2"/>
  <c r="D5" i="7"/>
  <c r="B29" i="6"/>
  <c r="B30" i="6"/>
  <c r="E40" i="2"/>
  <c r="I40" i="2"/>
  <c r="G30" i="2"/>
  <c r="H30" i="2"/>
  <c r="B12" i="6"/>
  <c r="E30" i="2"/>
  <c r="I30" i="2"/>
  <c r="I5" i="5"/>
  <c r="N5" i="2"/>
  <c r="D38" i="2"/>
  <c r="G43" i="2"/>
  <c r="B27" i="6"/>
  <c r="E43" i="2"/>
  <c r="G39" i="2"/>
  <c r="G41" i="2"/>
  <c r="G42" i="2"/>
  <c r="G44" i="2"/>
  <c r="B15" i="6"/>
  <c r="B16" i="6"/>
  <c r="E42" i="2"/>
  <c r="B24" i="6"/>
  <c r="E41" i="2"/>
  <c r="B21" i="6"/>
  <c r="B22" i="6"/>
  <c r="E44" i="2"/>
  <c r="B6" i="6"/>
  <c r="B7" i="6"/>
  <c r="E29" i="2"/>
  <c r="B8" i="6"/>
  <c r="B9" i="6"/>
  <c r="B10" i="6"/>
  <c r="E32" i="2"/>
  <c r="E31" i="2"/>
  <c r="I41" i="2"/>
  <c r="I43" i="2"/>
  <c r="I44" i="2"/>
  <c r="I42" i="2"/>
  <c r="AF129" i="6"/>
  <c r="AF131" i="6"/>
  <c r="AF128" i="6"/>
  <c r="AF126" i="6"/>
  <c r="B14" i="6"/>
  <c r="X133" i="6"/>
  <c r="X135" i="6"/>
  <c r="V133" i="6"/>
  <c r="V135" i="6"/>
  <c r="Y135" i="6"/>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H44" i="2"/>
  <c r="H39" i="2"/>
  <c r="I39" i="2"/>
  <c r="H38" i="2"/>
  <c r="G38" i="2"/>
  <c r="H32" i="2"/>
  <c r="G32" i="2"/>
  <c r="I32" i="2"/>
  <c r="H31" i="2"/>
  <c r="G31" i="2"/>
  <c r="I31" i="2"/>
  <c r="H29" i="2"/>
  <c r="G29" i="2"/>
  <c r="I29" i="2"/>
  <c r="G11" i="2"/>
  <c r="D4" i="1"/>
  <c r="D3" i="1"/>
  <c r="C25" i="1"/>
  <c r="I38" i="2"/>
</calcChain>
</file>

<file path=xl/sharedStrings.xml><?xml version="1.0" encoding="utf-8"?>
<sst xmlns="http://schemas.openxmlformats.org/spreadsheetml/2006/main" count="728" uniqueCount="498">
  <si>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</si>
  <si>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</si>
  <si>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</si>
  <si>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</si>
  <si>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</si>
  <si>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</si>
  <si>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</si>
  <si>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</si>
  <si>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</si>
  <si>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</si>
  <si>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</si>
  <si>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</si>
  <si>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</si>
  <si>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</si>
  <si>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</si>
  <si>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</si>
  <si>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</si>
  <si>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</si>
  <si>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</si>
  <si>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</si>
  <si>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</si>
  <si>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</si>
  <si>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</si>
  <si>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</si>
  <si>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</si>
  <si>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</si>
  <si>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</si>
  <si>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</si>
  <si>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</si>
  <si>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</si>
  <si>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</si>
  <si>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</si>
  <si>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</si>
  <si>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</si>
  <si>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</si>
  <si>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</si>
  <si>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</si>
  <si>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</si>
  <si>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</si>
  <si>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</si>
  <si>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</si>
  <si>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</si>
  <si>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</si>
  <si>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</si>
  <si>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</si>
  <si>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</si>
  <si>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</si>
  <si>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</si>
  <si>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</si>
  <si>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</si>
  <si>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</si>
  <si>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</si>
  <si>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</si>
  <si>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</si>
  <si>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</si>
  <si>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</si>
  <si>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</si>
  <si>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</si>
  <si>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</si>
  <si>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</si>
  <si>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</si>
  <si>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</si>
  <si>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</si>
  <si>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</si>
  <si>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</si>
  <si>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</si>
  <si>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</si>
  <si>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</si>
  <si>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</si>
  <si>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</si>
  <si>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</si>
  <si>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</si>
  <si>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</si>
  <si>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</si>
  <si>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</si>
  <si>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</si>
  <si>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</si>
  <si>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(ground water) [Water]</t>
  </si>
  <si>
    <t>Water (municipal) [Water]</t>
  </si>
  <si>
    <t>Factor</t>
  </si>
  <si>
    <t>Amount</t>
  </si>
  <si>
    <t>&lt;select from list&gt;</t>
  </si>
  <si>
    <t>SECTION IV: OUTPUT FLOWS</t>
  </si>
  <si>
    <t>This section includes all output flows considered for this unit process</t>
  </si>
  <si>
    <t>Reference flow</t>
  </si>
  <si>
    <t>Carbon dioxide [Inorganic emissions to air]</t>
  </si>
  <si>
    <t>Emission to air</t>
  </si>
  <si>
    <t>Renewable resources</t>
  </si>
  <si>
    <t>Water (wastewater) [Water]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</si>
  <si>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</si>
  <si>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</si>
  <si>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</si>
  <si>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</si>
  <si>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</si>
  <si>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</si>
  <si>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</si>
  <si>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</si>
  <si>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</si>
  <si>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</si>
  <si>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</si>
  <si>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</si>
  <si>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</si>
  <si>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</si>
  <si>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</si>
  <si>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</si>
  <si>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</si>
  <si>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</si>
  <si>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</si>
  <si>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</si>
  <si>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</si>
  <si>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</si>
  <si>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</si>
  <si>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</si>
  <si>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</si>
  <si>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</si>
  <si>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</si>
  <si>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</si>
  <si>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</si>
  <si>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</si>
  <si>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</si>
  <si>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</si>
  <si>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</si>
  <si>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</si>
  <si>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</si>
  <si>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</si>
  <si>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</si>
  <si>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</si>
  <si>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</si>
  <si>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</si>
  <si>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</si>
  <si>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</si>
  <si>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</si>
  <si>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</si>
  <si>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</si>
  <si>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</si>
  <si>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</si>
  <si>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</si>
  <si>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</si>
  <si>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</si>
  <si>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</si>
  <si>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</si>
  <si>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</si>
  <si>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</si>
  <si>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</si>
  <si>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</si>
  <si>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</si>
  <si>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</si>
  <si>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</si>
  <si>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</si>
  <si>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</si>
  <si>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</si>
  <si>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</si>
  <si>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</si>
  <si>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</si>
  <si>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</si>
  <si>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</si>
  <si>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</si>
  <si>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</si>
  <si>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</si>
  <si>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</si>
  <si>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</si>
  <si>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</si>
  <si>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</si>
  <si>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</si>
  <si>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</si>
  <si>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</si>
  <si>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</si>
  <si>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</si>
  <si>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</si>
  <si>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</si>
  <si>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</si>
  <si>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</si>
  <si>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</si>
  <si>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</si>
  <si>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</si>
  <si>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</si>
  <si>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</si>
  <si>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</si>
  <si>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</si>
  <si>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</si>
  <si>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</si>
  <si>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</si>
  <si>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</si>
  <si>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</si>
  <si>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</si>
  <si>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</si>
  <si>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</si>
  <si>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</si>
  <si>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</si>
  <si>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</si>
  <si>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</si>
  <si>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</si>
  <si>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</si>
  <si>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</si>
  <si>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</si>
  <si>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</si>
  <si>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</si>
  <si>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</si>
  <si>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</si>
  <si>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</si>
  <si>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</si>
  <si>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</si>
  <si>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</si>
  <si>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</si>
  <si>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</si>
  <si>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</si>
  <si>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</si>
  <si>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</si>
  <si>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</si>
  <si>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</si>
  <si>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</si>
  <si>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</si>
  <si>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</si>
  <si>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</si>
  <si>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</si>
  <si>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</si>
  <si>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</si>
  <si>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</si>
  <si>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</si>
  <si>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</si>
  <si>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</si>
  <si>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</si>
  <si>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</si>
  <si>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</si>
  <si>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</si>
  <si>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</si>
  <si>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</si>
  <si>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</si>
  <si>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Flow</t>
  </si>
  <si>
    <t>Notes</t>
  </si>
  <si>
    <t>Conversion Factors</t>
  </si>
  <si>
    <t>Assumption #</t>
  </si>
  <si>
    <t>I</t>
  </si>
  <si>
    <t>II</t>
  </si>
  <si>
    <t>1 (Input)</t>
  </si>
  <si>
    <t>2 (Other)</t>
  </si>
  <si>
    <t>3 (Input)</t>
  </si>
  <si>
    <t>4 (Other)</t>
  </si>
  <si>
    <t>5 (Other)</t>
  </si>
  <si>
    <t>6 (Other)</t>
  </si>
  <si>
    <t>7 (Other)</t>
  </si>
  <si>
    <t>8 (Output)</t>
  </si>
  <si>
    <t>9 (Other)</t>
  </si>
  <si>
    <t>10 (Other)</t>
  </si>
  <si>
    <t>12 (Other)</t>
  </si>
  <si>
    <t>13 (Other)</t>
  </si>
  <si>
    <t>14 (Other)</t>
  </si>
  <si>
    <t>15 (Other)</t>
  </si>
  <si>
    <t>16 (Input)</t>
  </si>
  <si>
    <t>17 (Other)</t>
  </si>
  <si>
    <t>18 (Other)</t>
  </si>
  <si>
    <t>19 (Other)</t>
  </si>
  <si>
    <t>20 (Other)</t>
  </si>
  <si>
    <t>21 (Output)</t>
  </si>
  <si>
    <t>22 (Other)</t>
  </si>
  <si>
    <t>23 (Output)</t>
  </si>
  <si>
    <t>24 (Input)</t>
  </si>
  <si>
    <t>25 (Other)</t>
  </si>
  <si>
    <t>26 (Other)</t>
  </si>
  <si>
    <t>27 (Other)</t>
  </si>
  <si>
    <t>28 (Other)</t>
  </si>
  <si>
    <t>29 (Other)</t>
  </si>
  <si>
    <t>30 (Other)</t>
  </si>
  <si>
    <t>31 (Output)</t>
  </si>
  <si>
    <t>V-L Mole Fraction</t>
  </si>
  <si>
    <t>H2</t>
  </si>
  <si>
    <t>N2</t>
  </si>
  <si>
    <t>O2</t>
  </si>
  <si>
    <t>H2S</t>
  </si>
  <si>
    <t>CO</t>
  </si>
  <si>
    <t>CO2</t>
  </si>
  <si>
    <t>H2O</t>
  </si>
  <si>
    <t>NH3</t>
  </si>
  <si>
    <t>HCL</t>
  </si>
  <si>
    <t>C</t>
  </si>
  <si>
    <t>HCN</t>
  </si>
  <si>
    <t>SULFUR</t>
  </si>
  <si>
    <t>COS</t>
  </si>
  <si>
    <t>CH4</t>
  </si>
  <si>
    <t>C2H4</t>
  </si>
  <si>
    <t>C2H6</t>
  </si>
  <si>
    <t>C3H6</t>
  </si>
  <si>
    <t>C3H8</t>
  </si>
  <si>
    <t>IC4H8</t>
  </si>
  <si>
    <t>NC4H8</t>
  </si>
  <si>
    <t>IC4H10</t>
  </si>
  <si>
    <t>NC4H10</t>
  </si>
  <si>
    <t>C5H10</t>
  </si>
  <si>
    <t>NC5H12</t>
  </si>
  <si>
    <t>IC5H12</t>
  </si>
  <si>
    <t>C6H12</t>
  </si>
  <si>
    <t>NC6H14</t>
  </si>
  <si>
    <t>IC6H14</t>
  </si>
  <si>
    <t>C7H14</t>
  </si>
  <si>
    <t>C7H16</t>
  </si>
  <si>
    <t>C8H16</t>
  </si>
  <si>
    <t>C8H18</t>
  </si>
  <si>
    <t>C9H18</t>
  </si>
  <si>
    <t>C9H20</t>
  </si>
  <si>
    <t>C10H20</t>
  </si>
  <si>
    <t>C10H22</t>
  </si>
  <si>
    <t>C11H22</t>
  </si>
  <si>
    <t>C11H24</t>
  </si>
  <si>
    <t>C12H24</t>
  </si>
  <si>
    <t>C12H26</t>
  </si>
  <si>
    <t>C13H26</t>
  </si>
  <si>
    <t>C13H28</t>
  </si>
  <si>
    <t>C14H28</t>
  </si>
  <si>
    <t>C14H30</t>
  </si>
  <si>
    <t>C15H30</t>
  </si>
  <si>
    <t>C15H32</t>
  </si>
  <si>
    <t>C16H32</t>
  </si>
  <si>
    <t>C16H34</t>
  </si>
  <si>
    <t>C17H34</t>
  </si>
  <si>
    <t>C17H36</t>
  </si>
  <si>
    <t>C18H36</t>
  </si>
  <si>
    <t>C18H38</t>
  </si>
  <si>
    <t>C19H38</t>
  </si>
  <si>
    <t>C19H40</t>
  </si>
  <si>
    <t>C20H40</t>
  </si>
  <si>
    <t>C20H42</t>
  </si>
  <si>
    <t>ALKYLATE</t>
  </si>
  <si>
    <t>ISOMERAT</t>
  </si>
  <si>
    <t>REFORMAT</t>
  </si>
  <si>
    <t>C7-300HC</t>
  </si>
  <si>
    <t>3-350HC</t>
  </si>
  <si>
    <t>350-5HC</t>
  </si>
  <si>
    <t>500+HC</t>
  </si>
  <si>
    <t>C7-300HT</t>
  </si>
  <si>
    <t>3-350HT</t>
  </si>
  <si>
    <t>350-5HT</t>
  </si>
  <si>
    <t>500+HT</t>
  </si>
  <si>
    <t>OXVAP</t>
  </si>
  <si>
    <t>OXHC</t>
  </si>
  <si>
    <t>OXH2O</t>
  </si>
  <si>
    <t>C5N</t>
  </si>
  <si>
    <t>C6N</t>
  </si>
  <si>
    <t>C7N</t>
  </si>
  <si>
    <t>C8N</t>
  </si>
  <si>
    <t>C9N</t>
  </si>
  <si>
    <t>C10N</t>
  </si>
  <si>
    <t>C6A</t>
  </si>
  <si>
    <t>C7A</t>
  </si>
  <si>
    <t>C8A</t>
  </si>
  <si>
    <t>C9A</t>
  </si>
  <si>
    <t>C10AP</t>
  </si>
  <si>
    <t>C21OP</t>
  </si>
  <si>
    <t>C22OP</t>
  </si>
  <si>
    <t>C23OP</t>
  </si>
  <si>
    <t>C24OP</t>
  </si>
  <si>
    <t>C25OP</t>
  </si>
  <si>
    <t>C26OP</t>
  </si>
  <si>
    <t>C27OP</t>
  </si>
  <si>
    <t>C28OP</t>
  </si>
  <si>
    <t>C29OP</t>
  </si>
  <si>
    <t>C30WAX</t>
  </si>
  <si>
    <t>Flowrate</t>
  </si>
  <si>
    <t>V-L (kgmol/hr)</t>
  </si>
  <si>
    <t>V-L (kg/hr)</t>
  </si>
  <si>
    <t>Solids (kg/hr)</t>
  </si>
  <si>
    <t>Other Stream Properties</t>
  </si>
  <si>
    <t>Temperature °C</t>
  </si>
  <si>
    <t>Pressure MPa, abs</t>
  </si>
  <si>
    <t>Enthalpy (kJ/kg)A</t>
  </si>
  <si>
    <t>Density kg/m3</t>
  </si>
  <si>
    <t>V-L Molecular Weight Molecular Weight</t>
  </si>
  <si>
    <t>Liquid Volume (bbls/hr)</t>
  </si>
  <si>
    <t>bbl/day</t>
  </si>
  <si>
    <t>Natural gas in</t>
  </si>
  <si>
    <t>kg/hr</t>
  </si>
  <si>
    <t>Diesel produced</t>
  </si>
  <si>
    <t>Reference Flow</t>
  </si>
  <si>
    <t>kg/kg_diesel</t>
  </si>
  <si>
    <t>Gasoline produced</t>
  </si>
  <si>
    <t xml:space="preserve">Total Flow  lbmol/hr      </t>
  </si>
  <si>
    <t xml:space="preserve">Total Flow  lb/hr         </t>
  </si>
  <si>
    <t xml:space="preserve">Total Flow  cuft/hr       </t>
  </si>
  <si>
    <t xml:space="preserve">Temperature F             </t>
  </si>
  <si>
    <t xml:space="preserve">Pressure    psia          </t>
  </si>
  <si>
    <t xml:space="preserve">Density     lb/cuft       </t>
  </si>
  <si>
    <t>MW</t>
  </si>
  <si>
    <t>kg/kmol</t>
  </si>
  <si>
    <t>Water Use</t>
  </si>
  <si>
    <t>Water Demand</t>
  </si>
  <si>
    <t>Internal Recycle</t>
  </si>
  <si>
    <t>Raw Water Withdrawal</t>
  </si>
  <si>
    <t>Process Water Discharge</t>
  </si>
  <si>
    <t>Raw Water Consumption</t>
  </si>
  <si>
    <r>
      <t>m</t>
    </r>
    <r>
      <rPr>
        <vertAlign val="superscript"/>
        <sz val="9"/>
        <color theme="1"/>
        <rFont val="Arial"/>
        <family val="2"/>
      </rPr>
      <t>3</t>
    </r>
    <r>
      <rPr>
        <sz val="9"/>
        <color theme="1"/>
        <rFont val="Arial"/>
        <family val="2"/>
      </rPr>
      <t>/min (gpm)</t>
    </r>
  </si>
  <si>
    <t>Amine System</t>
  </si>
  <si>
    <t>0.06 (15)</t>
  </si>
  <si>
    <t>4.5 (1,198)</t>
  </si>
  <si>
    <t>-</t>
  </si>
  <si>
    <t>0.1 (15)</t>
  </si>
  <si>
    <t>Pre-reformer</t>
  </si>
  <si>
    <t>4.53 (1,198)</t>
  </si>
  <si>
    <t>F-T Area</t>
  </si>
  <si>
    <t>-1.01 (-266)</t>
  </si>
  <si>
    <t>-6.57 (-1,735)</t>
  </si>
  <si>
    <t>SMR</t>
  </si>
  <si>
    <t>0.7 (184)</t>
  </si>
  <si>
    <t>Condenser Makeup</t>
  </si>
  <si>
    <t>0.03 (7)</t>
  </si>
  <si>
    <t>Cooling Tower</t>
  </si>
  <si>
    <t>31.21 (8,244)</t>
  </si>
  <si>
    <t>3.71 (979)</t>
  </si>
  <si>
    <t>27.5 (7,265)</t>
  </si>
  <si>
    <t>7.42 (1,959)</t>
  </si>
  <si>
    <t>20.09 (5,306)</t>
  </si>
  <si>
    <r>
      <t>Total, m</t>
    </r>
    <r>
      <rPr>
        <b/>
        <vertAlign val="superscript"/>
        <sz val="9"/>
        <color theme="1"/>
        <rFont val="Arial"/>
        <family val="2"/>
      </rPr>
      <t>3</t>
    </r>
    <r>
      <rPr>
        <b/>
        <sz val="9"/>
        <color theme="1"/>
        <rFont val="Arial"/>
        <family val="2"/>
      </rPr>
      <t>/min (gpm)</t>
    </r>
  </si>
  <si>
    <t>35.51 (9,382)</t>
  </si>
  <si>
    <t>-2.86 (-756)</t>
  </si>
  <si>
    <t>31.81 (8,403)</t>
  </si>
  <si>
    <t>24.37 (6,437)</t>
  </si>
  <si>
    <t>Total, gpm/(bbl/day)</t>
  </si>
  <si>
    <t>Water in</t>
  </si>
  <si>
    <t>m^3/min</t>
  </si>
  <si>
    <t>L/hr</t>
  </si>
  <si>
    <t>L/kg_diesel</t>
  </si>
  <si>
    <t>Water discharge</t>
  </si>
  <si>
    <t>L</t>
  </si>
  <si>
    <t>Carbon dioxide [Intermediate Product]</t>
  </si>
  <si>
    <t>Electricity</t>
  </si>
  <si>
    <t>Reference</t>
  </si>
  <si>
    <t>[1]</t>
  </si>
  <si>
    <t>Carbon dioxide Emissions to air</t>
  </si>
  <si>
    <t>kWe</t>
  </si>
  <si>
    <t>MWh/kg</t>
  </si>
  <si>
    <t>kWh/kg</t>
  </si>
  <si>
    <t>Natural gas [Domestic]</t>
  </si>
  <si>
    <t>kg/kg</t>
  </si>
  <si>
    <t>L/kg</t>
  </si>
  <si>
    <t>[Technosphere] Processed domestic natural gas</t>
  </si>
  <si>
    <t>MWh</t>
  </si>
  <si>
    <t>Gasoline [Crude Oil Products]</t>
  </si>
  <si>
    <t>Electricity [Electric Power]</t>
  </si>
  <si>
    <t>Carbon dioxide [Inorganic intermediate products]</t>
  </si>
  <si>
    <t>Fischer-Tropsch diesel (FTD)</t>
  </si>
  <si>
    <t>Stream table from Reference [1]</t>
  </si>
  <si>
    <t>Water summary table from Reference [1]</t>
  </si>
  <si>
    <t>Government report</t>
  </si>
  <si>
    <t>Analysis of Natural Gas-to-Liquid Transportation Fuels via Fischer-Tropsch</t>
  </si>
  <si>
    <t>NETL</t>
  </si>
  <si>
    <t>Pittsburgh, PA</t>
  </si>
  <si>
    <t>Midwest</t>
  </si>
  <si>
    <t>USA, Midwest</t>
  </si>
  <si>
    <t>Model</t>
  </si>
  <si>
    <t>National Energy Technology Laboratory</t>
  </si>
  <si>
    <t>This report contains the Aspen model data used to construct this unit process</t>
  </si>
  <si>
    <t>No</t>
  </si>
  <si>
    <t>USA</t>
  </si>
  <si>
    <r>
      <t>Note: All inputs and outputs are normalized per the reference flow (e.g., per kg</t>
    </r>
    <r>
      <rPr>
        <b/>
        <sz val="10"/>
        <color indexed="8"/>
        <rFont val="Arial"/>
        <family val="2"/>
      </rPr>
      <t xml:space="preserve"> </t>
    </r>
    <r>
      <rPr>
        <sz val="10"/>
        <color indexed="8"/>
        <rFont val="Arial"/>
        <family val="2"/>
      </rPr>
      <t>of Fischer-Tropsch diesel)</t>
    </r>
  </si>
  <si>
    <t>All</t>
  </si>
  <si>
    <t>Inputs and outputs for a Fischer-Tropsch (FT) diesel production by a 50,000-barrel-per-day GTL plant using domestic natural gas feed and equipped with carbon dioxide capture.</t>
  </si>
  <si>
    <t>Butane in</t>
  </si>
  <si>
    <t>[Technosphere] Butane</t>
  </si>
  <si>
    <r>
      <t>Captured CO</t>
    </r>
    <r>
      <rPr>
        <sz val="10"/>
        <rFont val="Calibri"/>
        <family val="2"/>
      </rPr>
      <t>₂</t>
    </r>
  </si>
  <si>
    <t>Produced gasoline</t>
  </si>
  <si>
    <t>Produced electricity</t>
  </si>
  <si>
    <t xml:space="preserve">[Resource] </t>
  </si>
  <si>
    <t>Butane (n-butane)</t>
  </si>
  <si>
    <t>Domestic Natural Gas-to-liquid Plant Operation</t>
  </si>
  <si>
    <r>
      <t>m</t>
    </r>
    <r>
      <rPr>
        <sz val="10"/>
        <rFont val="Calibri"/>
        <family val="2"/>
      </rPr>
      <t>³</t>
    </r>
  </si>
  <si>
    <t>Air Emissions</t>
  </si>
  <si>
    <t>GTL</t>
  </si>
  <si>
    <t>kg/GJ (lb/MMBtu)</t>
  </si>
  <si>
    <t>tonne/yr (TPY)</t>
  </si>
  <si>
    <t>kg/bbl (lb/bbl)</t>
  </si>
  <si>
    <r>
      <t>SO</t>
    </r>
    <r>
      <rPr>
        <vertAlign val="subscript"/>
        <sz val="10"/>
        <color theme="1"/>
        <rFont val="Arial"/>
        <family val="2"/>
      </rPr>
      <t>2</t>
    </r>
  </si>
  <si>
    <t>0.000 (0.000)</t>
  </si>
  <si>
    <t>0 (0)</t>
  </si>
  <si>
    <t>0.000 (0.00)</t>
  </si>
  <si>
    <t>NOx</t>
  </si>
  <si>
    <t>0.003 (0.006)</t>
  </si>
  <si>
    <t>3 (4)</t>
  </si>
  <si>
    <t>0.001 (0.003)</t>
  </si>
  <si>
    <t>Particulate</t>
  </si>
  <si>
    <t>0.000 (0.0000)</t>
  </si>
  <si>
    <t>0.000 (.000)</t>
  </si>
  <si>
    <t>Hg</t>
  </si>
  <si>
    <t>0.00E+0 (0.00E+0)</t>
  </si>
  <si>
    <r>
      <t>CO</t>
    </r>
    <r>
      <rPr>
        <vertAlign val="subscript"/>
        <sz val="10"/>
        <color theme="1"/>
        <rFont val="Arial"/>
        <family val="2"/>
      </rPr>
      <t>2</t>
    </r>
  </si>
  <si>
    <t>69.0 (160.4)</t>
  </si>
  <si>
    <t>87,664 (96,634)</t>
  </si>
  <si>
    <t>39 (85)</t>
  </si>
  <si>
    <t>Emissions table from Reference [1]</t>
  </si>
  <si>
    <t>tonne/yr</t>
  </si>
  <si>
    <t>yr</t>
  </si>
  <si>
    <t>hours</t>
  </si>
  <si>
    <t>Nitrogen oxides [Inorganic emissions to air]</t>
  </si>
  <si>
    <t>This unit process provides a summary of relevant input and output flows associated with the production of Fischer-Tropsch diesel (FTD) with co-products of gasoline and electricity. These include natural gas, butane, water withdrawal, water discharge, and air emissions. The plant is equipped with an amine-based carbon capture system, and the electricity is provided by the combustion of tail gas in a steam boiler coupled to a steam turbine generator.</t>
  </si>
  <si>
    <t>Feedstocks, Energy, Water</t>
  </si>
  <si>
    <t>Nox</t>
  </si>
  <si>
    <t>System does not produce mercury or SO2 emissions (Reference [1])</t>
  </si>
  <si>
    <t>2013</t>
  </si>
  <si>
    <t>This unit process is composed of this document and the file, Stage3-O-Natural_Gas_to_Liquids_Plant_Operation_2013.1.docx, which provides additional details regarding calculations, data quality, and references as relevant.</t>
  </si>
  <si>
    <t>GTL Process Data</t>
  </si>
  <si>
    <t>GTL plant input and output flow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</si>
</sst>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quot;$&quot;#,##0.00_);[Red]\(&quot;$&quot;#,##0.00\)"/>
    <numFmt numFmtId="43" formatCode="_(* #,##0.00_);_(* \(#,##0.00\);_(* &quot;-&quot;??_);_(@_)"/>
    <numFmt numFmtId="164" formatCode="0.000"/>
    <numFmt numFmtId="165" formatCode="0.000000"/>
    <numFmt numFmtId="166" formatCode="m/d/yy\ h:mm"/>
    <numFmt numFmtId="167" formatCode="_ [$€-2]\ * #,##0.00_ ;_ [$€-2]\ * \-#,##0.00_ ;_ [$€-2]\ * &quot;-&quot;??_ "/>
    <numFmt numFmtId="168" formatCode="mmm\ dd\,\ yyyy"/>
    <numFmt numFmtId="169" formatCode="mmm\-yyyy"/>
    <numFmt numFmtId="170" formatCode="yyyy"/>
    <numFmt numFmtId="171" formatCode="[=0]&quot;&quot;;General"/>
    <numFmt numFmtId="172" formatCode="0.00E+0;[=0]&quot;-&quot;;0.00E+0"/>
  </numFmts>
  <fonts count="53" x14ac:knownFonts="1">
    <font>
      <sz val="11"/>
      <color theme="1"/>
      <name val="Calibri"/>
      <family val="2"/>
      <scheme val="minor"/>
    </font>
    <font>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b/>
      <sz val="9"/>
      <color theme="1"/>
      <name val="Arial"/>
      <family val="2"/>
    </font>
    <font>
      <sz val="9"/>
      <color theme="1"/>
      <name val="Arial"/>
      <family val="2"/>
    </font>
    <font>
      <vertAlign val="superscript"/>
      <sz val="9"/>
      <color theme="1"/>
      <name val="Arial"/>
      <family val="2"/>
    </font>
    <font>
      <b/>
      <vertAlign val="superscript"/>
      <sz val="9"/>
      <color theme="1"/>
      <name val="Arial"/>
      <family val="2"/>
    </font>
    <font>
      <sz val="10"/>
      <name val="Calibri"/>
      <family val="2"/>
    </font>
    <font>
      <vertAlign val="subscript"/>
      <sz val="10"/>
      <color theme="1"/>
      <name val="Arial"/>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8DB3E2"/>
        <bgColor indexed="64"/>
      </patternFill>
    </fill>
    <fill>
      <patternFill patternType="solid">
        <fgColor rgb="FFBFBFBF"/>
        <bgColor indexed="64"/>
      </patternFill>
    </fill>
  </fills>
  <borders count="4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ck">
        <color rgb="FF000000"/>
      </right>
      <top style="medium">
        <color rgb="FF000000"/>
      </top>
      <bottom style="medium">
        <color rgb="FF000000"/>
      </bottom>
      <diagonal/>
    </border>
    <border>
      <left style="medium">
        <color rgb="FF000000"/>
      </left>
      <right style="thick">
        <color rgb="FF000000"/>
      </right>
      <top/>
      <bottom style="medium">
        <color rgb="FF000000"/>
      </bottom>
      <diagonal/>
    </border>
  </borders>
  <cellStyleXfs count="98">
    <xf numFmtId="0" fontId="0" fillId="0" borderId="0"/>
    <xf numFmtId="43" fontId="1" fillId="0" borderId="0" applyFont="0" applyFill="0" applyBorder="0" applyAlignment="0" applyProtection="0"/>
    <xf numFmtId="0" fontId="2" fillId="0" borderId="0"/>
    <xf numFmtId="0" fontId="17" fillId="0" borderId="0" applyNumberFormat="0" applyFill="0" applyBorder="0" applyAlignment="0" applyProtection="0">
      <alignment vertical="top"/>
      <protection locked="0"/>
    </xf>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8" fillId="24"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31" borderId="0" applyNumberFormat="0" applyBorder="0" applyAlignment="0" applyProtection="0"/>
    <xf numFmtId="0" fontId="29" fillId="15" borderId="0" applyNumberFormat="0" applyBorder="0" applyAlignment="0" applyProtection="0"/>
    <xf numFmtId="0" fontId="30" fillId="32" borderId="30" applyNumberFormat="0" applyAlignment="0" applyProtection="0"/>
    <xf numFmtId="0" fontId="31" fillId="33" borderId="31" applyNumberFormat="0" applyAlignment="0" applyProtection="0"/>
    <xf numFmtId="43" fontId="2" fillId="0" borderId="0" applyFont="0" applyFill="0" applyBorder="0" applyAlignment="0" applyProtection="0"/>
    <xf numFmtId="166" fontId="2" fillId="0" borderId="0" applyFont="0" applyFill="0" applyBorder="0" applyAlignment="0" applyProtection="0">
      <alignment wrapText="1"/>
    </xf>
    <xf numFmtId="166" fontId="2" fillId="0" borderId="0" applyFont="0" applyFill="0" applyBorder="0" applyAlignment="0" applyProtection="0">
      <alignment wrapText="1"/>
    </xf>
    <xf numFmtId="167" fontId="20" fillId="0" borderId="0" applyFont="0" applyFill="0" applyBorder="0" applyAlignment="0" applyProtection="0">
      <alignment vertical="center"/>
    </xf>
    <xf numFmtId="0" fontId="32" fillId="0" borderId="0" applyNumberFormat="0" applyFill="0" applyBorder="0" applyAlignment="0" applyProtection="0"/>
    <xf numFmtId="0" fontId="33" fillId="16" borderId="0" applyNumberFormat="0" applyBorder="0" applyAlignment="0" applyProtection="0"/>
    <xf numFmtId="0" fontId="34" fillId="0" borderId="32" applyNumberFormat="0" applyFill="0" applyAlignment="0" applyProtection="0"/>
    <xf numFmtId="0" fontId="35" fillId="0" borderId="33" applyNumberFormat="0" applyFill="0" applyAlignment="0" applyProtection="0"/>
    <xf numFmtId="0" fontId="36" fillId="0" borderId="34"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19" borderId="30" applyNumberFormat="0" applyAlignment="0" applyProtection="0"/>
    <xf numFmtId="0" fontId="39" fillId="0" borderId="35" applyNumberFormat="0" applyFill="0" applyAlignment="0" applyProtection="0"/>
    <xf numFmtId="0" fontId="40" fillId="34" borderId="0" applyNumberFormat="0" applyBorder="0" applyAlignment="0" applyProtection="0"/>
    <xf numFmtId="0" fontId="2" fillId="0" borderId="0"/>
    <xf numFmtId="0" fontId="2" fillId="35" borderId="36" applyNumberFormat="0" applyFont="0" applyAlignment="0" applyProtection="0"/>
    <xf numFmtId="0" fontId="2" fillId="35" borderId="36" applyNumberFormat="0" applyFont="0" applyAlignment="0" applyProtection="0"/>
    <xf numFmtId="0" fontId="41" fillId="32" borderId="37"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36" borderId="38" applyNumberFormat="0" applyProtection="0">
      <alignment horizontal="center" wrapText="1"/>
    </xf>
    <xf numFmtId="0" fontId="4" fillId="36" borderId="39" applyNumberFormat="0" applyAlignment="0" applyProtection="0">
      <alignment wrapText="1"/>
    </xf>
    <xf numFmtId="0" fontId="2" fillId="37" borderId="0" applyNumberFormat="0" applyBorder="0">
      <alignment horizontal="center" wrapText="1"/>
    </xf>
    <xf numFmtId="0" fontId="2" fillId="37" borderId="0" applyNumberFormat="0" applyBorder="0">
      <alignment horizontal="center" wrapText="1"/>
    </xf>
    <xf numFmtId="0" fontId="2" fillId="38" borderId="40" applyNumberFormat="0">
      <alignment wrapText="1"/>
    </xf>
    <xf numFmtId="0" fontId="2" fillId="38" borderId="40" applyNumberFormat="0">
      <alignment wrapText="1"/>
    </xf>
    <xf numFmtId="0" fontId="2" fillId="38" borderId="0" applyNumberFormat="0" applyBorder="0">
      <alignment wrapText="1"/>
    </xf>
    <xf numFmtId="0" fontId="2" fillId="38"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68" fontId="2" fillId="0" borderId="0" applyFill="0" applyBorder="0" applyAlignment="0" applyProtection="0">
      <alignment wrapText="1"/>
    </xf>
    <xf numFmtId="168" fontId="2" fillId="0" borderId="0" applyFill="0" applyBorder="0" applyAlignment="0" applyProtection="0">
      <alignment wrapText="1"/>
    </xf>
    <xf numFmtId="169" fontId="2" fillId="0" borderId="0" applyFill="0" applyBorder="0" applyAlignment="0" applyProtection="0">
      <alignment wrapText="1"/>
    </xf>
    <xf numFmtId="169" fontId="2" fillId="0" borderId="0" applyFill="0" applyBorder="0" applyAlignment="0" applyProtection="0">
      <alignment wrapText="1"/>
    </xf>
    <xf numFmtId="170" fontId="2" fillId="0" borderId="0" applyFill="0" applyBorder="0" applyAlignment="0" applyProtection="0">
      <alignment wrapText="1"/>
    </xf>
    <xf numFmtId="170"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0" fontId="42" fillId="0" borderId="0" applyNumberFormat="0" applyFill="0" applyBorder="0">
      <alignment horizontal="left" wrapText="1"/>
    </xf>
    <xf numFmtId="0" fontId="4" fillId="0" borderId="0" applyNumberFormat="0" applyFill="0" applyBorder="0">
      <alignment horizontal="center" wrapText="1"/>
    </xf>
    <xf numFmtId="0" fontId="4" fillId="0" borderId="0" applyNumberFormat="0" applyFill="0" applyBorder="0">
      <alignment horizontal="center" wrapText="1"/>
    </xf>
    <xf numFmtId="171" fontId="43" fillId="0" borderId="0">
      <alignment horizontal="center" vertical="center"/>
    </xf>
    <xf numFmtId="0" fontId="44" fillId="0" borderId="0" applyNumberFormat="0" applyFill="0" applyBorder="0" applyAlignment="0" applyProtection="0"/>
    <xf numFmtId="0" fontId="45" fillId="0" borderId="41" applyNumberFormat="0" applyFill="0" applyAlignment="0" applyProtection="0"/>
    <xf numFmtId="0" fontId="46" fillId="0" borderId="0" applyNumberFormat="0" applyFill="0" applyBorder="0" applyAlignment="0" applyProtection="0"/>
    <xf numFmtId="172" fontId="2" fillId="0" borderId="0">
      <alignment horizontal="center" vertical="center"/>
    </xf>
    <xf numFmtId="172" fontId="2" fillId="0" borderId="0">
      <alignment horizontal="center" vertical="center"/>
    </xf>
  </cellStyleXfs>
  <cellXfs count="346">
    <xf numFmtId="0" fontId="0" fillId="0" borderId="0" xfId="0"/>
    <xf numFmtId="0" fontId="3" fillId="2" borderId="0" xfId="2" applyFont="1" applyFill="1" applyAlignment="1"/>
    <xf numFmtId="0" fontId="2" fillId="2" borderId="0" xfId="2" applyFill="1"/>
    <xf numFmtId="0" fontId="2" fillId="0" borderId="0" xfId="2"/>
    <xf numFmtId="0" fontId="4"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1" xfId="2" applyFont="1" applyFill="1" applyBorder="1" applyAlignment="1">
      <alignment horizontal="left" vertical="center" wrapText="1"/>
    </xf>
    <xf numFmtId="0" fontId="4" fillId="2" borderId="0" xfId="2" applyFont="1" applyFill="1"/>
    <xf numFmtId="0" fontId="2" fillId="4" borderId="6" xfId="2" applyFont="1" applyFill="1" applyBorder="1" applyAlignment="1">
      <alignment horizontal="left" vertical="center"/>
    </xf>
    <xf numFmtId="0" fontId="2" fillId="0" borderId="0" xfId="2" applyFill="1"/>
    <xf numFmtId="0" fontId="2" fillId="4" borderId="9" xfId="2" applyFont="1" applyFill="1" applyBorder="1" applyAlignment="1">
      <alignment horizontal="left" vertical="center"/>
    </xf>
    <xf numFmtId="0" fontId="2" fillId="5" borderId="9" xfId="2" applyFont="1" applyFill="1" applyBorder="1" applyAlignment="1">
      <alignment horizontal="left" vertical="center"/>
    </xf>
    <xf numFmtId="0" fontId="2" fillId="5" borderId="10" xfId="2" applyFont="1" applyFill="1" applyBorder="1" applyAlignment="1">
      <alignment horizontal="left" vertical="center"/>
    </xf>
    <xf numFmtId="0" fontId="2" fillId="5" borderId="13" xfId="2" applyFont="1" applyFill="1" applyBorder="1" applyAlignment="1">
      <alignment horizontal="left" vertical="center"/>
    </xf>
    <xf numFmtId="14" fontId="2" fillId="2" borderId="0" xfId="2" applyNumberFormat="1" applyFont="1" applyFill="1" applyAlignment="1">
      <alignment horizontal="left"/>
    </xf>
    <xf numFmtId="0" fontId="2" fillId="2" borderId="0" xfId="2" applyFont="1" applyFill="1"/>
    <xf numFmtId="0" fontId="2" fillId="6" borderId="0" xfId="2" applyFont="1" applyFill="1"/>
    <xf numFmtId="0" fontId="2" fillId="6" borderId="0" xfId="2" applyFill="1"/>
    <xf numFmtId="49" fontId="2" fillId="2" borderId="0" xfId="2" applyNumberFormat="1" applyFont="1" applyFill="1"/>
    <xf numFmtId="0" fontId="2" fillId="2" borderId="0" xfId="2" applyFill="1" applyBorder="1" applyAlignment="1">
      <alignment vertical="top" wrapText="1"/>
    </xf>
    <xf numFmtId="0" fontId="7" fillId="2" borderId="0" xfId="2" applyFont="1" applyFill="1"/>
    <xf numFmtId="0" fontId="7" fillId="0" borderId="0" xfId="2" applyFont="1"/>
    <xf numFmtId="0" fontId="9" fillId="8" borderId="19" xfId="2" applyFont="1" applyFill="1" applyBorder="1"/>
    <xf numFmtId="0" fontId="2" fillId="8" borderId="20" xfId="2" applyFill="1" applyBorder="1"/>
    <xf numFmtId="0" fontId="2" fillId="8" borderId="21" xfId="2" applyFill="1" applyBorder="1"/>
    <xf numFmtId="0" fontId="2" fillId="8" borderId="22" xfId="2" applyFill="1" applyBorder="1"/>
    <xf numFmtId="0" fontId="2" fillId="8" borderId="0" xfId="2" applyFill="1" applyBorder="1"/>
    <xf numFmtId="0" fontId="2" fillId="8" borderId="23" xfId="2" applyFill="1" applyBorder="1"/>
    <xf numFmtId="0" fontId="10" fillId="8" borderId="24" xfId="0" applyFont="1" applyFill="1" applyBorder="1"/>
    <xf numFmtId="0" fontId="2" fillId="8" borderId="9" xfId="2" applyFill="1" applyBorder="1"/>
    <xf numFmtId="0" fontId="2" fillId="8" borderId="25" xfId="2" applyFill="1" applyBorder="1"/>
    <xf numFmtId="0" fontId="6" fillId="2" borderId="0" xfId="2" applyFont="1" applyFill="1" applyAlignment="1">
      <alignment horizontal="center"/>
    </xf>
    <xf numFmtId="0" fontId="4" fillId="3" borderId="16" xfId="2" applyFont="1" applyFill="1" applyBorder="1" applyAlignment="1">
      <alignment horizontal="center"/>
    </xf>
    <xf numFmtId="0" fontId="2" fillId="0" borderId="16" xfId="2" applyFont="1" applyBorder="1" applyProtection="1">
      <protection locked="0"/>
    </xf>
    <xf numFmtId="0" fontId="13" fillId="0" borderId="16" xfId="0" applyFont="1" applyBorder="1" applyAlignment="1" applyProtection="1">
      <alignment horizontal="center"/>
      <protection locked="0"/>
    </xf>
    <xf numFmtId="0" fontId="4" fillId="9" borderId="16" xfId="2" applyFont="1" applyFill="1" applyBorder="1"/>
    <xf numFmtId="0" fontId="2" fillId="9" borderId="16" xfId="2" applyFill="1" applyBorder="1" applyAlignment="1">
      <alignment vertical="top"/>
    </xf>
    <xf numFmtId="0" fontId="2" fillId="9" borderId="16" xfId="2" applyFill="1" applyBorder="1"/>
    <xf numFmtId="0" fontId="2" fillId="9" borderId="16" xfId="2" applyFill="1" applyBorder="1" applyAlignment="1">
      <alignment horizontal="left"/>
    </xf>
    <xf numFmtId="0" fontId="2" fillId="9" borderId="16" xfId="2" applyFill="1" applyBorder="1" applyAlignment="1"/>
    <xf numFmtId="0" fontId="2" fillId="9" borderId="10" xfId="2" applyFill="1" applyBorder="1" applyAlignment="1"/>
    <xf numFmtId="0" fontId="2" fillId="9" borderId="17" xfId="2" applyFill="1" applyBorder="1" applyAlignment="1"/>
    <xf numFmtId="0" fontId="13" fillId="0" borderId="16" xfId="0" applyFont="1" applyFill="1" applyBorder="1" applyAlignment="1">
      <alignment horizontal="left" vertical="top" wrapText="1"/>
    </xf>
    <xf numFmtId="0" fontId="13" fillId="0" borderId="16" xfId="0" applyFont="1" applyBorder="1" applyAlignment="1">
      <alignment horizontal="left" vertical="top"/>
    </xf>
    <xf numFmtId="0" fontId="2" fillId="0" borderId="16" xfId="2" applyBorder="1" applyAlignment="1" applyProtection="1">
      <alignment vertical="top"/>
      <protection locked="0"/>
    </xf>
    <xf numFmtId="11" fontId="13" fillId="10" borderId="16" xfId="1" applyNumberFormat="1" applyFont="1" applyFill="1" applyBorder="1" applyAlignment="1" applyProtection="1">
      <alignment vertical="top"/>
      <protection hidden="1"/>
    </xf>
    <xf numFmtId="0" fontId="13" fillId="10" borderId="16" xfId="0" applyFont="1" applyFill="1" applyBorder="1" applyAlignment="1" applyProtection="1">
      <alignment vertical="top"/>
      <protection hidden="1"/>
    </xf>
    <xf numFmtId="2" fontId="13" fillId="10" borderId="16" xfId="0" applyNumberFormat="1" applyFont="1" applyFill="1" applyBorder="1" applyAlignment="1" applyProtection="1">
      <alignment vertical="top"/>
      <protection hidden="1"/>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13" fillId="0" borderId="16" xfId="0" applyFont="1" applyFill="1" applyBorder="1"/>
    <xf numFmtId="0" fontId="2" fillId="0" borderId="16" xfId="2" applyFont="1" applyBorder="1" applyAlignment="1" applyProtection="1">
      <alignment vertical="top"/>
      <protection locked="0"/>
    </xf>
    <xf numFmtId="0" fontId="13" fillId="0" borderId="16" xfId="0" applyFont="1" applyBorder="1"/>
    <xf numFmtId="0" fontId="4" fillId="9" borderId="16" xfId="2" applyFont="1" applyFill="1" applyBorder="1" applyAlignment="1">
      <alignment vertical="top"/>
    </xf>
    <xf numFmtId="0" fontId="2" fillId="9" borderId="16" xfId="2" applyFill="1" applyBorder="1" applyAlignment="1">
      <alignment horizontal="center" vertical="top"/>
    </xf>
    <xf numFmtId="0" fontId="2" fillId="9" borderId="16" xfId="2" applyFill="1" applyBorder="1" applyAlignment="1">
      <alignment vertical="top" wrapText="1"/>
    </xf>
    <xf numFmtId="0" fontId="2" fillId="0" borderId="16" xfId="2" applyFont="1" applyFill="1" applyBorder="1" applyAlignment="1" applyProtection="1">
      <alignment vertical="top"/>
      <protection locked="0"/>
    </xf>
    <xf numFmtId="0" fontId="2" fillId="0" borderId="16" xfId="2" applyFont="1" applyFill="1" applyBorder="1"/>
    <xf numFmtId="0" fontId="13" fillId="0" borderId="16" xfId="0" applyFont="1" applyBorder="1" applyAlignment="1" applyProtection="1">
      <alignment vertical="top"/>
      <protection locked="0"/>
    </xf>
    <xf numFmtId="0" fontId="13" fillId="0" borderId="16" xfId="0" applyFont="1" applyBorder="1" applyAlignment="1">
      <alignment vertical="top"/>
    </xf>
    <xf numFmtId="0" fontId="2" fillId="5" borderId="16" xfId="0" applyFont="1" applyFill="1" applyBorder="1" applyAlignment="1" applyProtection="1">
      <alignment vertical="top"/>
      <protection locked="0"/>
    </xf>
    <xf numFmtId="0" fontId="2" fillId="9" borderId="16" xfId="2" applyFont="1" applyFill="1" applyBorder="1" applyAlignment="1">
      <alignment vertical="top"/>
    </xf>
    <xf numFmtId="11" fontId="2" fillId="9" borderId="16" xfId="1" applyNumberFormat="1" applyFont="1" applyFill="1" applyBorder="1" applyAlignment="1" applyProtection="1">
      <alignment vertical="top"/>
      <protection hidden="1"/>
    </xf>
    <xf numFmtId="0" fontId="2" fillId="9" borderId="16" xfId="2" applyFill="1" applyBorder="1" applyAlignment="1" applyProtection="1">
      <alignment vertical="top"/>
      <protection hidden="1"/>
    </xf>
    <xf numFmtId="0" fontId="8" fillId="2" borderId="0" xfId="2" applyFont="1" applyFill="1"/>
    <xf numFmtId="0" fontId="4" fillId="0" borderId="0" xfId="2" applyFont="1"/>
    <xf numFmtId="0" fontId="14" fillId="2" borderId="0" xfId="2" applyFont="1" applyFill="1"/>
    <xf numFmtId="0" fontId="15" fillId="0" borderId="0" xfId="2" applyFont="1" applyFill="1" applyAlignment="1">
      <alignment horizontal="center"/>
    </xf>
    <xf numFmtId="0" fontId="4" fillId="3" borderId="0" xfId="2" applyFont="1" applyFill="1" applyAlignment="1">
      <alignment vertical="top" wrapText="1"/>
    </xf>
    <xf numFmtId="0" fontId="16" fillId="3" borderId="0" xfId="2" applyFont="1" applyFill="1" applyAlignment="1">
      <alignment horizontal="left" vertical="top" wrapText="1"/>
    </xf>
    <xf numFmtId="0" fontId="2" fillId="3" borderId="0" xfId="2" applyFont="1" applyFill="1" applyAlignment="1">
      <alignment horizontal="left" vertical="top" wrapText="1"/>
    </xf>
    <xf numFmtId="0" fontId="2" fillId="3" borderId="0" xfId="2" applyFill="1" applyAlignment="1">
      <alignment horizontal="left" vertical="top" wrapText="1"/>
    </xf>
    <xf numFmtId="0" fontId="2" fillId="3" borderId="0" xfId="2" applyFill="1" applyAlignment="1">
      <alignment vertical="top" wrapText="1"/>
    </xf>
    <xf numFmtId="0" fontId="2" fillId="11" borderId="0" xfId="2" applyFont="1" applyFill="1" applyAlignment="1" applyProtection="1">
      <alignment vertical="top" wrapText="1"/>
      <protection hidden="1"/>
    </xf>
    <xf numFmtId="0" fontId="4" fillId="11" borderId="0" xfId="2" applyFont="1" applyFill="1" applyAlignment="1" applyProtection="1">
      <alignment horizontal="left" vertical="top" wrapText="1"/>
      <protection hidden="1"/>
    </xf>
    <xf numFmtId="0" fontId="4" fillId="11" borderId="0" xfId="2" applyFont="1" applyFill="1" applyAlignment="1" applyProtection="1">
      <alignment horizontal="center" vertical="top" wrapText="1"/>
      <protection hidden="1"/>
    </xf>
    <xf numFmtId="0" fontId="4" fillId="11" borderId="0" xfId="2" applyFont="1" applyFill="1" applyAlignment="1" applyProtection="1">
      <alignment vertical="top" wrapText="1"/>
      <protection hidden="1"/>
    </xf>
    <xf numFmtId="0" fontId="2" fillId="0" borderId="0" xfId="2" applyFont="1" applyFill="1" applyAlignment="1">
      <alignment vertical="top" wrapText="1"/>
    </xf>
    <xf numFmtId="0" fontId="2" fillId="0" borderId="0" xfId="2" applyFont="1" applyFill="1" applyAlignment="1" applyProtection="1">
      <alignment horizontal="left" vertical="top" wrapText="1"/>
      <protection locked="0"/>
    </xf>
    <xf numFmtId="0" fontId="2" fillId="0" borderId="0" xfId="2" applyFill="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2" fillId="0" borderId="0" xfId="2" applyFill="1" applyAlignment="1" applyProtection="1">
      <alignment vertical="top" wrapText="1"/>
      <protection locked="0"/>
    </xf>
    <xf numFmtId="0" fontId="2" fillId="0" borderId="0" xfId="2" applyFill="1" applyProtection="1">
      <protection locked="0"/>
    </xf>
    <xf numFmtId="0" fontId="5" fillId="0" borderId="0" xfId="2" applyFont="1" applyFill="1" applyAlignment="1" applyProtection="1">
      <alignment horizontal="left" vertical="top" wrapText="1"/>
      <protection locked="0"/>
    </xf>
    <xf numFmtId="0" fontId="12" fillId="0" borderId="0" xfId="2" applyFont="1" applyFill="1" applyAlignment="1" applyProtection="1">
      <alignment horizontal="left" vertical="top" wrapText="1"/>
      <protection locked="0"/>
    </xf>
    <xf numFmtId="0" fontId="2" fillId="0" borderId="0" xfId="2" applyFont="1" applyFill="1" applyAlignment="1" applyProtection="1">
      <alignment vertical="top" wrapText="1"/>
      <protection locked="0"/>
    </xf>
    <xf numFmtId="0" fontId="2" fillId="12" borderId="0" xfId="2" applyFont="1" applyFill="1" applyAlignment="1">
      <alignment vertical="top" wrapText="1"/>
    </xf>
    <xf numFmtId="0" fontId="2" fillId="12" borderId="0" xfId="2" applyFont="1" applyFill="1" applyAlignment="1" applyProtection="1">
      <alignment horizontal="left" vertical="top" wrapText="1"/>
      <protection locked="0"/>
    </xf>
    <xf numFmtId="0" fontId="2" fillId="12" borderId="0" xfId="2" applyFill="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2" fillId="12" borderId="0" xfId="2" applyFill="1" applyAlignment="1" applyProtection="1">
      <alignment vertical="top" wrapText="1"/>
      <protection locked="0"/>
    </xf>
    <xf numFmtId="0" fontId="2" fillId="12" borderId="0" xfId="2" applyFont="1" applyFill="1" applyAlignment="1" applyProtection="1">
      <alignment vertical="top" wrapText="1"/>
      <protection locked="0"/>
    </xf>
    <xf numFmtId="0" fontId="2" fillId="12" borderId="0" xfId="2" applyFill="1" applyProtection="1">
      <protection locked="0"/>
    </xf>
    <xf numFmtId="0" fontId="6" fillId="12" borderId="0" xfId="2" applyFont="1" applyFill="1" applyProtection="1">
      <protection locked="0"/>
    </xf>
    <xf numFmtId="49" fontId="2" fillId="0" borderId="0" xfId="2" applyNumberFormat="1" applyFont="1" applyFill="1" applyAlignment="1" applyProtection="1">
      <alignment horizontal="left" vertical="top" wrapText="1"/>
      <protection locked="0"/>
    </xf>
    <xf numFmtId="49" fontId="2" fillId="0" borderId="0" xfId="2" applyNumberFormat="1" applyFill="1" applyAlignment="1" applyProtection="1">
      <alignment horizontal="left" vertical="top" wrapText="1"/>
      <protection locked="0"/>
    </xf>
    <xf numFmtId="49" fontId="13" fillId="0" borderId="0" xfId="0" applyNumberFormat="1" applyFont="1" applyFill="1" applyAlignment="1" applyProtection="1">
      <alignment horizontal="left" vertical="top" wrapText="1"/>
      <protection locked="0"/>
    </xf>
    <xf numFmtId="49" fontId="2" fillId="0" borderId="0" xfId="2" applyNumberFormat="1" applyFill="1" applyAlignment="1" applyProtection="1">
      <alignment vertical="top" wrapText="1"/>
      <protection locked="0"/>
    </xf>
    <xf numFmtId="49" fontId="2" fillId="0" borderId="0" xfId="2" applyNumberFormat="1" applyFill="1" applyProtection="1">
      <protection locked="0"/>
    </xf>
    <xf numFmtId="0" fontId="2" fillId="12" borderId="0" xfId="3" applyFont="1" applyFill="1" applyAlignment="1" applyProtection="1">
      <alignment horizontal="left" vertical="top" wrapText="1"/>
      <protection locked="0"/>
    </xf>
    <xf numFmtId="49" fontId="2" fillId="12" borderId="0" xfId="2" applyNumberFormat="1" applyFont="1" applyFill="1" applyAlignment="1" applyProtection="1">
      <alignment horizontal="left" vertical="top" wrapText="1"/>
      <protection locked="0"/>
    </xf>
    <xf numFmtId="49" fontId="2" fillId="12" borderId="0" xfId="2" applyNumberFormat="1" applyFill="1" applyAlignment="1" applyProtection="1">
      <alignment horizontal="left" vertical="top" wrapText="1"/>
      <protection locked="0"/>
    </xf>
    <xf numFmtId="49" fontId="13" fillId="12" borderId="0" xfId="0" applyNumberFormat="1" applyFont="1" applyFill="1" applyAlignment="1" applyProtection="1">
      <alignment horizontal="left" vertical="top" wrapText="1"/>
      <protection locked="0"/>
    </xf>
    <xf numFmtId="49" fontId="2" fillId="12" borderId="0" xfId="2" applyNumberFormat="1" applyFill="1" applyAlignment="1" applyProtection="1">
      <alignment vertical="top" wrapText="1"/>
      <protection locked="0"/>
    </xf>
    <xf numFmtId="49" fontId="2" fillId="12" borderId="0" xfId="2" applyNumberFormat="1" applyFill="1" applyProtection="1">
      <protection locked="0"/>
    </xf>
    <xf numFmtId="0" fontId="12" fillId="12" borderId="0" xfId="2" applyFont="1" applyFill="1" applyAlignment="1" applyProtection="1">
      <alignment horizontal="left"/>
      <protection locked="0"/>
    </xf>
    <xf numFmtId="0" fontId="2" fillId="0" borderId="0" xfId="2" applyFont="1" applyFill="1" applyAlignment="1">
      <alignment horizontal="left" vertical="top"/>
    </xf>
    <xf numFmtId="0" fontId="13" fillId="0" borderId="0" xfId="0" applyFont="1" applyAlignment="1">
      <alignment horizontal="left" vertical="top"/>
    </xf>
    <xf numFmtId="0" fontId="2" fillId="0" borderId="0" xfId="2" applyFont="1" applyAlignment="1">
      <alignment horizontal="left" vertical="top"/>
    </xf>
    <xf numFmtId="0" fontId="2" fillId="0" borderId="0" xfId="0" applyFont="1" applyFill="1" applyAlignment="1" applyProtection="1">
      <alignment horizontal="left" vertical="top"/>
      <protection locked="0"/>
    </xf>
    <xf numFmtId="0" fontId="17" fillId="0" borderId="0" xfId="3" applyFont="1" applyFill="1" applyAlignment="1" applyProtection="1">
      <alignment horizontal="left" vertical="top"/>
      <protection locked="0"/>
    </xf>
    <xf numFmtId="0" fontId="2" fillId="0" borderId="0" xfId="2" applyFont="1" applyFill="1" applyAlignment="1" applyProtection="1">
      <alignment horizontal="left" vertical="top"/>
      <protection locked="0"/>
    </xf>
    <xf numFmtId="0" fontId="2" fillId="0" borderId="0" xfId="3" applyFont="1" applyFill="1" applyAlignment="1" applyProtection="1">
      <alignment horizontal="left" vertical="top"/>
      <protection locked="0"/>
    </xf>
    <xf numFmtId="49" fontId="2" fillId="0" borderId="0" xfId="2" applyNumberFormat="1" applyFont="1" applyFill="1" applyAlignment="1">
      <alignment horizontal="left" vertical="top" wrapText="1"/>
    </xf>
    <xf numFmtId="49" fontId="13" fillId="0" borderId="0" xfId="0" applyNumberFormat="1" applyFont="1" applyAlignment="1">
      <alignment horizontal="left" vertical="top" wrapText="1"/>
    </xf>
    <xf numFmtId="49" fontId="2" fillId="0" borderId="0" xfId="2" applyNumberFormat="1" applyFont="1" applyAlignment="1">
      <alignment horizontal="left" vertical="top" wrapText="1"/>
    </xf>
    <xf numFmtId="49" fontId="2" fillId="0" borderId="0" xfId="0" applyNumberFormat="1" applyFont="1" applyFill="1" applyAlignment="1" applyProtection="1">
      <alignment horizontal="left" vertical="top" wrapText="1"/>
      <protection locked="0"/>
    </xf>
    <xf numFmtId="49" fontId="17" fillId="0" borderId="0" xfId="3" applyNumberFormat="1" applyFont="1" applyFill="1" applyAlignment="1" applyProtection="1">
      <alignment horizontal="left" vertical="top" wrapText="1"/>
      <protection locked="0"/>
    </xf>
    <xf numFmtId="49" fontId="2" fillId="0" borderId="0" xfId="3" applyNumberFormat="1" applyFont="1" applyFill="1" applyAlignment="1" applyProtection="1">
      <alignment horizontal="left" vertical="top" wrapText="1"/>
      <protection locked="0"/>
    </xf>
    <xf numFmtId="0" fontId="2" fillId="12" borderId="0" xfId="0" applyFont="1" applyFill="1" applyAlignment="1" applyProtection="1">
      <alignment horizontal="left" vertical="top" wrapText="1"/>
      <protection locked="0"/>
    </xf>
    <xf numFmtId="0" fontId="2" fillId="12" borderId="0" xfId="2" applyNumberFormat="1" applyFont="1" applyFill="1" applyAlignment="1" applyProtection="1">
      <alignment horizontal="left" vertical="top" wrapText="1"/>
      <protection locked="0"/>
    </xf>
    <xf numFmtId="0" fontId="6" fillId="12" borderId="0" xfId="2" applyFont="1" applyFill="1" applyAlignment="1" applyProtection="1">
      <alignment horizontal="left" vertical="top" wrapText="1"/>
      <protection locked="0"/>
    </xf>
    <xf numFmtId="0" fontId="6" fillId="12" borderId="0" xfId="2" applyFont="1" applyFill="1" applyAlignment="1" applyProtection="1">
      <alignment vertical="top" wrapText="1"/>
      <protection locked="0"/>
    </xf>
    <xf numFmtId="0" fontId="2" fillId="12" borderId="0" xfId="2" applyFont="1" applyFill="1" applyProtection="1">
      <protection locked="0"/>
    </xf>
    <xf numFmtId="0" fontId="2" fillId="13" borderId="0" xfId="2" applyFill="1" applyAlignment="1">
      <alignment vertical="top" wrapText="1"/>
    </xf>
    <xf numFmtId="0" fontId="2" fillId="13" borderId="0" xfId="2" applyFill="1" applyAlignment="1">
      <alignment horizontal="left" vertical="top" wrapText="1"/>
    </xf>
    <xf numFmtId="0" fontId="8" fillId="0" borderId="0" xfId="2" applyFont="1" applyFill="1" applyAlignment="1">
      <alignment wrapText="1"/>
    </xf>
    <xf numFmtId="0" fontId="2" fillId="0" borderId="0" xfId="2" applyAlignment="1">
      <alignment horizontal="left" vertical="top" wrapText="1"/>
    </xf>
    <xf numFmtId="0" fontId="2" fillId="0" borderId="0" xfId="2" applyAlignment="1">
      <alignment vertical="top" wrapText="1"/>
    </xf>
    <xf numFmtId="0" fontId="4" fillId="0" borderId="0" xfId="2" applyFont="1" applyAlignment="1">
      <alignment vertical="top" wrapText="1"/>
    </xf>
    <xf numFmtId="0" fontId="4" fillId="0" borderId="0" xfId="2" applyFont="1" applyAlignment="1">
      <alignment horizontal="left" vertical="top" wrapText="1"/>
    </xf>
    <xf numFmtId="0" fontId="14" fillId="0" borderId="0" xfId="2" applyFont="1" applyAlignment="1">
      <alignment horizontal="left"/>
    </xf>
    <xf numFmtId="0" fontId="2" fillId="0" borderId="0" xfId="2" applyAlignment="1">
      <alignment horizontal="left"/>
    </xf>
    <xf numFmtId="0" fontId="18" fillId="0" borderId="0" xfId="2" applyFont="1" applyFill="1"/>
    <xf numFmtId="0" fontId="2" fillId="0" borderId="0" xfId="2" applyFont="1" applyAlignment="1">
      <alignment horizontal="left" wrapText="1"/>
    </xf>
    <xf numFmtId="0" fontId="4" fillId="0" borderId="16" xfId="2" applyFont="1" applyBorder="1" applyAlignment="1">
      <alignment horizontal="left"/>
    </xf>
    <xf numFmtId="0" fontId="2" fillId="0" borderId="16" xfId="2" applyFont="1" applyBorder="1" applyAlignment="1">
      <alignment horizontal="left" wrapText="1"/>
    </xf>
    <xf numFmtId="0" fontId="2" fillId="0" borderId="16" xfId="2" applyFont="1" applyBorder="1" applyAlignment="1">
      <alignment horizontal="left"/>
    </xf>
    <xf numFmtId="0" fontId="2" fillId="0" borderId="16" xfId="2" applyFont="1" applyBorder="1"/>
    <xf numFmtId="0" fontId="2" fillId="0" borderId="16" xfId="2" applyBorder="1"/>
    <xf numFmtId="0" fontId="2" fillId="5" borderId="16" xfId="2" applyFont="1" applyFill="1" applyBorder="1" applyAlignment="1">
      <alignment horizontal="left" wrapText="1"/>
    </xf>
    <xf numFmtId="0" fontId="6" fillId="5" borderId="16" xfId="2" applyFont="1" applyFill="1" applyBorder="1" applyAlignment="1">
      <alignment horizontal="left" wrapText="1"/>
    </xf>
    <xf numFmtId="0" fontId="6" fillId="5" borderId="16" xfId="2" applyFont="1" applyFill="1" applyBorder="1" applyAlignment="1">
      <alignment horizontal="left"/>
    </xf>
    <xf numFmtId="0" fontId="4" fillId="0" borderId="16" xfId="2" applyFont="1" applyFill="1" applyBorder="1" applyAlignment="1">
      <alignment horizontal="left"/>
    </xf>
    <xf numFmtId="0" fontId="2" fillId="0" borderId="16" xfId="2" applyBorder="1" applyAlignment="1">
      <alignment horizontal="left"/>
    </xf>
    <xf numFmtId="0" fontId="4" fillId="6" borderId="16" xfId="2" applyFont="1" applyFill="1" applyBorder="1" applyAlignment="1">
      <alignment horizontal="left" wrapText="1"/>
    </xf>
    <xf numFmtId="0" fontId="19" fillId="7" borderId="0" xfId="2" applyFont="1" applyFill="1"/>
    <xf numFmtId="0" fontId="2" fillId="7" borderId="0" xfId="2" applyFill="1"/>
    <xf numFmtId="0" fontId="4" fillId="10" borderId="28" xfId="2" applyFont="1" applyFill="1" applyBorder="1" applyAlignment="1">
      <alignment horizontal="center"/>
    </xf>
    <xf numFmtId="0" fontId="20" fillId="0" borderId="28" xfId="2" applyFont="1" applyBorder="1" applyAlignment="1">
      <alignment wrapText="1"/>
    </xf>
    <xf numFmtId="0" fontId="21" fillId="0" borderId="28" xfId="2" applyFont="1" applyBorder="1" applyAlignment="1">
      <alignment wrapText="1"/>
    </xf>
    <xf numFmtId="0" fontId="4" fillId="0" borderId="27" xfId="2" applyFont="1" applyBorder="1" applyAlignment="1">
      <alignment wrapText="1"/>
    </xf>
    <xf numFmtId="0" fontId="4" fillId="0" borderId="0" xfId="2" applyFont="1" applyFill="1" applyBorder="1" applyAlignment="1">
      <alignment wrapText="1"/>
    </xf>
    <xf numFmtId="0" fontId="20" fillId="0" borderId="0" xfId="2" applyFont="1" applyBorder="1" applyAlignment="1">
      <alignment wrapText="1"/>
    </xf>
    <xf numFmtId="0" fontId="19" fillId="0" borderId="0" xfId="0" applyFont="1" applyFill="1"/>
    <xf numFmtId="0" fontId="2" fillId="0" borderId="0" xfId="0" applyFont="1"/>
    <xf numFmtId="0" fontId="4" fillId="0" borderId="19" xfId="0" applyFont="1" applyBorder="1" applyAlignment="1">
      <alignment horizontal="left" vertical="center"/>
    </xf>
    <xf numFmtId="0" fontId="2" fillId="0" borderId="20" xfId="0" applyFont="1" applyBorder="1"/>
    <xf numFmtId="0" fontId="2" fillId="0" borderId="21" xfId="0" applyFont="1" applyBorder="1"/>
    <xf numFmtId="0" fontId="0" fillId="0" borderId="22" xfId="0" applyBorder="1"/>
    <xf numFmtId="0" fontId="4" fillId="0" borderId="0" xfId="0" applyFont="1" applyAlignment="1">
      <alignment wrapText="1"/>
    </xf>
    <xf numFmtId="0" fontId="4" fillId="0" borderId="16"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horizontal="lef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0" xfId="0" applyFont="1" applyAlignment="1">
      <alignment wrapText="1"/>
    </xf>
    <xf numFmtId="0" fontId="0" fillId="0" borderId="24" xfId="0" applyBorder="1"/>
    <xf numFmtId="0" fontId="22" fillId="0" borderId="0" xfId="0" applyFont="1"/>
    <xf numFmtId="0" fontId="19" fillId="0" borderId="0" xfId="0" applyFont="1" applyFill="1" applyBorder="1" applyAlignment="1">
      <alignment horizontal="left"/>
    </xf>
    <xf numFmtId="0" fontId="23" fillId="0" borderId="0" xfId="0" applyFont="1"/>
    <xf numFmtId="0" fontId="0" fillId="0" borderId="9" xfId="0" applyBorder="1"/>
    <xf numFmtId="0" fontId="0" fillId="0" borderId="25" xfId="0" applyBorder="1"/>
    <xf numFmtId="0" fontId="2" fillId="0" borderId="24" xfId="0" applyFont="1" applyBorder="1"/>
    <xf numFmtId="0" fontId="2" fillId="0" borderId="0" xfId="2" applyFill="1" applyBorder="1"/>
    <xf numFmtId="0" fontId="24" fillId="0" borderId="0" xfId="2" applyFont="1" applyFill="1" applyBorder="1"/>
    <xf numFmtId="0" fontId="13" fillId="6" borderId="0" xfId="2" applyFont="1" applyFill="1" applyBorder="1"/>
    <xf numFmtId="0" fontId="25" fillId="0" borderId="0" xfId="2" applyFont="1" applyFill="1" applyBorder="1" applyAlignment="1">
      <alignment horizontal="left"/>
    </xf>
    <xf numFmtId="0" fontId="25" fillId="0" borderId="0" xfId="2" applyFont="1" applyFill="1" applyBorder="1"/>
    <xf numFmtId="0" fontId="24" fillId="0" borderId="22" xfId="2" applyFont="1" applyFill="1" applyBorder="1"/>
    <xf numFmtId="0" fontId="13" fillId="0" borderId="0" xfId="2" applyFont="1" applyFill="1"/>
    <xf numFmtId="0" fontId="26" fillId="0" borderId="0" xfId="2" applyFont="1" applyFill="1"/>
    <xf numFmtId="0" fontId="13" fillId="0" borderId="0" xfId="2" applyFont="1" applyFill="1" applyAlignment="1">
      <alignment horizontal="left"/>
    </xf>
    <xf numFmtId="0" fontId="13" fillId="0" borderId="22" xfId="2" applyFont="1" applyFill="1" applyBorder="1"/>
    <xf numFmtId="0" fontId="25" fillId="0" borderId="9" xfId="2" applyFont="1" applyFill="1" applyBorder="1" applyAlignment="1">
      <alignment horizontal="left"/>
    </xf>
    <xf numFmtId="0" fontId="4" fillId="0" borderId="9" xfId="2" applyFont="1" applyFill="1" applyBorder="1"/>
    <xf numFmtId="0" fontId="13" fillId="0" borderId="9" xfId="2" applyFont="1" applyFill="1" applyBorder="1"/>
    <xf numFmtId="0" fontId="13" fillId="0" borderId="24" xfId="2" applyFont="1" applyFill="1" applyBorder="1"/>
    <xf numFmtId="0" fontId="13" fillId="0" borderId="22" xfId="0" applyFont="1" applyBorder="1"/>
    <xf numFmtId="0" fontId="25" fillId="0" borderId="0" xfId="0" applyFont="1"/>
    <xf numFmtId="0" fontId="13" fillId="0" borderId="0" xfId="0" applyFont="1"/>
    <xf numFmtId="0" fontId="2" fillId="0" borderId="0" xfId="2" applyFont="1" applyFill="1"/>
    <xf numFmtId="0" fontId="2" fillId="0" borderId="0" xfId="2" applyFont="1" applyFill="1" applyAlignment="1">
      <alignment horizontal="right"/>
    </xf>
    <xf numFmtId="0" fontId="2" fillId="0" borderId="0" xfId="2" applyFont="1"/>
    <xf numFmtId="0" fontId="9" fillId="0" borderId="0" xfId="2" applyFont="1"/>
    <xf numFmtId="0" fontId="4" fillId="0" borderId="9" xfId="2" applyFont="1" applyBorder="1"/>
    <xf numFmtId="2" fontId="13" fillId="0" borderId="0" xfId="0" applyNumberFormat="1" applyFont="1"/>
    <xf numFmtId="2" fontId="13" fillId="0" borderId="0" xfId="0" applyNumberFormat="1" applyFont="1" applyFill="1" applyBorder="1"/>
    <xf numFmtId="0" fontId="2" fillId="0" borderId="0" xfId="2" applyNumberFormat="1" applyFont="1"/>
    <xf numFmtId="165" fontId="2" fillId="0" borderId="0" xfId="2" applyNumberFormat="1" applyFont="1"/>
    <xf numFmtId="164" fontId="12" fillId="0" borderId="0" xfId="0" applyNumberFormat="1" applyFont="1" applyFill="1" applyBorder="1" applyAlignment="1">
      <alignment horizontal="right" vertical="center"/>
    </xf>
    <xf numFmtId="0" fontId="2" fillId="0" borderId="0" xfId="0" applyFont="1" applyBorder="1"/>
    <xf numFmtId="164" fontId="2" fillId="0" borderId="0" xfId="0" applyNumberFormat="1" applyFont="1"/>
    <xf numFmtId="0" fontId="2" fillId="0" borderId="0" xfId="0" applyFont="1" applyFill="1" applyBorder="1"/>
    <xf numFmtId="0" fontId="17" fillId="0" borderId="0" xfId="3" applyFont="1" applyAlignment="1" applyProtection="1"/>
    <xf numFmtId="0" fontId="2" fillId="0" borderId="10" xfId="2" applyFont="1" applyFill="1" applyBorder="1" applyAlignment="1">
      <alignment horizontal="center" vertical="center" wrapText="1"/>
    </xf>
    <xf numFmtId="11" fontId="0" fillId="0" borderId="0" xfId="0" applyNumberFormat="1"/>
    <xf numFmtId="2" fontId="0" fillId="0" borderId="0" xfId="0" applyNumberFormat="1"/>
    <xf numFmtId="0" fontId="13" fillId="6" borderId="0" xfId="0" applyFont="1" applyFill="1"/>
    <xf numFmtId="0" fontId="47" fillId="39" borderId="42" xfId="0" applyFont="1" applyFill="1" applyBorder="1" applyAlignment="1">
      <alignment horizontal="center" vertical="center" wrapText="1"/>
    </xf>
    <xf numFmtId="0" fontId="47" fillId="39" borderId="43" xfId="0" applyFont="1" applyFill="1" applyBorder="1" applyAlignment="1">
      <alignment horizontal="center" vertical="center" wrapText="1"/>
    </xf>
    <xf numFmtId="0" fontId="48" fillId="0" borderId="44" xfId="0" applyFont="1" applyBorder="1" applyAlignment="1">
      <alignment vertical="center" wrapText="1"/>
    </xf>
    <xf numFmtId="0" fontId="48" fillId="0" borderId="45" xfId="0" applyFont="1" applyBorder="1" applyAlignment="1">
      <alignment horizontal="center" vertical="center" wrapText="1"/>
    </xf>
    <xf numFmtId="0" fontId="47" fillId="0" borderId="44" xfId="0" applyFont="1" applyBorder="1" applyAlignment="1">
      <alignment vertical="center" wrapText="1"/>
    </xf>
    <xf numFmtId="0" fontId="47" fillId="0" borderId="45" xfId="0" applyFont="1" applyBorder="1" applyAlignment="1">
      <alignment horizontal="center" vertical="center" wrapText="1"/>
    </xf>
    <xf numFmtId="0" fontId="13" fillId="0" borderId="0" xfId="0" applyFont="1" applyBorder="1"/>
    <xf numFmtId="11" fontId="13" fillId="6" borderId="0" xfId="0" applyNumberFormat="1" applyFont="1" applyFill="1"/>
    <xf numFmtId="11" fontId="2" fillId="0" borderId="16" xfId="2" applyNumberFormat="1" applyFont="1" applyBorder="1" applyAlignment="1" applyProtection="1">
      <alignment vertical="top"/>
      <protection locked="0"/>
    </xf>
    <xf numFmtId="11" fontId="13" fillId="10" borderId="16" xfId="0" applyNumberFormat="1" applyFont="1" applyFill="1" applyBorder="1" applyAlignment="1" applyProtection="1">
      <alignment vertical="top"/>
      <protection hidden="1"/>
    </xf>
    <xf numFmtId="2" fontId="2" fillId="0" borderId="16" xfId="2" applyNumberFormat="1" applyBorder="1" applyAlignment="1" applyProtection="1">
      <alignment vertical="top"/>
      <protection locked="0"/>
    </xf>
    <xf numFmtId="2" fontId="2" fillId="0" borderId="16" xfId="2" applyNumberFormat="1" applyFont="1" applyBorder="1" applyAlignment="1" applyProtection="1">
      <alignment vertical="top"/>
      <protection locked="0"/>
    </xf>
    <xf numFmtId="2" fontId="13" fillId="0" borderId="16" xfId="0" applyNumberFormat="1" applyFont="1" applyBorder="1" applyAlignment="1" applyProtection="1">
      <alignment vertical="top"/>
      <protection locked="0"/>
    </xf>
    <xf numFmtId="0" fontId="25" fillId="0" borderId="0" xfId="2" applyFont="1" applyFill="1"/>
    <xf numFmtId="0" fontId="2" fillId="0" borderId="0" xfId="2"/>
    <xf numFmtId="0" fontId="4" fillId="2" borderId="0" xfId="2" applyFont="1" applyFill="1"/>
    <xf numFmtId="0" fontId="2" fillId="2" borderId="0" xfId="2" applyFill="1"/>
    <xf numFmtId="0" fontId="7" fillId="2" borderId="0" xfId="2" applyFont="1" applyFill="1"/>
    <xf numFmtId="0" fontId="2" fillId="0" borderId="16" xfId="2" applyBorder="1" applyAlignment="1" applyProtection="1">
      <alignment vertical="top"/>
      <protection locked="0"/>
    </xf>
    <xf numFmtId="0" fontId="2" fillId="0" borderId="16" xfId="2" applyBorder="1" applyAlignment="1" applyProtection="1">
      <alignment horizontal="center" vertical="top"/>
      <protection locked="0"/>
    </xf>
    <xf numFmtId="0" fontId="2" fillId="0" borderId="16" xfId="2" applyBorder="1" applyAlignment="1" applyProtection="1">
      <alignment vertical="top" wrapText="1"/>
      <protection locked="0"/>
    </xf>
    <xf numFmtId="0" fontId="2" fillId="0" borderId="16" xfId="2" applyFill="1" applyBorder="1" applyAlignment="1" applyProtection="1">
      <alignment horizontal="right" vertical="top" wrapText="1"/>
      <protection locked="0"/>
    </xf>
    <xf numFmtId="0" fontId="25" fillId="39" borderId="46" xfId="0" applyFont="1" applyFill="1" applyBorder="1" applyAlignment="1">
      <alignment horizontal="center" vertical="center" wrapText="1"/>
    </xf>
    <xf numFmtId="0" fontId="25" fillId="39" borderId="43" xfId="0" applyFont="1" applyFill="1" applyBorder="1" applyAlignment="1">
      <alignment horizontal="center" vertical="center" wrapText="1"/>
    </xf>
    <xf numFmtId="0" fontId="25" fillId="40" borderId="47" xfId="0" applyFont="1" applyFill="1" applyBorder="1" applyAlignment="1">
      <alignment vertical="center" wrapText="1"/>
    </xf>
    <xf numFmtId="0" fontId="25" fillId="40" borderId="45" xfId="0" applyFont="1" applyFill="1" applyBorder="1" applyAlignment="1">
      <alignment horizontal="center" vertical="center" wrapText="1"/>
    </xf>
    <xf numFmtId="0" fontId="13" fillId="0" borderId="47" xfId="0" applyFont="1" applyBorder="1" applyAlignment="1">
      <alignment vertical="center" wrapText="1"/>
    </xf>
    <xf numFmtId="0" fontId="13" fillId="0" borderId="45" xfId="0" applyFont="1" applyBorder="1" applyAlignment="1">
      <alignment horizontal="center" vertical="center" wrapText="1"/>
    </xf>
    <xf numFmtId="0" fontId="13" fillId="0" borderId="16" xfId="0" applyFont="1" applyFill="1" applyBorder="1" applyAlignment="1">
      <alignment wrapText="1"/>
    </xf>
    <xf numFmtId="1" fontId="13" fillId="0" borderId="16" xfId="0" applyNumberFormat="1" applyFont="1" applyFill="1" applyBorder="1"/>
    <xf numFmtId="0" fontId="13" fillId="0" borderId="16" xfId="0" applyFont="1" applyBorder="1" applyProtection="1">
      <protection locked="0"/>
    </xf>
    <xf numFmtId="0" fontId="13" fillId="0" borderId="16" xfId="0" applyFont="1" applyFill="1" applyBorder="1" applyProtection="1">
      <protection locked="0"/>
    </xf>
    <xf numFmtId="0" fontId="2" fillId="0" borderId="1" xfId="2" applyFont="1" applyBorder="1" applyAlignment="1" applyProtection="1">
      <protection locked="0"/>
    </xf>
    <xf numFmtId="0" fontId="2" fillId="0" borderId="17" xfId="2" applyFont="1" applyBorder="1" applyAlignment="1" applyProtection="1">
      <protection locked="0"/>
    </xf>
    <xf numFmtId="0" fontId="2" fillId="0" borderId="18" xfId="2" applyFont="1" applyBorder="1" applyProtection="1">
      <protection locked="0"/>
    </xf>
    <xf numFmtId="0" fontId="2" fillId="2" borderId="0" xfId="2" applyFont="1" applyFill="1" applyAlignment="1">
      <alignment horizontal="center"/>
    </xf>
    <xf numFmtId="0" fontId="2" fillId="7" borderId="0" xfId="2" applyFont="1" applyFill="1" applyBorder="1" applyAlignment="1" applyProtection="1">
      <alignment horizontal="left"/>
      <protection locked="0"/>
    </xf>
    <xf numFmtId="0" fontId="2" fillId="2" borderId="0" xfId="2" applyFont="1" applyFill="1" applyAlignment="1">
      <alignment horizontal="right"/>
    </xf>
    <xf numFmtId="0" fontId="2" fillId="0" borderId="2" xfId="2" applyFont="1" applyFill="1" applyBorder="1"/>
    <xf numFmtId="0" fontId="2" fillId="0" borderId="4" xfId="2" applyFont="1" applyFill="1" applyBorder="1"/>
    <xf numFmtId="0" fontId="4" fillId="4" borderId="5" xfId="2" applyFont="1" applyFill="1" applyBorder="1" applyAlignment="1">
      <alignment horizontal="center" vertical="center" textRotation="90"/>
    </xf>
    <xf numFmtId="0" fontId="4" fillId="4" borderId="8" xfId="2" applyFont="1" applyFill="1" applyBorder="1" applyAlignment="1">
      <alignment horizontal="center" vertical="center" textRotation="90"/>
    </xf>
    <xf numFmtId="0" fontId="2" fillId="4" borderId="6" xfId="2" applyFont="1" applyFill="1" applyBorder="1" applyAlignment="1">
      <alignment horizontal="left" vertical="center" wrapText="1"/>
    </xf>
    <xf numFmtId="0" fontId="2" fillId="4" borderId="7" xfId="2" applyFont="1" applyFill="1" applyBorder="1" applyAlignment="1">
      <alignment horizontal="left" vertical="center" wrapText="1"/>
    </xf>
    <xf numFmtId="0" fontId="2" fillId="4" borderId="10" xfId="2" applyFont="1" applyFill="1" applyBorder="1" applyAlignment="1">
      <alignment horizontal="left" vertical="center" wrapText="1"/>
    </xf>
    <xf numFmtId="0" fontId="2" fillId="4" borderId="11" xfId="2" applyFont="1" applyFill="1" applyBorder="1" applyAlignment="1">
      <alignment horizontal="left" vertical="center" wrapText="1"/>
    </xf>
    <xf numFmtId="0" fontId="3"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2" fillId="3" borderId="2" xfId="2" applyFont="1" applyFill="1" applyBorder="1" applyAlignment="1">
      <alignment horizontal="left" vertical="center" wrapText="1"/>
    </xf>
    <xf numFmtId="0" fontId="2" fillId="3" borderId="3" xfId="2" applyFont="1" applyFill="1" applyBorder="1" applyAlignment="1">
      <alignment horizontal="left" vertical="center" wrapText="1"/>
    </xf>
    <xf numFmtId="0" fontId="2" fillId="3" borderId="4" xfId="2" applyFont="1" applyFill="1" applyBorder="1" applyAlignment="1">
      <alignment horizontal="left" vertical="center" wrapText="1"/>
    </xf>
    <xf numFmtId="0" fontId="2" fillId="2" borderId="0" xfId="2" applyFont="1" applyFill="1" applyAlignment="1">
      <alignment horizontal="left" wrapText="1"/>
    </xf>
    <xf numFmtId="0" fontId="2" fillId="2" borderId="0" xfId="2" applyFont="1" applyFill="1" applyAlignment="1">
      <alignment horizontal="left" vertical="center" wrapText="1"/>
    </xf>
    <xf numFmtId="0" fontId="4" fillId="5" borderId="8" xfId="2" applyFont="1" applyFill="1" applyBorder="1" applyAlignment="1">
      <alignment horizontal="center" vertical="center" textRotation="90"/>
    </xf>
    <xf numFmtId="0" fontId="4" fillId="5" borderId="12" xfId="2" applyFont="1" applyFill="1" applyBorder="1" applyAlignment="1">
      <alignment horizontal="center" vertical="center" textRotation="90"/>
    </xf>
    <xf numFmtId="0" fontId="2" fillId="5" borderId="10"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4" xfId="2" applyFont="1" applyFill="1" applyBorder="1" applyAlignment="1">
      <alignment horizontal="left" vertical="center" wrapText="1"/>
    </xf>
    <xf numFmtId="0" fontId="2" fillId="5" borderId="15" xfId="2" applyFont="1" applyFill="1" applyBorder="1" applyAlignment="1">
      <alignment horizontal="left" vertical="center" wrapText="1"/>
    </xf>
    <xf numFmtId="0" fontId="2" fillId="0" borderId="1" xfId="2" applyFont="1" applyBorder="1" applyAlignment="1" applyProtection="1">
      <alignment horizontal="left"/>
      <protection locked="0"/>
    </xf>
    <xf numFmtId="0" fontId="2" fillId="0" borderId="10"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2" fillId="0" borderId="16" xfId="2" applyFont="1" applyFill="1" applyBorder="1" applyAlignment="1" applyProtection="1">
      <alignment horizontal="left" vertical="top" wrapText="1"/>
      <protection locked="0"/>
    </xf>
    <xf numFmtId="0" fontId="4" fillId="3" borderId="16" xfId="2" applyFont="1" applyFill="1" applyBorder="1" applyAlignment="1">
      <alignment horizontal="left"/>
    </xf>
    <xf numFmtId="0" fontId="2" fillId="0" borderId="16" xfId="2" applyBorder="1" applyAlignment="1" applyProtection="1">
      <alignment horizontal="left"/>
      <protection locked="0"/>
    </xf>
    <xf numFmtId="0" fontId="2" fillId="7" borderId="16" xfId="2" applyFont="1" applyFill="1" applyBorder="1" applyAlignment="1" applyProtection="1">
      <alignment horizontal="left" wrapText="1"/>
      <protection locked="0"/>
    </xf>
    <xf numFmtId="0" fontId="2" fillId="7" borderId="16" xfId="2" applyFont="1" applyFill="1" applyBorder="1" applyAlignment="1" applyProtection="1">
      <alignment horizontal="left"/>
      <protection locked="0"/>
    </xf>
    <xf numFmtId="0" fontId="4" fillId="3" borderId="1" xfId="2" applyFont="1" applyFill="1" applyBorder="1" applyAlignment="1">
      <alignment horizontal="left" vertical="top"/>
    </xf>
    <xf numFmtId="0" fontId="4" fillId="3" borderId="17" xfId="2" applyFont="1" applyFill="1" applyBorder="1" applyAlignment="1">
      <alignment horizontal="left" vertical="top"/>
    </xf>
    <xf numFmtId="0" fontId="2" fillId="0" borderId="1" xfId="2" applyFont="1" applyBorder="1" applyAlignment="1" applyProtection="1">
      <alignment horizontal="left" vertical="top" wrapText="1"/>
      <protection locked="0"/>
    </xf>
    <xf numFmtId="0" fontId="2" fillId="0" borderId="10" xfId="2" applyFont="1" applyBorder="1" applyAlignment="1" applyProtection="1">
      <alignment horizontal="left" vertical="top" wrapText="1"/>
      <protection locked="0"/>
    </xf>
    <xf numFmtId="0" fontId="2" fillId="0" borderId="17" xfId="2" applyFont="1" applyBorder="1" applyAlignment="1" applyProtection="1">
      <alignment horizontal="left" vertical="top" wrapText="1"/>
      <protection locked="0"/>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2" fillId="0" borderId="1" xfId="2" applyBorder="1" applyAlignment="1" applyProtection="1">
      <alignment horizontal="left"/>
      <protection locked="0"/>
    </xf>
    <xf numFmtId="0" fontId="2" fillId="0" borderId="17" xfId="2" applyBorder="1" applyAlignment="1" applyProtection="1">
      <alignment horizontal="left"/>
      <protection locked="0"/>
    </xf>
    <xf numFmtId="0" fontId="4" fillId="3" borderId="1" xfId="2" applyFont="1" applyFill="1" applyBorder="1" applyAlignment="1">
      <alignment horizontal="left"/>
    </xf>
    <xf numFmtId="0" fontId="4" fillId="3" borderId="17" xfId="2" applyFont="1" applyFill="1" applyBorder="1" applyAlignment="1">
      <alignment horizontal="left"/>
    </xf>
    <xf numFmtId="0" fontId="4" fillId="3" borderId="1" xfId="2" applyFont="1" applyFill="1" applyBorder="1" applyAlignment="1">
      <alignment horizontal="left" vertical="center"/>
    </xf>
    <xf numFmtId="0" fontId="4" fillId="3" borderId="17" xfId="2" applyFont="1" applyFill="1" applyBorder="1" applyAlignment="1">
      <alignment horizontal="left" vertical="center"/>
    </xf>
    <xf numFmtId="0" fontId="2" fillId="0" borderId="16" xfId="2" applyBorder="1" applyAlignment="1" applyProtection="1">
      <alignment horizontal="center"/>
      <protection locked="0"/>
    </xf>
    <xf numFmtId="0" fontId="4" fillId="3" borderId="1" xfId="2" applyFont="1" applyFill="1" applyBorder="1" applyAlignment="1">
      <alignment horizontal="center"/>
    </xf>
    <xf numFmtId="0" fontId="4" fillId="3" borderId="10" xfId="2" applyFont="1" applyFill="1" applyBorder="1" applyAlignment="1">
      <alignment horizontal="center"/>
    </xf>
    <xf numFmtId="0" fontId="4" fillId="3" borderId="17" xfId="2" applyFont="1" applyFill="1" applyBorder="1" applyAlignment="1">
      <alignment horizontal="center"/>
    </xf>
    <xf numFmtId="0" fontId="10" fillId="8" borderId="22" xfId="0" applyFont="1" applyFill="1" applyBorder="1" applyAlignment="1">
      <alignment horizontal="left" vertical="top" wrapText="1" readingOrder="1"/>
    </xf>
    <xf numFmtId="0" fontId="10" fillId="8" borderId="0" xfId="0" applyFont="1" applyFill="1" applyBorder="1" applyAlignment="1">
      <alignment horizontal="left" vertical="top" wrapText="1" readingOrder="1"/>
    </xf>
    <xf numFmtId="0" fontId="10" fillId="8" borderId="23" xfId="0" applyFont="1" applyFill="1" applyBorder="1" applyAlignment="1">
      <alignment horizontal="left" vertical="top" wrapText="1" readingOrder="1"/>
    </xf>
    <xf numFmtId="0" fontId="2" fillId="0" borderId="16" xfId="0" applyFont="1" applyBorder="1" applyAlignment="1" applyProtection="1">
      <alignment horizontal="left" vertical="top" wrapText="1"/>
      <protection locked="0"/>
    </xf>
    <xf numFmtId="0" fontId="4" fillId="3" borderId="16" xfId="2" applyFont="1" applyFill="1" applyBorder="1" applyAlignment="1">
      <alignment horizontal="center"/>
    </xf>
    <xf numFmtId="0" fontId="2" fillId="9" borderId="16" xfId="2" applyFill="1" applyBorder="1" applyAlignment="1">
      <alignment horizontal="center" vertical="top" wrapText="1"/>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17" xfId="0" applyFont="1" applyBorder="1" applyAlignment="1">
      <alignment horizontal="left" vertical="center" wrapText="1"/>
    </xf>
    <xf numFmtId="0" fontId="15" fillId="0" borderId="0" xfId="2" applyFont="1" applyFill="1" applyAlignment="1">
      <alignment horizontal="center"/>
    </xf>
    <xf numFmtId="0" fontId="4" fillId="0" borderId="16" xfId="2" applyFont="1" applyFill="1" applyBorder="1" applyAlignment="1">
      <alignment horizontal="left" wrapText="1"/>
    </xf>
    <xf numFmtId="0" fontId="4" fillId="10" borderId="26" xfId="2" applyFont="1" applyFill="1" applyBorder="1" applyAlignment="1">
      <alignment horizontal="center" wrapText="1"/>
    </xf>
    <xf numFmtId="0" fontId="4" fillId="10" borderId="27" xfId="2" applyFont="1" applyFill="1" applyBorder="1" applyAlignment="1">
      <alignment horizontal="center" wrapText="1"/>
    </xf>
    <xf numFmtId="0" fontId="4" fillId="10" borderId="2" xfId="2" applyFont="1" applyFill="1" applyBorder="1" applyAlignment="1">
      <alignment horizontal="center"/>
    </xf>
    <xf numFmtId="0" fontId="4" fillId="10" borderId="3" xfId="2" applyFont="1" applyFill="1" applyBorder="1" applyAlignment="1">
      <alignment horizontal="center"/>
    </xf>
    <xf numFmtId="0" fontId="4" fillId="10" borderId="4" xfId="2" applyFont="1" applyFill="1" applyBorder="1" applyAlignment="1">
      <alignment horizontal="center"/>
    </xf>
    <xf numFmtId="0" fontId="4" fillId="0" borderId="26" xfId="2" applyFont="1" applyBorder="1" applyAlignment="1">
      <alignment horizontal="center" wrapText="1"/>
    </xf>
    <xf numFmtId="0" fontId="4" fillId="0" borderId="29" xfId="2" applyFont="1" applyBorder="1" applyAlignment="1">
      <alignment horizontal="center" wrapText="1"/>
    </xf>
    <xf numFmtId="0" fontId="4" fillId="0" borderId="27" xfId="2" applyFont="1" applyBorder="1" applyAlignment="1">
      <alignment horizontal="center" wrapText="1"/>
    </xf>
    <xf numFmtId="0" fontId="20" fillId="0" borderId="2" xfId="2" applyFont="1" applyBorder="1" applyAlignment="1">
      <alignment wrapText="1"/>
    </xf>
    <xf numFmtId="0" fontId="20" fillId="0" borderId="4" xfId="2" applyFont="1" applyBorder="1" applyAlignment="1">
      <alignment wrapText="1"/>
    </xf>
    <xf numFmtId="0" fontId="20" fillId="0" borderId="3" xfId="2" applyFont="1" applyBorder="1" applyAlignment="1">
      <alignment wrapText="1"/>
    </xf>
    <xf numFmtId="0" fontId="21" fillId="0" borderId="2" xfId="2" applyFont="1" applyBorder="1" applyAlignment="1">
      <alignment wrapText="1"/>
    </xf>
    <xf numFmtId="0" fontId="21" fillId="0" borderId="4" xfId="2" applyFont="1" applyBorder="1" applyAlignment="1">
      <alignment wrapText="1"/>
    </xf>
    <xf numFmtId="0" fontId="21" fillId="0" borderId="2" xfId="2" applyFont="1" applyBorder="1"/>
    <xf numFmtId="0" fontId="21" fillId="0" borderId="4" xfId="2" applyFont="1" applyBorder="1"/>
    <xf numFmtId="0" fontId="2" fillId="0" borderId="24"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2"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9" fillId="0" borderId="0" xfId="2" applyFont="1" applyAlignment="1">
      <alignment horizontal="center"/>
    </xf>
    <xf numFmtId="0" fontId="4"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16</xdr:row>
          <xdr:rowOff>28575</xdr:rowOff>
        </xdr:from>
        <xdr:to>
          <xdr:col>3</xdr:col>
          <xdr:colOff>962025</xdr:colOff>
          <xdr:row>16</xdr:row>
          <xdr:rowOff>238125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16</xdr:row>
          <xdr:rowOff>28575</xdr:rowOff>
        </xdr:from>
        <xdr:to>
          <xdr:col>3</xdr:col>
          <xdr:colOff>2009775</xdr:colOff>
          <xdr:row>16</xdr:row>
          <xdr:rowOff>238125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2181225</xdr:colOff>
          <xdr:row>16</xdr:row>
          <xdr:rowOff>28575</xdr:rowOff>
        </xdr:from>
        <xdr:to>
          <xdr:col>3</xdr:col>
          <xdr:colOff>3133725</xdr:colOff>
          <xdr:row>16</xdr:row>
          <xdr:rowOff>238125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16</xdr:row>
          <xdr:rowOff>28575</xdr:rowOff>
        </xdr:from>
        <xdr:to>
          <xdr:col>4</xdr:col>
          <xdr:colOff>695325</xdr:colOff>
          <xdr:row>16</xdr:row>
          <xdr:rowOff>228600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40822</xdr:colOff>
      <xdr:row>1</xdr:row>
      <xdr:rowOff>114300</xdr:rowOff>
    </xdr:from>
    <xdr:to>
      <xdr:col>15</xdr:col>
      <xdr:colOff>244929</xdr:colOff>
      <xdr:row>23</xdr:row>
      <xdr:rowOff>52196</xdr:rowOff>
    </xdr:to>
    <xdr:grpSp>
      <xdr:nvGrpSpPr>
        <xdr:cNvPr id="30" name="Group 29"/>
        <xdr:cNvGrpSpPr/>
      </xdr:nvGrpSpPr>
      <xdr:grpSpPr>
        <a:xfrm>
          <a:off x="1260022" y="304800"/>
          <a:ext cx="8128907" cy="4128896"/>
          <a:chOff x="1260022" y="304800"/>
          <a:chExt cx="8128907" cy="4128896"/>
        </a:xfrm>
      </xdr:grpSpPr>
      <xdr:grpSp>
        <xdr:nvGrpSpPr>
          <xdr:cNvPr id="2" name="Legend"/>
          <xdr:cNvGrpSpPr/>
        </xdr:nvGrpSpPr>
        <xdr:grpSpPr>
          <a:xfrm>
            <a:off x="1668236" y="3556907"/>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18000" y="3652157"/>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mn-lt"/>
                <a:cs typeface="Arial" pitchFamily="34" charset="0"/>
              </a:rPr>
              <a:t>Fischer-Tropsch diesel (FTD)</a:t>
            </a:r>
            <a:endParaRPr lang="en-US" sz="1000" baseline="0">
              <a:solidFill>
                <a:schemeClr val="tx1"/>
              </a:solidFill>
              <a:latin typeface="+mn-lt"/>
              <a:cs typeface="Arial" pitchFamily="34" charset="0"/>
            </a:endParaRPr>
          </a:p>
        </xdr:txBody>
      </xdr:sp>
      <xdr:cxnSp macro="">
        <xdr:nvCxnSpPr>
          <xdr:cNvPr id="11" name="Straight Arrow Connector Process"/>
          <xdr:cNvCxnSpPr>
            <a:stCxn id="9" idx="2"/>
            <a:endCxn id="10" idx="0"/>
          </xdr:cNvCxnSpPr>
        </xdr:nvCxnSpPr>
        <xdr:spPr>
          <a:xfrm>
            <a:off x="5462601" y="2228850"/>
            <a:ext cx="3461" cy="142330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xdr:cNvSpPr/>
        </xdr:nvSpPr>
        <xdr:spPr>
          <a:xfrm>
            <a:off x="7864929" y="488236"/>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mn-lt"/>
                <a:cs typeface="Arial" pitchFamily="34" charset="0"/>
              </a:rPr>
              <a:t>Carbon dioxide [Inorganic intermediate products]</a:t>
            </a:r>
            <a:endParaRPr lang="en-US" sz="1000" baseline="0">
              <a:solidFill>
                <a:schemeClr val="tx1"/>
              </a:solidFill>
              <a:latin typeface="+mn-lt"/>
              <a:cs typeface="Arial" pitchFamily="34" charset="0"/>
            </a:endParaRPr>
          </a:p>
        </xdr:txBody>
      </xdr:sp>
      <xdr:cxnSp macro="">
        <xdr:nvCxnSpPr>
          <xdr:cNvPr id="14" name="Connector Ref 1"/>
          <xdr:cNvCxnSpPr>
            <a:stCxn id="12" idx="3"/>
            <a:endCxn id="13" idx="1"/>
          </xdr:cNvCxnSpPr>
        </xdr:nvCxnSpPr>
        <xdr:spPr>
          <a:xfrm flipV="1">
            <a:off x="7251700" y="773986"/>
            <a:ext cx="613229" cy="20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Reference Flow 2"/>
          <xdr:cNvSpPr/>
        </xdr:nvSpPr>
        <xdr:spPr>
          <a:xfrm>
            <a:off x="7841342" y="1427021"/>
            <a:ext cx="1521279"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mn-lt"/>
                <a:cs typeface="Arial" pitchFamily="34" charset="0"/>
              </a:rPr>
              <a:t>Gasoline [Crude Oil Products]</a:t>
            </a:r>
            <a:endParaRPr lang="en-US" sz="1000" baseline="0">
              <a:solidFill>
                <a:schemeClr val="tx1"/>
              </a:solidFill>
              <a:latin typeface="+mn-lt"/>
              <a:cs typeface="Arial" pitchFamily="34" charset="0"/>
            </a:endParaRPr>
          </a:p>
        </xdr:txBody>
      </xdr:sp>
      <xdr:cxnSp macro="">
        <xdr:nvCxnSpPr>
          <xdr:cNvPr id="17" name="Connector Ref 2"/>
          <xdr:cNvCxnSpPr>
            <a:stCxn id="15" idx="3"/>
            <a:endCxn id="16" idx="1"/>
          </xdr:cNvCxnSpPr>
        </xdr:nvCxnSpPr>
        <xdr:spPr>
          <a:xfrm flipV="1">
            <a:off x="7251700" y="1712771"/>
            <a:ext cx="589642" cy="20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9" name="Reference Flow 3"/>
          <xdr:cNvSpPr/>
        </xdr:nvSpPr>
        <xdr:spPr>
          <a:xfrm>
            <a:off x="7851322" y="2365805"/>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mn-lt"/>
                <a:cs typeface="Arial" pitchFamily="34" charset="0"/>
              </a:rPr>
              <a:t>Electricity [Electric Power]</a:t>
            </a:r>
            <a:endParaRPr lang="en-US" sz="1000" baseline="0">
              <a:solidFill>
                <a:schemeClr val="tx1"/>
              </a:solidFill>
              <a:latin typeface="+mn-lt"/>
              <a:cs typeface="Arial" pitchFamily="34" charset="0"/>
            </a:endParaRPr>
          </a:p>
        </xdr:txBody>
      </xdr:sp>
      <xdr:cxnSp macro="">
        <xdr:nvCxnSpPr>
          <xdr:cNvPr id="20" name="Connector Ref 3"/>
          <xdr:cNvCxnSpPr>
            <a:stCxn id="18" idx="3"/>
            <a:endCxn id="19" idx="1"/>
          </xdr:cNvCxnSpPr>
        </xdr:nvCxnSpPr>
        <xdr:spPr>
          <a:xfrm flipV="1">
            <a:off x="7251700" y="2651555"/>
            <a:ext cx="599622" cy="20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22" name="Upstream Emssion Data 1"/>
          <xdr:cNvSpPr/>
        </xdr:nvSpPr>
        <xdr:spPr>
          <a:xfrm>
            <a:off x="1260022" y="664320"/>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mn-lt"/>
                <a:cs typeface="Arial" pitchFamily="34" charset="0"/>
              </a:rPr>
              <a:t>Natural gas [Domestic]</a:t>
            </a:r>
          </a:p>
        </xdr:txBody>
      </xdr:sp>
      <xdr:cxnSp macro="">
        <xdr:nvCxnSpPr>
          <xdr:cNvPr id="23" name="Straight Arrow Connector 1"/>
          <xdr:cNvCxnSpPr>
            <a:stCxn id="22" idx="2"/>
            <a:endCxn id="21" idx="1"/>
          </xdr:cNvCxnSpPr>
        </xdr:nvCxnSpPr>
        <xdr:spPr>
          <a:xfrm flipV="1">
            <a:off x="2657723" y="1008888"/>
            <a:ext cx="898277" cy="400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27" name="Boundary Group"/>
          <xdr:cNvGrpSpPr/>
        </xdr:nvGrpSpPr>
        <xdr:grpSpPr>
          <a:xfrm>
            <a:off x="3556000" y="304800"/>
            <a:ext cx="3695700" cy="2940708"/>
            <a:chOff x="3556000" y="304800"/>
            <a:chExt cx="3695700"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mn-lt"/>
                  <a:ea typeface="+mn-ea"/>
                  <a:cs typeface="Arial" pitchFamily="34" charset="0"/>
                </a:rPr>
                <a:t>Domestic Natural Gas-to-liquid Plant Operation: System Boundary</a:t>
              </a:r>
            </a:p>
          </xdr:txBody>
        </xdr:sp>
        <xdr:sp macro="" textlink="">
          <xdr:nvSpPr>
            <xdr:cNvPr id="9" name="Process"/>
            <xdr:cNvSpPr/>
          </xdr:nvSpPr>
          <xdr:spPr>
            <a:xfrm>
              <a:off x="4318000" y="1447800"/>
              <a:ext cx="2289202" cy="78105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mn-lt"/>
                  <a:cs typeface="Arial" pitchFamily="34" charset="0"/>
                </a:rPr>
                <a:t>Fischer-Tropsch (FT) diesel production</a:t>
              </a:r>
            </a:p>
          </xdr:txBody>
        </xdr:sp>
        <xdr:sp macro="" textlink="">
          <xdr:nvSpPr>
            <xdr:cNvPr id="12" name="LinkRef 1"/>
            <xdr:cNvSpPr/>
          </xdr:nvSpPr>
          <xdr:spPr>
            <a:xfrm>
              <a:off x="7239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sp macro="" textlink="">
          <xdr:nvSpPr>
            <xdr:cNvPr id="15" name="LinkRef 2"/>
            <xdr:cNvSpPr/>
          </xdr:nvSpPr>
          <xdr:spPr>
            <a:xfrm>
              <a:off x="7239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sp macro="" textlink="">
          <xdr:nvSpPr>
            <xdr:cNvPr id="18" name="LinkRef 3"/>
            <xdr:cNvSpPr/>
          </xdr:nvSpPr>
          <xdr:spPr>
            <a:xfrm>
              <a:off x="7239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sp macro="" textlink="">
          <xdr:nvSpPr>
            <xdr:cNvPr id="21" name="Link 1"/>
            <xdr:cNvSpPr/>
          </xdr:nvSpPr>
          <xdr:spPr>
            <a:xfrm>
              <a:off x="3556000" y="304800"/>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sp macro="" textlink="">
          <xdr:nvSpPr>
            <xdr:cNvPr id="24" name="Link 2"/>
            <xdr:cNvSpPr/>
          </xdr:nvSpPr>
          <xdr:spPr>
            <a:xfrm>
              <a:off x="3556000" y="1712976"/>
              <a:ext cx="12700"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latin typeface="+mn-lt"/>
              </a:endParaRPr>
            </a:p>
          </xdr:txBody>
        </xdr:sp>
      </xdr:grpSp>
      <xdr:sp macro="" textlink="">
        <xdr:nvSpPr>
          <xdr:cNvPr id="25" name="Upstream Emssion Data 2"/>
          <xdr:cNvSpPr/>
        </xdr:nvSpPr>
        <xdr:spPr>
          <a:xfrm>
            <a:off x="1260928" y="2058887"/>
            <a:ext cx="1580845" cy="716969"/>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mn-lt"/>
                <a:cs typeface="Arial" pitchFamily="34" charset="0"/>
              </a:rPr>
              <a:t>Butane</a:t>
            </a:r>
          </a:p>
          <a:p>
            <a:pPr algn="ctr"/>
            <a:r>
              <a:rPr lang="en-US" sz="1000">
                <a:solidFill>
                  <a:schemeClr val="tx1"/>
                </a:solidFill>
                <a:latin typeface="+mn-lt"/>
                <a:cs typeface="Arial" pitchFamily="34" charset="0"/>
              </a:rPr>
              <a:t> (n-butane)</a:t>
            </a:r>
          </a:p>
        </xdr:txBody>
      </xdr:sp>
      <xdr:cxnSp macro="">
        <xdr:nvCxnSpPr>
          <xdr:cNvPr id="26" name="Straight Arrow Connector 2"/>
          <xdr:cNvCxnSpPr>
            <a:stCxn id="25" idx="2"/>
            <a:endCxn id="24" idx="1"/>
          </xdr:cNvCxnSpPr>
        </xdr:nvCxnSpPr>
        <xdr:spPr>
          <a:xfrm flipV="1">
            <a:off x="2656218" y="2417064"/>
            <a:ext cx="899782" cy="30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tabSelected="1" zoomScaleNormal="100" workbookViewId="0">
      <selection activeCell="P2" sqref="P2"/>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8" t="s">
        <v>0</v>
      </c>
      <c r="B1" s="258"/>
      <c r="C1" s="258"/>
      <c r="D1" s="258"/>
      <c r="E1" s="258"/>
      <c r="F1" s="258"/>
      <c r="G1" s="258"/>
      <c r="H1" s="258"/>
      <c r="I1" s="258"/>
      <c r="J1" s="258"/>
      <c r="K1" s="258"/>
      <c r="L1" s="258"/>
      <c r="M1" s="258"/>
      <c r="N1" s="258"/>
      <c r="O1" s="1"/>
    </row>
    <row r="2" spans="1:27" ht="21" thickBot="1" x14ac:dyDescent="0.35">
      <c r="A2" s="258" t="s">
        <v>1</v>
      </c>
      <c r="B2" s="258"/>
      <c r="C2" s="258"/>
      <c r="D2" s="258"/>
      <c r="E2" s="258"/>
      <c r="F2" s="258"/>
      <c r="G2" s="258"/>
      <c r="H2" s="258"/>
      <c r="I2" s="258"/>
      <c r="J2" s="258"/>
      <c r="K2" s="258"/>
      <c r="L2" s="258"/>
      <c r="M2" s="258"/>
      <c r="N2" s="258"/>
      <c r="O2" s="1"/>
    </row>
    <row r="3" spans="1:27" ht="12.75" customHeight="1" thickBot="1" x14ac:dyDescent="0.25">
      <c r="B3" s="2"/>
      <c r="C3" s="4" t="s">
        <v>2</v>
      </c>
      <c r="D3" s="5" t="str">
        <f>'Data Summary'!D4</f>
        <v>Domestic Natural Gas-to-liquid Plant Operation</v>
      </c>
      <c r="E3" s="6"/>
      <c r="F3" s="6"/>
      <c r="G3" s="6"/>
      <c r="H3" s="6"/>
      <c r="I3" s="6"/>
      <c r="J3" s="6"/>
      <c r="K3" s="6"/>
      <c r="L3" s="6"/>
      <c r="M3" s="7"/>
      <c r="N3" s="2"/>
      <c r="O3" s="2"/>
    </row>
    <row r="4" spans="1:27" ht="42.75" customHeight="1" thickBot="1" x14ac:dyDescent="0.25">
      <c r="B4" s="2"/>
      <c r="C4" s="4" t="s">
        <v>3</v>
      </c>
      <c r="D4" s="259" t="str">
        <f>'Data Summary'!D6</f>
        <v>Inputs and outputs for a Fischer-Tropsch (FT) diesel production by a 50,000-barrel-per-day GTL plant using domestic natural gas feed and equipped with carbon dioxide capture.</v>
      </c>
      <c r="E4" s="260"/>
      <c r="F4" s="260"/>
      <c r="G4" s="260"/>
      <c r="H4" s="260"/>
      <c r="I4" s="260"/>
      <c r="J4" s="260"/>
      <c r="K4" s="260"/>
      <c r="L4" s="260"/>
      <c r="M4" s="261"/>
      <c r="N4" s="2"/>
      <c r="O4" s="2"/>
    </row>
    <row r="5" spans="1:27" ht="39" customHeight="1" thickBot="1" x14ac:dyDescent="0.25">
      <c r="B5" s="2"/>
      <c r="C5" s="4" t="s">
        <v>4</v>
      </c>
      <c r="D5" s="262" t="s">
        <v>495</v>
      </c>
      <c r="E5" s="263"/>
      <c r="F5" s="263"/>
      <c r="G5" s="263"/>
      <c r="H5" s="263"/>
      <c r="I5" s="263"/>
      <c r="J5" s="263"/>
      <c r="K5" s="263"/>
      <c r="L5" s="263"/>
      <c r="M5" s="264"/>
      <c r="N5" s="2"/>
      <c r="O5" s="2"/>
    </row>
    <row r="6" spans="1:27" ht="56.25" customHeight="1" thickBot="1" x14ac:dyDescent="0.25">
      <c r="B6" s="2"/>
      <c r="C6" s="8" t="s">
        <v>5</v>
      </c>
      <c r="D6" s="262" t="s">
        <v>6</v>
      </c>
      <c r="E6" s="263"/>
      <c r="F6" s="263"/>
      <c r="G6" s="263"/>
      <c r="H6" s="263"/>
      <c r="I6" s="263"/>
      <c r="J6" s="263"/>
      <c r="K6" s="263"/>
      <c r="L6" s="263"/>
      <c r="M6" s="264"/>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52" t="s">
        <v>10</v>
      </c>
      <c r="C9" s="10" t="s">
        <v>11</v>
      </c>
      <c r="D9" s="254" t="s">
        <v>12</v>
      </c>
      <c r="E9" s="254"/>
      <c r="F9" s="254"/>
      <c r="G9" s="254"/>
      <c r="H9" s="254"/>
      <c r="I9" s="254"/>
      <c r="J9" s="254"/>
      <c r="K9" s="254"/>
      <c r="L9" s="254"/>
      <c r="M9" s="255"/>
      <c r="N9" s="2"/>
      <c r="O9" s="2"/>
      <c r="P9" s="2"/>
      <c r="Q9" s="2"/>
      <c r="R9" s="2"/>
      <c r="S9" s="2"/>
      <c r="T9" s="2"/>
      <c r="U9" s="2"/>
      <c r="V9" s="2"/>
      <c r="W9" s="2"/>
      <c r="X9" s="2"/>
      <c r="Y9" s="2"/>
      <c r="Z9" s="2"/>
      <c r="AA9" s="2"/>
    </row>
    <row r="10" spans="1:27" s="11" customFormat="1" ht="15" customHeight="1" x14ac:dyDescent="0.2">
      <c r="A10" s="2"/>
      <c r="B10" s="253"/>
      <c r="C10" s="12" t="s">
        <v>13</v>
      </c>
      <c r="D10" s="256" t="s">
        <v>14</v>
      </c>
      <c r="E10" s="256"/>
      <c r="F10" s="256"/>
      <c r="G10" s="256"/>
      <c r="H10" s="256"/>
      <c r="I10" s="256"/>
      <c r="J10" s="256"/>
      <c r="K10" s="256"/>
      <c r="L10" s="256"/>
      <c r="M10" s="257"/>
      <c r="N10" s="2"/>
      <c r="O10" s="2"/>
      <c r="P10" s="2"/>
      <c r="Q10" s="2"/>
      <c r="R10" s="2"/>
      <c r="S10" s="2"/>
      <c r="T10" s="2"/>
      <c r="U10" s="2"/>
      <c r="V10" s="2"/>
      <c r="W10" s="2"/>
      <c r="X10" s="2"/>
      <c r="Y10" s="2"/>
      <c r="Z10" s="2"/>
      <c r="AA10" s="2"/>
    </row>
    <row r="11" spans="1:27" s="11" customFormat="1" ht="15" customHeight="1" x14ac:dyDescent="0.2">
      <c r="A11" s="2"/>
      <c r="B11" s="253"/>
      <c r="C11" s="12" t="s">
        <v>15</v>
      </c>
      <c r="D11" s="256" t="s">
        <v>16</v>
      </c>
      <c r="E11" s="256"/>
      <c r="F11" s="256"/>
      <c r="G11" s="256"/>
      <c r="H11" s="256"/>
      <c r="I11" s="256"/>
      <c r="J11" s="256"/>
      <c r="K11" s="256"/>
      <c r="L11" s="256"/>
      <c r="M11" s="257"/>
      <c r="N11" s="2"/>
      <c r="O11" s="2"/>
      <c r="P11" s="2"/>
      <c r="Q11" s="2"/>
      <c r="R11" s="2"/>
      <c r="S11" s="2"/>
      <c r="T11" s="2"/>
      <c r="U11" s="2"/>
      <c r="V11" s="2"/>
      <c r="W11" s="2"/>
      <c r="X11" s="2"/>
      <c r="Y11" s="2"/>
      <c r="Z11" s="2"/>
      <c r="AA11" s="2"/>
    </row>
    <row r="12" spans="1:27" s="11" customFormat="1" ht="15" customHeight="1" x14ac:dyDescent="0.2">
      <c r="A12" s="2"/>
      <c r="B12" s="253"/>
      <c r="C12" s="12" t="s">
        <v>17</v>
      </c>
      <c r="D12" s="256" t="s">
        <v>18</v>
      </c>
      <c r="E12" s="256"/>
      <c r="F12" s="256"/>
      <c r="G12" s="256"/>
      <c r="H12" s="256"/>
      <c r="I12" s="256"/>
      <c r="J12" s="256"/>
      <c r="K12" s="256"/>
      <c r="L12" s="256"/>
      <c r="M12" s="257"/>
      <c r="N12" s="2"/>
      <c r="O12" s="2"/>
      <c r="P12" s="2"/>
      <c r="Q12" s="2"/>
      <c r="R12" s="2"/>
      <c r="S12" s="2"/>
      <c r="T12" s="2"/>
      <c r="U12" s="2"/>
      <c r="V12" s="2"/>
      <c r="W12" s="2"/>
      <c r="X12" s="2"/>
      <c r="Y12" s="2"/>
      <c r="Z12" s="2"/>
      <c r="AA12" s="2"/>
    </row>
    <row r="13" spans="1:27" ht="15" customHeight="1" x14ac:dyDescent="0.2">
      <c r="B13" s="267" t="s">
        <v>19</v>
      </c>
      <c r="C13" s="13" t="s">
        <v>496</v>
      </c>
      <c r="D13" s="269" t="s">
        <v>497</v>
      </c>
      <c r="E13" s="269"/>
      <c r="F13" s="269"/>
      <c r="G13" s="269"/>
      <c r="H13" s="269"/>
      <c r="I13" s="269"/>
      <c r="J13" s="269"/>
      <c r="K13" s="269"/>
      <c r="L13" s="269"/>
      <c r="M13" s="270"/>
      <c r="N13" s="2"/>
      <c r="O13" s="2"/>
    </row>
    <row r="14" spans="1:27" ht="15" customHeight="1" x14ac:dyDescent="0.2">
      <c r="B14" s="267"/>
      <c r="C14" s="13" t="s">
        <v>20</v>
      </c>
      <c r="D14" s="269" t="s">
        <v>21</v>
      </c>
      <c r="E14" s="269"/>
      <c r="F14" s="269"/>
      <c r="G14" s="269"/>
      <c r="H14" s="269"/>
      <c r="I14" s="269"/>
      <c r="J14" s="269"/>
      <c r="K14" s="269"/>
      <c r="L14" s="269"/>
      <c r="M14" s="270"/>
      <c r="N14" s="2"/>
      <c r="O14" s="2"/>
    </row>
    <row r="15" spans="1:27" ht="15" customHeight="1" x14ac:dyDescent="0.2">
      <c r="B15" s="267"/>
      <c r="C15" s="14" t="s">
        <v>22</v>
      </c>
      <c r="D15" s="269" t="s">
        <v>22</v>
      </c>
      <c r="E15" s="269"/>
      <c r="F15" s="269"/>
      <c r="G15" s="269"/>
      <c r="H15" s="269"/>
      <c r="I15" s="269"/>
      <c r="J15" s="269"/>
      <c r="K15" s="269"/>
      <c r="L15" s="269"/>
      <c r="M15" s="270"/>
      <c r="N15" s="2"/>
      <c r="O15" s="2"/>
    </row>
    <row r="16" spans="1:27" ht="15" customHeight="1" thickBot="1" x14ac:dyDescent="0.25">
      <c r="B16" s="268"/>
      <c r="C16" s="15"/>
      <c r="D16" s="271"/>
      <c r="E16" s="271"/>
      <c r="F16" s="271"/>
      <c r="G16" s="271"/>
      <c r="H16" s="271"/>
      <c r="I16" s="271"/>
      <c r="J16" s="271"/>
      <c r="K16" s="271"/>
      <c r="L16" s="271"/>
      <c r="M16" s="272"/>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41324</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265" t="str">
        <f>"This document should be cited as: NETL (2013). NETL Life Cycle Inventory Data – Unit Process: "&amp;D3&amp;". U.S. Department of Energy, National Energy Technology Laboratory. Last Updated: February 2013 (version 01). www.netl.doe.gov/LCA (http://www.netl.doe.gov/LCA)"</f>
        <v>This document should be cited as: NETL (2013). NETL Life Cycle Inventory Data – Unit Process: Domestic Natural Gas-to-liquid Plant Operation. U.S. Department of Energy, National Energy Technology Laboratory. Last Updated: February 2013 (version 01). www.netl.doe.gov/LCA (http://www.netl.doe.gov/LCA)</v>
      </c>
      <c r="D25" s="265"/>
      <c r="E25" s="265"/>
      <c r="F25" s="265"/>
      <c r="G25" s="265"/>
      <c r="H25" s="265"/>
      <c r="I25" s="265"/>
      <c r="J25" s="265"/>
      <c r="K25" s="265"/>
      <c r="L25" s="265"/>
      <c r="M25" s="265"/>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266" t="s">
        <v>35</v>
      </c>
      <c r="D30" s="266"/>
      <c r="E30" s="266"/>
      <c r="F30" s="266"/>
      <c r="G30" s="266"/>
      <c r="H30" s="266"/>
      <c r="I30" s="266"/>
      <c r="J30" s="266"/>
      <c r="K30" s="266"/>
      <c r="L30" s="266"/>
      <c r="M30" s="266"/>
      <c r="N30" s="17"/>
      <c r="O30" s="17"/>
      <c r="P30" s="17"/>
    </row>
    <row r="31" spans="2:16" x14ac:dyDescent="0.2">
      <c r="B31" s="17"/>
      <c r="C31" s="17"/>
      <c r="D31" s="17"/>
      <c r="E31" s="17"/>
      <c r="F31" s="17"/>
      <c r="G31" s="17"/>
      <c r="H31" s="17"/>
      <c r="I31" s="17"/>
      <c r="J31" s="17"/>
      <c r="K31" s="17"/>
      <c r="L31" s="17"/>
      <c r="M31" s="17"/>
      <c r="N31" s="17"/>
      <c r="O31" s="17"/>
    </row>
    <row r="32" spans="2:16" x14ac:dyDescent="0.2">
      <c r="B32" s="9" t="s">
        <v>36</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37</v>
      </c>
      <c r="C48" s="17"/>
      <c r="D48" s="17"/>
      <c r="E48" s="17"/>
      <c r="F48" s="17"/>
      <c r="G48" s="17"/>
      <c r="H48" s="17"/>
      <c r="I48" s="17"/>
      <c r="J48" s="17"/>
      <c r="K48" s="17"/>
      <c r="L48" s="17"/>
      <c r="M48" s="17"/>
      <c r="N48" s="17"/>
      <c r="O48" s="17"/>
    </row>
    <row r="49" spans="2:15" x14ac:dyDescent="0.2">
      <c r="B49" s="17"/>
      <c r="C49" s="20" t="s">
        <v>38</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51"/>
  <sheetViews>
    <sheetView showGridLines="0" zoomScale="80" zoomScaleNormal="80" zoomScalePageLayoutView="40" workbookViewId="0">
      <selection activeCell="E39" sqref="E39"/>
    </sheetView>
  </sheetViews>
  <sheetFormatPr defaultColWidth="9.140625" defaultRowHeight="12.75" x14ac:dyDescent="0.2"/>
  <cols>
    <col min="1" max="1" width="1.85546875" style="2" customWidth="1"/>
    <col min="2" max="2" width="3.5703125" style="67" customWidth="1"/>
    <col min="3" max="3" width="29.5703125" style="3" customWidth="1"/>
    <col min="4" max="4" width="54.425781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8" t="s">
        <v>0</v>
      </c>
      <c r="C1" s="258"/>
      <c r="D1" s="258"/>
      <c r="E1" s="258"/>
      <c r="F1" s="258"/>
      <c r="G1" s="258"/>
      <c r="H1" s="258"/>
      <c r="I1" s="258"/>
      <c r="J1" s="258"/>
      <c r="K1" s="258"/>
      <c r="L1" s="258"/>
      <c r="M1" s="258"/>
      <c r="N1" s="258"/>
      <c r="O1" s="258"/>
      <c r="P1" s="258"/>
      <c r="Q1" s="258"/>
    </row>
    <row r="2" spans="1:25" ht="20.25" x14ac:dyDescent="0.3">
      <c r="B2" s="258" t="s">
        <v>39</v>
      </c>
      <c r="C2" s="258"/>
      <c r="D2" s="258"/>
      <c r="E2" s="258"/>
      <c r="F2" s="258"/>
      <c r="G2" s="258"/>
      <c r="H2" s="258"/>
      <c r="I2" s="258"/>
      <c r="J2" s="258"/>
      <c r="K2" s="258"/>
      <c r="L2" s="258"/>
      <c r="M2" s="258"/>
      <c r="N2" s="258"/>
      <c r="O2" s="258"/>
      <c r="P2" s="258"/>
      <c r="Q2" s="258"/>
    </row>
    <row r="3" spans="1:25" ht="5.25" customHeight="1" x14ac:dyDescent="0.2">
      <c r="B3" s="9"/>
      <c r="C3" s="2"/>
      <c r="D3" s="17"/>
      <c r="E3" s="17"/>
      <c r="F3" s="17"/>
      <c r="G3" s="17"/>
      <c r="H3" s="17"/>
      <c r="I3" s="17"/>
      <c r="J3" s="17"/>
      <c r="K3" s="17"/>
      <c r="L3" s="17"/>
      <c r="M3" s="17"/>
      <c r="N3" s="17"/>
      <c r="O3" s="17"/>
      <c r="P3" s="2"/>
    </row>
    <row r="4" spans="1:25" ht="13.5" thickBot="1" x14ac:dyDescent="0.25">
      <c r="B4" s="277" t="s">
        <v>40</v>
      </c>
      <c r="C4" s="277"/>
      <c r="D4" s="244" t="s">
        <v>461</v>
      </c>
      <c r="E4" s="245"/>
      <c r="F4" s="17"/>
      <c r="G4" s="17"/>
      <c r="H4" s="17"/>
      <c r="I4" s="17"/>
      <c r="J4" s="17"/>
      <c r="K4" s="17"/>
      <c r="L4" s="17"/>
      <c r="M4" s="17"/>
      <c r="N4" s="17"/>
      <c r="O4" s="17"/>
      <c r="P4" s="2"/>
    </row>
    <row r="5" spans="1:25" ht="13.5" thickBot="1" x14ac:dyDescent="0.25">
      <c r="B5" s="277" t="s">
        <v>41</v>
      </c>
      <c r="C5" s="277"/>
      <c r="D5" s="246">
        <v>1</v>
      </c>
      <c r="E5" s="246" t="s">
        <v>42</v>
      </c>
      <c r="F5" s="247" t="s">
        <v>43</v>
      </c>
      <c r="G5" s="279" t="s">
        <v>437</v>
      </c>
      <c r="H5" s="280"/>
      <c r="I5" s="280"/>
      <c r="J5" s="280"/>
      <c r="K5" s="248"/>
      <c r="L5" s="248"/>
      <c r="M5" s="249" t="s">
        <v>17</v>
      </c>
      <c r="N5" s="250" t="str">
        <f>DQI!I5</f>
        <v>2,1,1,1,1</v>
      </c>
      <c r="O5" s="251"/>
      <c r="P5" s="17" t="s">
        <v>44</v>
      </c>
    </row>
    <row r="6" spans="1:25" ht="27.75" customHeight="1" x14ac:dyDescent="0.2">
      <c r="B6" s="281" t="s">
        <v>45</v>
      </c>
      <c r="C6" s="282"/>
      <c r="D6" s="283" t="s">
        <v>453</v>
      </c>
      <c r="E6" s="284"/>
      <c r="F6" s="284"/>
      <c r="G6" s="284"/>
      <c r="H6" s="284"/>
      <c r="I6" s="284"/>
      <c r="J6" s="284"/>
      <c r="K6" s="284"/>
      <c r="L6" s="284"/>
      <c r="M6" s="284"/>
      <c r="N6" s="284"/>
      <c r="O6" s="285"/>
      <c r="P6" s="21"/>
    </row>
    <row r="7" spans="1:25" ht="13.5" thickBot="1" x14ac:dyDescent="0.25">
      <c r="B7" s="9"/>
      <c r="C7" s="2"/>
      <c r="D7" s="2"/>
      <c r="E7" s="2"/>
      <c r="F7" s="2"/>
      <c r="G7" s="2"/>
      <c r="H7" s="2"/>
      <c r="J7" s="2"/>
      <c r="K7" s="2"/>
      <c r="L7" s="2"/>
      <c r="M7" s="2"/>
      <c r="N7" s="2"/>
      <c r="O7" s="2"/>
      <c r="P7" s="2"/>
    </row>
    <row r="8" spans="1:25" s="23" customFormat="1" ht="13.5" thickBot="1" x14ac:dyDescent="0.25">
      <c r="A8" s="22"/>
      <c r="B8" s="286" t="s">
        <v>46</v>
      </c>
      <c r="C8" s="287"/>
      <c r="D8" s="287"/>
      <c r="E8" s="287"/>
      <c r="F8" s="287"/>
      <c r="G8" s="287"/>
      <c r="H8" s="287"/>
      <c r="I8" s="287"/>
      <c r="J8" s="287"/>
      <c r="K8" s="287"/>
      <c r="L8" s="287"/>
      <c r="M8" s="287"/>
      <c r="N8" s="287"/>
      <c r="O8" s="287"/>
      <c r="P8" s="288"/>
      <c r="Q8" s="22"/>
      <c r="R8" s="22"/>
      <c r="S8" s="22"/>
      <c r="T8" s="22"/>
      <c r="U8" s="22"/>
      <c r="V8" s="22"/>
      <c r="W8" s="22"/>
      <c r="X8" s="22"/>
      <c r="Y8" s="22"/>
    </row>
    <row r="9" spans="1:25" x14ac:dyDescent="0.2">
      <c r="B9" s="9"/>
      <c r="C9" s="2"/>
      <c r="D9" s="2"/>
      <c r="E9" s="2"/>
      <c r="F9" s="2"/>
      <c r="G9" s="2"/>
      <c r="H9" s="2"/>
      <c r="J9" s="2"/>
      <c r="K9" s="2"/>
      <c r="L9" s="2"/>
      <c r="M9" s="2"/>
      <c r="N9" s="2"/>
      <c r="O9" s="2"/>
      <c r="P9" s="2"/>
    </row>
    <row r="10" spans="1:25" x14ac:dyDescent="0.2">
      <c r="B10" s="277" t="s">
        <v>47</v>
      </c>
      <c r="C10" s="277"/>
      <c r="D10" s="289" t="s">
        <v>444</v>
      </c>
      <c r="E10" s="290"/>
      <c r="F10" s="2"/>
      <c r="G10" s="24" t="s">
        <v>48</v>
      </c>
      <c r="H10" s="25"/>
      <c r="I10" s="25"/>
      <c r="J10" s="25"/>
      <c r="K10" s="25"/>
      <c r="L10" s="25"/>
      <c r="M10" s="25"/>
      <c r="N10" s="25"/>
      <c r="O10" s="26"/>
      <c r="P10" s="2"/>
    </row>
    <row r="11" spans="1:25" x14ac:dyDescent="0.2">
      <c r="B11" s="291" t="s">
        <v>49</v>
      </c>
      <c r="C11" s="292"/>
      <c r="D11" s="273" t="s">
        <v>450</v>
      </c>
      <c r="E11" s="290"/>
      <c r="F11" s="2"/>
      <c r="G11" s="27" t="str">
        <f>CONCATENATE("Reference Flow: ",D5," ",E5," of ",G5)</f>
        <v>Reference Flow: 1 kg of Fischer-Tropsch diesel (FTD)</v>
      </c>
      <c r="H11" s="28"/>
      <c r="I11" s="28"/>
      <c r="J11" s="28"/>
      <c r="K11" s="28"/>
      <c r="L11" s="28"/>
      <c r="M11" s="28"/>
      <c r="N11" s="28"/>
      <c r="O11" s="29"/>
      <c r="P11" s="2"/>
    </row>
    <row r="12" spans="1:25" x14ac:dyDescent="0.2">
      <c r="B12" s="277" t="s">
        <v>50</v>
      </c>
      <c r="C12" s="277"/>
      <c r="D12" s="278">
        <v>2012</v>
      </c>
      <c r="E12" s="278"/>
      <c r="F12" s="2"/>
      <c r="G12" s="27"/>
      <c r="H12" s="28"/>
      <c r="I12" s="28"/>
      <c r="J12" s="28"/>
      <c r="K12" s="28"/>
      <c r="L12" s="28"/>
      <c r="M12" s="28"/>
      <c r="N12" s="28"/>
      <c r="O12" s="29"/>
      <c r="P12" s="2"/>
    </row>
    <row r="13" spans="1:25" ht="12.75" customHeight="1" x14ac:dyDescent="0.2">
      <c r="B13" s="277" t="s">
        <v>51</v>
      </c>
      <c r="C13" s="277"/>
      <c r="D13" s="278" t="s">
        <v>111</v>
      </c>
      <c r="E13" s="278"/>
      <c r="F13" s="2"/>
      <c r="G13" s="299" t="s">
        <v>490</v>
      </c>
      <c r="H13" s="300"/>
      <c r="I13" s="300"/>
      <c r="J13" s="300"/>
      <c r="K13" s="300"/>
      <c r="L13" s="300"/>
      <c r="M13" s="300"/>
      <c r="N13" s="300"/>
      <c r="O13" s="301"/>
      <c r="P13" s="2"/>
    </row>
    <row r="14" spans="1:25" x14ac:dyDescent="0.2">
      <c r="B14" s="277" t="s">
        <v>52</v>
      </c>
      <c r="C14" s="277"/>
      <c r="D14" s="278" t="s">
        <v>104</v>
      </c>
      <c r="E14" s="278"/>
      <c r="F14" s="2"/>
      <c r="G14" s="299"/>
      <c r="H14" s="300"/>
      <c r="I14" s="300"/>
      <c r="J14" s="300"/>
      <c r="K14" s="300"/>
      <c r="L14" s="300"/>
      <c r="M14" s="300"/>
      <c r="N14" s="300"/>
      <c r="O14" s="301"/>
      <c r="P14" s="2"/>
    </row>
    <row r="15" spans="1:25" x14ac:dyDescent="0.2">
      <c r="B15" s="277" t="s">
        <v>53</v>
      </c>
      <c r="C15" s="277"/>
      <c r="D15" s="278" t="s">
        <v>449</v>
      </c>
      <c r="E15" s="278"/>
      <c r="F15" s="2"/>
      <c r="G15" s="299"/>
      <c r="H15" s="300"/>
      <c r="I15" s="300"/>
      <c r="J15" s="300"/>
      <c r="K15" s="300"/>
      <c r="L15" s="300"/>
      <c r="M15" s="300"/>
      <c r="N15" s="300"/>
      <c r="O15" s="301"/>
      <c r="P15" s="2"/>
    </row>
    <row r="16" spans="1:25" x14ac:dyDescent="0.2">
      <c r="B16" s="277" t="s">
        <v>54</v>
      </c>
      <c r="C16" s="277"/>
      <c r="D16" s="278" t="s">
        <v>100</v>
      </c>
      <c r="E16" s="278"/>
      <c r="F16" s="2"/>
      <c r="G16" s="299"/>
      <c r="H16" s="300"/>
      <c r="I16" s="300"/>
      <c r="J16" s="300"/>
      <c r="K16" s="300"/>
      <c r="L16" s="300"/>
      <c r="M16" s="300"/>
      <c r="N16" s="300"/>
      <c r="O16" s="301"/>
      <c r="P16" s="2"/>
    </row>
    <row r="17" spans="1:25" ht="23.45" customHeight="1" x14ac:dyDescent="0.2">
      <c r="B17" s="293" t="s">
        <v>55</v>
      </c>
      <c r="C17" s="294"/>
      <c r="D17" s="295"/>
      <c r="E17" s="295"/>
      <c r="F17" s="2"/>
      <c r="G17" s="30" t="s">
        <v>451</v>
      </c>
      <c r="H17" s="31"/>
      <c r="I17" s="31"/>
      <c r="J17" s="31"/>
      <c r="K17" s="31"/>
      <c r="L17" s="31"/>
      <c r="M17" s="31"/>
      <c r="N17" s="31"/>
      <c r="O17" s="3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23" customFormat="1" ht="13.5" thickBot="1" x14ac:dyDescent="0.25">
      <c r="A20" s="22"/>
      <c r="B20" s="286" t="s">
        <v>56</v>
      </c>
      <c r="C20" s="287"/>
      <c r="D20" s="287"/>
      <c r="E20" s="287"/>
      <c r="F20" s="287"/>
      <c r="G20" s="287"/>
      <c r="H20" s="287"/>
      <c r="I20" s="287"/>
      <c r="J20" s="287"/>
      <c r="K20" s="287"/>
      <c r="L20" s="287"/>
      <c r="M20" s="287"/>
      <c r="N20" s="287"/>
      <c r="O20" s="287"/>
      <c r="P20" s="288"/>
      <c r="Q20" s="22"/>
      <c r="R20" s="22"/>
      <c r="S20" s="22"/>
      <c r="T20" s="22"/>
      <c r="U20" s="22"/>
      <c r="V20" s="22"/>
      <c r="W20" s="22"/>
      <c r="X20" s="22"/>
      <c r="Y20" s="22"/>
    </row>
    <row r="21" spans="1:25" x14ac:dyDescent="0.2">
      <c r="B21" s="9"/>
      <c r="C21" s="2"/>
      <c r="D21" s="2"/>
      <c r="E21" s="2"/>
      <c r="F21" s="2"/>
      <c r="G21" s="33" t="s">
        <v>57</v>
      </c>
      <c r="H21" s="2"/>
      <c r="J21" s="2"/>
      <c r="K21" s="2"/>
      <c r="L21" s="2"/>
      <c r="M21" s="2"/>
      <c r="N21" s="2"/>
      <c r="O21" s="2"/>
      <c r="P21" s="2"/>
    </row>
    <row r="22" spans="1:25" x14ac:dyDescent="0.2">
      <c r="B22" s="9"/>
      <c r="C22" s="34" t="s">
        <v>58</v>
      </c>
      <c r="D22" s="34" t="s">
        <v>59</v>
      </c>
      <c r="E22" s="34" t="s">
        <v>60</v>
      </c>
      <c r="F22" s="34" t="s">
        <v>61</v>
      </c>
      <c r="G22" s="34" t="s">
        <v>62</v>
      </c>
      <c r="H22" s="34" t="s">
        <v>63</v>
      </c>
      <c r="I22" s="34" t="s">
        <v>64</v>
      </c>
      <c r="J22" s="296" t="s">
        <v>65</v>
      </c>
      <c r="K22" s="297"/>
      <c r="L22" s="297"/>
      <c r="M22" s="297"/>
      <c r="N22" s="297"/>
      <c r="O22" s="297"/>
      <c r="P22" s="298"/>
    </row>
    <row r="23" spans="1:25" s="226" customFormat="1" x14ac:dyDescent="0.2">
      <c r="A23" s="228"/>
      <c r="B23" s="227"/>
      <c r="C23" s="35"/>
      <c r="D23" s="240"/>
      <c r="E23" s="241"/>
      <c r="F23" s="242"/>
      <c r="G23" s="243"/>
      <c r="H23" s="36"/>
      <c r="I23" s="242"/>
      <c r="J23" s="273"/>
      <c r="K23" s="274"/>
      <c r="L23" s="274"/>
      <c r="M23" s="274"/>
      <c r="N23" s="274"/>
      <c r="O23" s="274"/>
      <c r="P23" s="275"/>
      <c r="Q23" s="228"/>
      <c r="R23" s="228"/>
      <c r="S23" s="228"/>
      <c r="T23" s="228"/>
      <c r="U23" s="228"/>
      <c r="V23" s="228"/>
      <c r="W23" s="228"/>
      <c r="X23" s="228"/>
      <c r="Y23" s="228"/>
    </row>
    <row r="24" spans="1:25" x14ac:dyDescent="0.2">
      <c r="B24" s="9"/>
      <c r="C24" s="37" t="s">
        <v>66</v>
      </c>
      <c r="D24" s="38" t="s">
        <v>67</v>
      </c>
      <c r="E24" s="39"/>
      <c r="F24" s="39"/>
      <c r="G24" s="39"/>
      <c r="H24" s="40"/>
      <c r="I24" s="41"/>
      <c r="J24" s="42"/>
      <c r="K24" s="42"/>
      <c r="L24" s="42"/>
      <c r="M24" s="42"/>
      <c r="N24" s="42"/>
      <c r="O24" s="42"/>
      <c r="P24" s="43"/>
    </row>
    <row r="25" spans="1:25" ht="13.5" thickBot="1" x14ac:dyDescent="0.25">
      <c r="B25" s="9"/>
      <c r="C25" s="2"/>
      <c r="D25" s="2"/>
      <c r="E25" s="2"/>
      <c r="F25" s="2"/>
      <c r="G25" s="2"/>
      <c r="H25" s="2"/>
      <c r="J25" s="2"/>
      <c r="K25" s="2"/>
      <c r="L25" s="2"/>
      <c r="M25" s="2"/>
      <c r="N25" s="2"/>
      <c r="O25" s="2"/>
      <c r="P25" s="2"/>
    </row>
    <row r="26" spans="1:25" s="23" customFormat="1" ht="13.5" thickBot="1" x14ac:dyDescent="0.25">
      <c r="A26" s="22"/>
      <c r="B26" s="286" t="s">
        <v>68</v>
      </c>
      <c r="C26" s="287"/>
      <c r="D26" s="287"/>
      <c r="E26" s="287"/>
      <c r="F26" s="287"/>
      <c r="G26" s="287"/>
      <c r="H26" s="287"/>
      <c r="I26" s="287"/>
      <c r="J26" s="287"/>
      <c r="K26" s="287"/>
      <c r="L26" s="287"/>
      <c r="M26" s="287"/>
      <c r="N26" s="287"/>
      <c r="O26" s="287"/>
      <c r="P26" s="288"/>
      <c r="Q26" s="22"/>
      <c r="R26" s="22"/>
      <c r="S26" s="22"/>
      <c r="T26" s="22"/>
      <c r="U26" s="22"/>
      <c r="V26" s="22"/>
      <c r="W26" s="22"/>
      <c r="X26" s="22"/>
      <c r="Y26" s="22"/>
    </row>
    <row r="27" spans="1:25" x14ac:dyDescent="0.2">
      <c r="B27" s="9"/>
      <c r="C27" s="2"/>
      <c r="D27" s="2"/>
      <c r="E27" s="2"/>
      <c r="F27" s="2"/>
      <c r="G27" s="2"/>
      <c r="H27" s="33" t="s">
        <v>69</v>
      </c>
      <c r="J27" s="2"/>
      <c r="K27" s="2"/>
      <c r="L27" s="2"/>
      <c r="M27" s="2"/>
      <c r="N27" s="2"/>
      <c r="O27" s="2"/>
      <c r="P27" s="2"/>
    </row>
    <row r="28" spans="1:25" x14ac:dyDescent="0.2">
      <c r="B28" s="9"/>
      <c r="C28" s="34" t="s">
        <v>70</v>
      </c>
      <c r="D28" s="34" t="s">
        <v>71</v>
      </c>
      <c r="E28" s="34" t="s">
        <v>60</v>
      </c>
      <c r="F28" s="34" t="s">
        <v>72</v>
      </c>
      <c r="G28" s="34" t="s">
        <v>70</v>
      </c>
      <c r="H28" s="34" t="s">
        <v>63</v>
      </c>
      <c r="I28" s="34" t="s">
        <v>73</v>
      </c>
      <c r="J28" s="34" t="s">
        <v>74</v>
      </c>
      <c r="K28" s="34" t="s">
        <v>75</v>
      </c>
      <c r="L28" s="34" t="s">
        <v>76</v>
      </c>
      <c r="M28" s="34" t="s">
        <v>64</v>
      </c>
      <c r="N28" s="303" t="s">
        <v>65</v>
      </c>
      <c r="O28" s="303"/>
      <c r="P28" s="303"/>
      <c r="X28" s="22"/>
      <c r="Y28" s="22"/>
    </row>
    <row r="29" spans="1:25" ht="14.25" customHeight="1" x14ac:dyDescent="0.2">
      <c r="B29" s="9"/>
      <c r="C29" s="44"/>
      <c r="D29" s="45" t="s">
        <v>429</v>
      </c>
      <c r="E29" s="222">
        <f>'GTL Process data'!B7</f>
        <v>2.0307782330874802</v>
      </c>
      <c r="F29" s="46" t="s">
        <v>430</v>
      </c>
      <c r="G29" s="47">
        <f>IF($C29="",1,VLOOKUP($C29,$C$22:$H$22,3,FALSE))</f>
        <v>1</v>
      </c>
      <c r="H29" s="48" t="str">
        <f>IF($C29="","",VLOOKUP($C29,$C$22:$H$22,4,FALSE))</f>
        <v/>
      </c>
      <c r="I29" s="49">
        <f>IF(D29="","",E29*G29*$D$5)</f>
        <v>2.0307782330874802</v>
      </c>
      <c r="J29" s="46" t="s">
        <v>42</v>
      </c>
      <c r="K29" s="50" t="s">
        <v>97</v>
      </c>
      <c r="L29" s="46"/>
      <c r="M29" s="51">
        <v>1</v>
      </c>
      <c r="N29" s="302" t="s">
        <v>432</v>
      </c>
      <c r="O29" s="302"/>
      <c r="P29" s="302"/>
      <c r="X29" s="22"/>
      <c r="Y29" s="22"/>
    </row>
    <row r="30" spans="1:25" s="226" customFormat="1" ht="14.25" customHeight="1" x14ac:dyDescent="0.2">
      <c r="A30" s="228"/>
      <c r="B30" s="227"/>
      <c r="C30" s="44"/>
      <c r="D30" s="45" t="s">
        <v>460</v>
      </c>
      <c r="E30" s="222">
        <f>'GTL Process data'!B12</f>
        <v>0.1079861811196579</v>
      </c>
      <c r="F30" s="230" t="s">
        <v>430</v>
      </c>
      <c r="G30" s="47">
        <f>IF($C30="",1,VLOOKUP($C30,$C$22:$H$22,3,FALSE))</f>
        <v>1</v>
      </c>
      <c r="H30" s="48" t="str">
        <f>IF($C30="","",VLOOKUP($C30,$C$22:$H$22,4,FALSE))</f>
        <v/>
      </c>
      <c r="I30" s="49">
        <f>IF(D30="","",E30*G30*$D$5)</f>
        <v>0.1079861811196579</v>
      </c>
      <c r="J30" s="230" t="s">
        <v>42</v>
      </c>
      <c r="K30" s="231" t="s">
        <v>97</v>
      </c>
      <c r="L30" s="230"/>
      <c r="M30" s="232">
        <v>1</v>
      </c>
      <c r="N30" s="302" t="s">
        <v>455</v>
      </c>
      <c r="O30" s="302"/>
      <c r="P30" s="302"/>
      <c r="Q30" s="228"/>
      <c r="R30" s="228"/>
      <c r="S30" s="228"/>
      <c r="T30" s="228"/>
      <c r="U30" s="228"/>
      <c r="V30" s="228"/>
      <c r="W30" s="228"/>
      <c r="X30" s="229"/>
      <c r="Y30" s="229"/>
    </row>
    <row r="31" spans="1:25" x14ac:dyDescent="0.2">
      <c r="B31" s="9"/>
      <c r="C31" s="35"/>
      <c r="D31" s="52" t="s">
        <v>77</v>
      </c>
      <c r="E31" s="222">
        <f>'GTL Process data'!B10*0.5</f>
        <v>5.4688616540809267</v>
      </c>
      <c r="F31" s="46" t="s">
        <v>430</v>
      </c>
      <c r="G31" s="47">
        <f>IF($C31="",1,VLOOKUP($C31,$C$22:$H$22,3,FALSE))</f>
        <v>1</v>
      </c>
      <c r="H31" s="48" t="str">
        <f>IF($C31="","",VLOOKUP($C31,$C$22:$H$22,4,FALSE))</f>
        <v/>
      </c>
      <c r="I31" s="49">
        <f t="shared" ref="I31:I32" si="0">IF(D31="","",E31*G31*$D$5)</f>
        <v>5.4688616540809267</v>
      </c>
      <c r="J31" s="46" t="s">
        <v>420</v>
      </c>
      <c r="K31" s="50"/>
      <c r="L31" s="46"/>
      <c r="M31" s="51">
        <v>1</v>
      </c>
      <c r="N31" s="302" t="s">
        <v>459</v>
      </c>
      <c r="O31" s="302"/>
      <c r="P31" s="302"/>
      <c r="X31" s="22"/>
      <c r="Y31" s="22"/>
    </row>
    <row r="32" spans="1:25" x14ac:dyDescent="0.2">
      <c r="B32" s="9"/>
      <c r="C32" s="53"/>
      <c r="D32" s="54" t="s">
        <v>78</v>
      </c>
      <c r="E32" s="222">
        <f>'GTL Process data'!B10*0.5</f>
        <v>5.4688616540809267</v>
      </c>
      <c r="F32" s="46" t="s">
        <v>431</v>
      </c>
      <c r="G32" s="47">
        <f>IF($C32="",1,VLOOKUP($C32,$C$22:$H$22,3,FALSE))</f>
        <v>1</v>
      </c>
      <c r="H32" s="48" t="str">
        <f>IF($C32="","",VLOOKUP($C32,$C$22:$H$22,4,FALSE))</f>
        <v/>
      </c>
      <c r="I32" s="49">
        <f t="shared" si="0"/>
        <v>5.4688616540809267</v>
      </c>
      <c r="J32" s="46" t="s">
        <v>420</v>
      </c>
      <c r="K32" s="50"/>
      <c r="L32" s="46"/>
      <c r="M32" s="51">
        <v>1</v>
      </c>
      <c r="N32" s="302" t="s">
        <v>459</v>
      </c>
      <c r="O32" s="302"/>
      <c r="P32" s="302"/>
      <c r="X32" s="22"/>
      <c r="Y32" s="22"/>
    </row>
    <row r="33" spans="1:25" x14ac:dyDescent="0.2">
      <c r="B33" s="9"/>
      <c r="C33" s="55" t="s">
        <v>66</v>
      </c>
      <c r="D33" s="38" t="s">
        <v>67</v>
      </c>
      <c r="E33" s="56" t="s">
        <v>79</v>
      </c>
      <c r="F33" s="38"/>
      <c r="G33" s="38"/>
      <c r="H33" s="38"/>
      <c r="I33" s="56" t="s">
        <v>80</v>
      </c>
      <c r="J33" s="38"/>
      <c r="K33" s="56"/>
      <c r="L33" s="38" t="s">
        <v>81</v>
      </c>
      <c r="M33" s="57"/>
      <c r="N33" s="304"/>
      <c r="O33" s="304"/>
      <c r="P33" s="304"/>
      <c r="X33" s="22"/>
      <c r="Y33" s="22"/>
    </row>
    <row r="34" spans="1:25" s="2" customFormat="1" ht="13.5" thickBot="1" x14ac:dyDescent="0.25">
      <c r="B34" s="9"/>
      <c r="X34" s="22"/>
      <c r="Y34" s="22"/>
    </row>
    <row r="35" spans="1:25" s="23" customFormat="1" ht="13.5" thickBot="1" x14ac:dyDescent="0.25">
      <c r="A35" s="22"/>
      <c r="B35" s="286" t="s">
        <v>82</v>
      </c>
      <c r="C35" s="287"/>
      <c r="D35" s="287"/>
      <c r="E35" s="287"/>
      <c r="F35" s="287"/>
      <c r="G35" s="287"/>
      <c r="H35" s="287"/>
      <c r="I35" s="287"/>
      <c r="J35" s="287"/>
      <c r="K35" s="287"/>
      <c r="L35" s="287"/>
      <c r="M35" s="287"/>
      <c r="N35" s="287"/>
      <c r="O35" s="287"/>
      <c r="P35" s="288"/>
      <c r="Q35" s="22"/>
      <c r="R35" s="22"/>
      <c r="S35" s="22"/>
      <c r="T35" s="22"/>
      <c r="U35" s="22"/>
      <c r="V35" s="22"/>
      <c r="W35" s="22"/>
      <c r="X35" s="22"/>
      <c r="Y35" s="22"/>
    </row>
    <row r="36" spans="1:25" x14ac:dyDescent="0.2">
      <c r="B36" s="9"/>
      <c r="C36" s="2"/>
      <c r="D36" s="2"/>
      <c r="E36" s="2"/>
      <c r="F36" s="2"/>
      <c r="G36" s="2"/>
      <c r="H36" s="33" t="s">
        <v>83</v>
      </c>
      <c r="J36" s="2"/>
      <c r="K36" s="2"/>
      <c r="L36" s="2"/>
      <c r="M36" s="2"/>
      <c r="N36" s="2"/>
      <c r="O36" s="2"/>
      <c r="P36" s="2"/>
      <c r="X36" s="22"/>
      <c r="Y36" s="22"/>
    </row>
    <row r="37" spans="1:25" x14ac:dyDescent="0.2">
      <c r="B37" s="9"/>
      <c r="C37" s="34" t="s">
        <v>70</v>
      </c>
      <c r="D37" s="34" t="s">
        <v>71</v>
      </c>
      <c r="E37" s="34" t="s">
        <v>60</v>
      </c>
      <c r="F37" s="34" t="s">
        <v>72</v>
      </c>
      <c r="G37" s="34" t="s">
        <v>70</v>
      </c>
      <c r="H37" s="34" t="s">
        <v>63</v>
      </c>
      <c r="I37" s="34" t="s">
        <v>73</v>
      </c>
      <c r="J37" s="34" t="s">
        <v>74</v>
      </c>
      <c r="K37" s="34" t="s">
        <v>75</v>
      </c>
      <c r="L37" s="34" t="s">
        <v>76</v>
      </c>
      <c r="M37" s="34" t="s">
        <v>64</v>
      </c>
      <c r="N37" s="303" t="s">
        <v>65</v>
      </c>
      <c r="O37" s="303"/>
      <c r="P37" s="303"/>
      <c r="X37" s="22"/>
      <c r="Y37" s="22"/>
    </row>
    <row r="38" spans="1:25" x14ac:dyDescent="0.2">
      <c r="B38" s="9"/>
      <c r="C38" s="58"/>
      <c r="D38" s="59" t="str">
        <f>G5</f>
        <v>Fischer-Tropsch diesel (FTD)</v>
      </c>
      <c r="E38" s="60">
        <v>1</v>
      </c>
      <c r="F38" s="60" t="s">
        <v>42</v>
      </c>
      <c r="G38" s="47">
        <f t="shared" ref="G38:G44" si="1">IF($C38="",1,VLOOKUP($C38,$C$22:$H$22,3,FALSE))</f>
        <v>1</v>
      </c>
      <c r="H38" s="48" t="str">
        <f>IF($C38="","",VLOOKUP($C38,$C$22:$H$22,4,FALSE))</f>
        <v/>
      </c>
      <c r="I38" s="49">
        <f>IF(D38="","",E38*G38*$D$5)</f>
        <v>1</v>
      </c>
      <c r="J38" s="60" t="s">
        <v>42</v>
      </c>
      <c r="K38" s="50" t="s">
        <v>97</v>
      </c>
      <c r="L38" s="46"/>
      <c r="M38" s="233">
        <v>1</v>
      </c>
      <c r="N38" s="276" t="s">
        <v>84</v>
      </c>
      <c r="O38" s="276"/>
      <c r="P38" s="276"/>
      <c r="X38" s="22"/>
      <c r="Y38" s="22"/>
    </row>
    <row r="39" spans="1:25" x14ac:dyDescent="0.2">
      <c r="B39" s="9"/>
      <c r="C39" s="53"/>
      <c r="D39" s="61" t="s">
        <v>85</v>
      </c>
      <c r="E39" s="223">
        <f>'GTL Process data'!B19</f>
        <v>6.7470541046270066E-2</v>
      </c>
      <c r="F39" s="60" t="s">
        <v>430</v>
      </c>
      <c r="G39" s="47">
        <f t="shared" si="1"/>
        <v>1</v>
      </c>
      <c r="H39" s="48" t="str">
        <f>IF($C39="","",VLOOKUP($C39,$C$22:$H$22,4,FALSE))</f>
        <v/>
      </c>
      <c r="I39" s="49">
        <f t="shared" ref="I39:I44" si="2">IF(D39="","",E39*G39*$D$5)</f>
        <v>6.7470541046270066E-2</v>
      </c>
      <c r="J39" s="53" t="s">
        <v>42</v>
      </c>
      <c r="K39" s="50"/>
      <c r="L39" s="46"/>
      <c r="M39" s="51">
        <v>1</v>
      </c>
      <c r="N39" s="276" t="s">
        <v>86</v>
      </c>
      <c r="O39" s="276"/>
      <c r="P39" s="276"/>
      <c r="X39" s="22"/>
      <c r="Y39" s="22"/>
    </row>
    <row r="40" spans="1:25" s="226" customFormat="1" x14ac:dyDescent="0.2">
      <c r="A40" s="228"/>
      <c r="B40" s="227"/>
      <c r="C40" s="53"/>
      <c r="D40" s="61" t="s">
        <v>489</v>
      </c>
      <c r="E40" s="220">
        <f>'GTL Process data'!B30</f>
        <v>1.9612447847037135E-6</v>
      </c>
      <c r="F40" s="60" t="s">
        <v>430</v>
      </c>
      <c r="G40" s="47">
        <f t="shared" si="1"/>
        <v>1</v>
      </c>
      <c r="H40" s="48" t="str">
        <f>IF($C40="","",VLOOKUP($C40,$C$22:$H$22,4,FALSE))</f>
        <v/>
      </c>
      <c r="I40" s="221">
        <f t="shared" ref="I40" si="3">IF(D40="","",E40*G40*$D$5)</f>
        <v>1.9612447847037135E-6</v>
      </c>
      <c r="J40" s="53" t="s">
        <v>42</v>
      </c>
      <c r="K40" s="231"/>
      <c r="L40" s="230"/>
      <c r="M40" s="232">
        <v>1</v>
      </c>
      <c r="N40" s="276" t="s">
        <v>86</v>
      </c>
      <c r="O40" s="276"/>
      <c r="P40" s="276"/>
      <c r="Q40" s="228"/>
      <c r="R40" s="228"/>
      <c r="S40" s="228"/>
      <c r="T40" s="228"/>
      <c r="U40" s="228"/>
      <c r="V40" s="228"/>
      <c r="W40" s="228"/>
      <c r="X40" s="229"/>
      <c r="Y40" s="229"/>
    </row>
    <row r="41" spans="1:25" x14ac:dyDescent="0.2">
      <c r="B41" s="9"/>
      <c r="C41" s="53"/>
      <c r="D41" s="157" t="s">
        <v>436</v>
      </c>
      <c r="E41" s="223">
        <f>'GTL Process data'!B24</f>
        <v>1.2159961750772101</v>
      </c>
      <c r="F41" s="60" t="s">
        <v>430</v>
      </c>
      <c r="G41" s="47">
        <f t="shared" si="1"/>
        <v>1</v>
      </c>
      <c r="H41" s="48"/>
      <c r="I41" s="49">
        <f t="shared" si="2"/>
        <v>1.2159961750772101</v>
      </c>
      <c r="J41" s="53" t="s">
        <v>42</v>
      </c>
      <c r="K41" s="50" t="s">
        <v>97</v>
      </c>
      <c r="L41" s="46"/>
      <c r="M41" s="51">
        <v>1</v>
      </c>
      <c r="N41" s="276" t="s">
        <v>456</v>
      </c>
      <c r="O41" s="276"/>
      <c r="P41" s="276"/>
      <c r="X41" s="22"/>
      <c r="Y41" s="22"/>
    </row>
    <row r="42" spans="1:25" x14ac:dyDescent="0.2">
      <c r="B42" s="9"/>
      <c r="C42" s="53"/>
      <c r="D42" s="61" t="s">
        <v>434</v>
      </c>
      <c r="E42" s="223">
        <f>'GTL Process data'!B16</f>
        <v>0.42024468865877701</v>
      </c>
      <c r="F42" s="60" t="s">
        <v>430</v>
      </c>
      <c r="G42" s="47">
        <f t="shared" si="1"/>
        <v>1</v>
      </c>
      <c r="H42" s="48"/>
      <c r="I42" s="49">
        <f t="shared" si="2"/>
        <v>0.42024468865877701</v>
      </c>
      <c r="J42" s="53" t="s">
        <v>42</v>
      </c>
      <c r="K42" s="50" t="s">
        <v>97</v>
      </c>
      <c r="L42" s="46"/>
      <c r="M42" s="51">
        <v>1</v>
      </c>
      <c r="N42" s="276" t="s">
        <v>457</v>
      </c>
      <c r="O42" s="276"/>
      <c r="P42" s="276"/>
      <c r="X42" s="22"/>
      <c r="Y42" s="22"/>
    </row>
    <row r="43" spans="1:25" x14ac:dyDescent="0.2">
      <c r="B43" s="9"/>
      <c r="C43" s="53"/>
      <c r="D43" s="61" t="s">
        <v>435</v>
      </c>
      <c r="E43" s="220">
        <f>'GTL Process data'!B27</f>
        <v>2.3381489624489343E-4</v>
      </c>
      <c r="F43" s="60" t="s">
        <v>427</v>
      </c>
      <c r="G43" s="47">
        <f t="shared" si="1"/>
        <v>1</v>
      </c>
      <c r="H43" s="48"/>
      <c r="I43" s="221">
        <f t="shared" ref="I43" si="4">IF(D43="","",E43*G43*$D$5)</f>
        <v>2.3381489624489343E-4</v>
      </c>
      <c r="J43" s="53" t="s">
        <v>433</v>
      </c>
      <c r="K43" s="50" t="s">
        <v>97</v>
      </c>
      <c r="L43" s="46"/>
      <c r="M43" s="51">
        <v>1</v>
      </c>
      <c r="N43" s="276" t="s">
        <v>458</v>
      </c>
      <c r="O43" s="276"/>
      <c r="P43" s="276"/>
      <c r="X43" s="22"/>
      <c r="Y43" s="22"/>
    </row>
    <row r="44" spans="1:25" x14ac:dyDescent="0.2">
      <c r="B44" s="9"/>
      <c r="C44" s="53"/>
      <c r="D44" s="62" t="s">
        <v>88</v>
      </c>
      <c r="E44" s="224">
        <f>'GTL Process data'!B22</f>
        <v>2.5513331325545723</v>
      </c>
      <c r="F44" s="60" t="s">
        <v>431</v>
      </c>
      <c r="G44" s="47">
        <f t="shared" si="1"/>
        <v>1</v>
      </c>
      <c r="H44" s="48" t="str">
        <f>IF($C44="","",VLOOKUP($C44,$C$22:$H$22,4,FALSE))</f>
        <v/>
      </c>
      <c r="I44" s="49">
        <f t="shared" si="2"/>
        <v>2.5513331325545723</v>
      </c>
      <c r="J44" s="60" t="s">
        <v>420</v>
      </c>
      <c r="K44" s="50"/>
      <c r="L44" s="46"/>
      <c r="M44" s="51">
        <v>1</v>
      </c>
      <c r="N44" s="276" t="s">
        <v>87</v>
      </c>
      <c r="O44" s="276"/>
      <c r="P44" s="276"/>
      <c r="X44" s="22"/>
      <c r="Y44" s="22"/>
    </row>
    <row r="45" spans="1:25" x14ac:dyDescent="0.2">
      <c r="B45" s="9"/>
      <c r="C45" s="55" t="s">
        <v>66</v>
      </c>
      <c r="D45" s="63" t="s">
        <v>67</v>
      </c>
      <c r="E45" s="56" t="s">
        <v>79</v>
      </c>
      <c r="F45" s="38"/>
      <c r="G45" s="64"/>
      <c r="H45" s="65"/>
      <c r="I45" s="65"/>
      <c r="J45" s="38"/>
      <c r="K45" s="56"/>
      <c r="L45" s="38" t="s">
        <v>81</v>
      </c>
      <c r="M45" s="57"/>
      <c r="N45" s="304"/>
      <c r="O45" s="304"/>
      <c r="P45" s="304"/>
      <c r="X45" s="22"/>
      <c r="Y45" s="22"/>
    </row>
    <row r="46" spans="1:25" x14ac:dyDescent="0.2">
      <c r="B46" s="9"/>
      <c r="C46" s="2"/>
      <c r="D46" s="2"/>
      <c r="E46" s="2"/>
      <c r="F46" s="2"/>
      <c r="G46" s="2"/>
      <c r="H46" s="2"/>
      <c r="J46" s="2"/>
      <c r="K46" s="2"/>
      <c r="L46" s="2"/>
      <c r="M46" s="2"/>
      <c r="N46" s="2"/>
      <c r="O46" s="2"/>
      <c r="P46" s="2"/>
      <c r="X46" s="22"/>
      <c r="Y46" s="22"/>
    </row>
    <row r="47" spans="1:25" x14ac:dyDescent="0.2">
      <c r="B47" s="9"/>
      <c r="C47" s="2"/>
      <c r="D47" s="2"/>
      <c r="E47" s="2"/>
      <c r="F47" s="2"/>
      <c r="G47" s="2"/>
      <c r="H47" s="2"/>
      <c r="J47" s="2"/>
      <c r="K47" s="2"/>
      <c r="L47" s="2"/>
      <c r="M47" s="2"/>
      <c r="N47" s="2"/>
      <c r="O47" s="2"/>
      <c r="P47" s="2"/>
    </row>
    <row r="48" spans="1: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x14ac:dyDescent="0.2">
      <c r="B51" s="9"/>
      <c r="C51" s="2"/>
      <c r="D51" s="2"/>
      <c r="E51" s="2"/>
      <c r="F51" s="2"/>
      <c r="G51" s="2"/>
      <c r="H51" s="2"/>
      <c r="J51" s="2"/>
      <c r="K51" s="2"/>
      <c r="L51" s="2"/>
      <c r="M51" s="2"/>
      <c r="N51" s="2"/>
      <c r="O51" s="2"/>
      <c r="P51" s="2"/>
    </row>
    <row r="52" spans="2:16" x14ac:dyDescent="0.2">
      <c r="B52" s="9"/>
      <c r="C52" s="2"/>
      <c r="D52" s="2"/>
      <c r="E52" s="2"/>
      <c r="F52" s="2"/>
      <c r="G52" s="2"/>
      <c r="H52" s="2"/>
      <c r="J52" s="2"/>
      <c r="K52" s="2"/>
      <c r="L52" s="2"/>
      <c r="M52" s="2"/>
      <c r="N52" s="2"/>
      <c r="O52" s="2"/>
      <c r="P52" s="2"/>
    </row>
    <row r="53" spans="2:16" x14ac:dyDescent="0.2">
      <c r="B53" s="9"/>
      <c r="C53" s="2"/>
      <c r="D53" s="2"/>
      <c r="E53" s="2"/>
      <c r="F53" s="2"/>
      <c r="G53" s="2"/>
      <c r="H53" s="2"/>
      <c r="J53" s="2"/>
      <c r="K53" s="2"/>
      <c r="L53" s="2"/>
      <c r="M53" s="2"/>
      <c r="N53" s="2"/>
      <c r="O53" s="2"/>
      <c r="P53" s="2"/>
    </row>
    <row r="54" spans="2:16" s="2" customFormat="1" x14ac:dyDescent="0.2">
      <c r="B54" s="9"/>
    </row>
    <row r="55" spans="2:16" s="2" customFormat="1" x14ac:dyDescent="0.2">
      <c r="B55" s="9"/>
    </row>
    <row r="56" spans="2:16" s="2" customFormat="1" x14ac:dyDescent="0.2">
      <c r="B56" s="9"/>
    </row>
    <row r="57" spans="2:16" s="2" customFormat="1" x14ac:dyDescent="0.2">
      <c r="B57" s="9"/>
    </row>
    <row r="58" spans="2:16" s="2" customFormat="1" x14ac:dyDescent="0.2">
      <c r="B58" s="9"/>
    </row>
    <row r="59" spans="2:16" s="2" customFormat="1" x14ac:dyDescent="0.2">
      <c r="B59" s="9"/>
    </row>
    <row r="60" spans="2:16" s="2" customFormat="1" x14ac:dyDescent="0.2">
      <c r="B60" s="9"/>
    </row>
    <row r="61" spans="2:16" s="2" customFormat="1" x14ac:dyDescent="0.2">
      <c r="B61" s="9"/>
    </row>
    <row r="62" spans="2:16" s="2" customFormat="1" x14ac:dyDescent="0.2">
      <c r="B62" s="9"/>
    </row>
    <row r="63" spans="2:16" s="2" customFormat="1" x14ac:dyDescent="0.2">
      <c r="B63" s="9"/>
    </row>
    <row r="64" spans="2:16" s="2" customFormat="1" x14ac:dyDescent="0.2">
      <c r="B64" s="9"/>
    </row>
    <row r="65" spans="2:2" s="2" customFormat="1" x14ac:dyDescent="0.2">
      <c r="B65" s="9"/>
    </row>
    <row r="66" spans="2:2" s="2" customFormat="1" x14ac:dyDescent="0.2">
      <c r="B66" s="9"/>
    </row>
    <row r="67" spans="2:2" s="2" customFormat="1" x14ac:dyDescent="0.2">
      <c r="B67" s="9"/>
    </row>
    <row r="68" spans="2:2" s="2" customFormat="1" x14ac:dyDescent="0.2">
      <c r="B68" s="9"/>
    </row>
    <row r="69" spans="2:2" s="2" customFormat="1" x14ac:dyDescent="0.2">
      <c r="B69" s="9"/>
    </row>
    <row r="70" spans="2:2" s="2" customFormat="1" x14ac:dyDescent="0.2">
      <c r="B70" s="9"/>
    </row>
    <row r="71" spans="2:2" s="2" customFormat="1" x14ac:dyDescent="0.2">
      <c r="B71" s="9"/>
    </row>
    <row r="72" spans="2:2" s="2" customFormat="1" x14ac:dyDescent="0.2">
      <c r="B72" s="9"/>
    </row>
    <row r="73" spans="2:2" s="2" customFormat="1" x14ac:dyDescent="0.2">
      <c r="B73" s="9"/>
    </row>
    <row r="74" spans="2:2" s="2" customFormat="1" x14ac:dyDescent="0.2">
      <c r="B74" s="9"/>
    </row>
    <row r="75" spans="2:2" s="2" customFormat="1" x14ac:dyDescent="0.2">
      <c r="B75" s="9"/>
    </row>
    <row r="76" spans="2:2" s="2" customFormat="1" x14ac:dyDescent="0.2">
      <c r="B76" s="9"/>
    </row>
    <row r="77" spans="2:2" s="2" customFormat="1" x14ac:dyDescent="0.2">
      <c r="B77" s="9"/>
    </row>
    <row r="78" spans="2:2" s="2" customFormat="1" x14ac:dyDescent="0.2">
      <c r="B78" s="9"/>
    </row>
    <row r="79" spans="2:2" s="2" customFormat="1" x14ac:dyDescent="0.2">
      <c r="B79" s="9"/>
    </row>
    <row r="80" spans="2:2" s="2" customFormat="1" x14ac:dyDescent="0.2">
      <c r="B80" s="9"/>
    </row>
    <row r="81" spans="2:2" s="2" customFormat="1" x14ac:dyDescent="0.2">
      <c r="B81" s="9"/>
    </row>
    <row r="82" spans="2:2" s="2" customFormat="1" x14ac:dyDescent="0.2">
      <c r="B82" s="9"/>
    </row>
    <row r="83" spans="2:2" s="2" customFormat="1" x14ac:dyDescent="0.2">
      <c r="B83" s="9"/>
    </row>
    <row r="84" spans="2:2" s="2" customFormat="1" x14ac:dyDescent="0.2">
      <c r="B84" s="9"/>
    </row>
    <row r="85" spans="2:2" s="2" customFormat="1" x14ac:dyDescent="0.2">
      <c r="B85" s="9"/>
    </row>
    <row r="86" spans="2:2" s="2" customFormat="1" x14ac:dyDescent="0.2">
      <c r="B86" s="9"/>
    </row>
    <row r="87" spans="2:2" s="2" customFormat="1" x14ac:dyDescent="0.2">
      <c r="B87" s="9"/>
    </row>
    <row r="88" spans="2:2" s="2" customFormat="1" x14ac:dyDescent="0.2">
      <c r="B88" s="9"/>
    </row>
    <row r="89" spans="2:2" s="2" customFormat="1" x14ac:dyDescent="0.2">
      <c r="B89" s="9"/>
    </row>
    <row r="90" spans="2:2" s="2" customFormat="1" x14ac:dyDescent="0.2">
      <c r="B90" s="9"/>
    </row>
    <row r="91" spans="2:2" s="2" customFormat="1" x14ac:dyDescent="0.2">
      <c r="B91" s="9"/>
    </row>
    <row r="92" spans="2:2" s="2" customFormat="1" x14ac:dyDescent="0.2">
      <c r="B92" s="9"/>
    </row>
    <row r="93" spans="2:2" s="2" customFormat="1" x14ac:dyDescent="0.2">
      <c r="B93" s="9"/>
    </row>
    <row r="94" spans="2:2" s="2" customFormat="1" x14ac:dyDescent="0.2">
      <c r="B94" s="9"/>
    </row>
    <row r="95" spans="2:2" s="2" customFormat="1" x14ac:dyDescent="0.2">
      <c r="B95" s="9"/>
    </row>
    <row r="96" spans="2:2" s="2" customFormat="1" x14ac:dyDescent="0.2">
      <c r="B96" s="9"/>
    </row>
    <row r="97" spans="1:25" s="2" customFormat="1" x14ac:dyDescent="0.2">
      <c r="B97" s="9"/>
    </row>
    <row r="98" spans="1:25" s="2" customFormat="1" x14ac:dyDescent="0.2">
      <c r="B98" s="9"/>
    </row>
    <row r="99" spans="1:25" s="2" customFormat="1" x14ac:dyDescent="0.2">
      <c r="B99" s="9"/>
    </row>
    <row r="100" spans="1:25" s="2" customFormat="1" x14ac:dyDescent="0.2">
      <c r="B100" s="9"/>
    </row>
    <row r="101" spans="1:25" s="2" customFormat="1" x14ac:dyDescent="0.2">
      <c r="B101" s="66" t="s">
        <v>89</v>
      </c>
    </row>
    <row r="102" spans="1:25" s="67" customFormat="1" x14ac:dyDescent="0.2">
      <c r="A102" s="9"/>
      <c r="B102" s="9"/>
      <c r="C102" s="9" t="s">
        <v>90</v>
      </c>
      <c r="D102" s="9" t="s">
        <v>91</v>
      </c>
      <c r="E102" s="9" t="s">
        <v>92</v>
      </c>
      <c r="F102" s="9"/>
      <c r="G102" s="9"/>
      <c r="H102" s="9" t="s">
        <v>76</v>
      </c>
      <c r="I102" s="9"/>
      <c r="J102" s="9" t="s">
        <v>75</v>
      </c>
      <c r="K102" s="9"/>
      <c r="L102" s="9"/>
      <c r="M102" s="9"/>
      <c r="N102" s="9"/>
      <c r="O102" s="9"/>
      <c r="P102" s="9"/>
      <c r="Q102" s="9"/>
      <c r="R102" s="9"/>
      <c r="S102" s="9"/>
      <c r="T102" s="9"/>
      <c r="U102" s="9"/>
      <c r="V102" s="9"/>
      <c r="W102" s="9"/>
      <c r="X102" s="9"/>
      <c r="Y102" s="9"/>
    </row>
    <row r="103" spans="1:25" x14ac:dyDescent="0.2">
      <c r="B103" s="9"/>
      <c r="C103" s="68" t="s">
        <v>81</v>
      </c>
      <c r="D103" s="68" t="s">
        <v>81</v>
      </c>
      <c r="E103" s="68" t="s">
        <v>81</v>
      </c>
      <c r="F103" s="2"/>
      <c r="G103" s="2"/>
      <c r="H103" s="68" t="s">
        <v>81</v>
      </c>
      <c r="J103" s="2"/>
      <c r="K103" s="2"/>
      <c r="L103" s="2"/>
      <c r="M103" s="2"/>
      <c r="N103" s="2"/>
      <c r="O103" s="2"/>
      <c r="P103" s="2"/>
    </row>
    <row r="104" spans="1:25" x14ac:dyDescent="0.2">
      <c r="B104" s="9"/>
      <c r="C104" s="17" t="s">
        <v>93</v>
      </c>
      <c r="D104" s="2" t="s">
        <v>94</v>
      </c>
      <c r="E104" s="2" t="s">
        <v>95</v>
      </c>
      <c r="F104" s="2"/>
      <c r="G104" s="2"/>
      <c r="H104" s="2" t="s">
        <v>96</v>
      </c>
      <c r="J104" s="2" t="s">
        <v>97</v>
      </c>
      <c r="K104" s="2"/>
      <c r="L104" s="2"/>
      <c r="M104" s="2"/>
      <c r="N104" s="2"/>
      <c r="O104" s="2"/>
      <c r="P104" s="2"/>
    </row>
    <row r="105" spans="1:25" x14ac:dyDescent="0.2">
      <c r="B105" s="9"/>
      <c r="C105" s="2" t="s">
        <v>98</v>
      </c>
      <c r="D105" s="2" t="s">
        <v>99</v>
      </c>
      <c r="E105" s="2" t="s">
        <v>100</v>
      </c>
      <c r="F105" s="2"/>
      <c r="G105" s="2"/>
      <c r="H105" s="2" t="s">
        <v>101</v>
      </c>
      <c r="J105" s="2" t="s">
        <v>102</v>
      </c>
      <c r="K105" s="2"/>
      <c r="L105" s="2"/>
      <c r="M105" s="2"/>
      <c r="N105" s="2"/>
      <c r="O105" s="2"/>
      <c r="P105" s="2"/>
    </row>
    <row r="106" spans="1:25" x14ac:dyDescent="0.2">
      <c r="B106" s="9"/>
      <c r="C106" s="2" t="s">
        <v>103</v>
      </c>
      <c r="D106" s="2" t="s">
        <v>104</v>
      </c>
      <c r="E106" s="2" t="s">
        <v>105</v>
      </c>
      <c r="F106" s="2"/>
      <c r="G106" s="2"/>
      <c r="H106" s="2" t="s">
        <v>106</v>
      </c>
      <c r="J106" s="2"/>
      <c r="K106" s="2"/>
      <c r="L106" s="2"/>
      <c r="M106" s="2"/>
      <c r="N106" s="2"/>
      <c r="O106" s="2"/>
      <c r="P106" s="2"/>
    </row>
    <row r="107" spans="1:25" x14ac:dyDescent="0.2">
      <c r="B107" s="9"/>
      <c r="C107" s="2" t="s">
        <v>107</v>
      </c>
      <c r="D107" s="2" t="s">
        <v>108</v>
      </c>
      <c r="E107" s="2" t="s">
        <v>109</v>
      </c>
      <c r="F107" s="2"/>
      <c r="G107" s="2"/>
      <c r="H107" s="2" t="s">
        <v>110</v>
      </c>
      <c r="J107" s="2"/>
      <c r="K107" s="2"/>
      <c r="L107" s="2"/>
      <c r="M107" s="2"/>
      <c r="N107" s="2"/>
      <c r="O107" s="2"/>
      <c r="P107" s="2"/>
    </row>
    <row r="108" spans="1:25" x14ac:dyDescent="0.2">
      <c r="B108" s="9"/>
      <c r="C108" s="2" t="s">
        <v>111</v>
      </c>
      <c r="D108" s="2"/>
      <c r="E108" s="2" t="s">
        <v>112</v>
      </c>
      <c r="F108" s="2"/>
      <c r="G108" s="2"/>
      <c r="H108" s="2" t="s">
        <v>112</v>
      </c>
      <c r="J108" s="2"/>
      <c r="K108" s="2"/>
      <c r="L108" s="2"/>
      <c r="M108" s="2"/>
      <c r="N108" s="2"/>
      <c r="O108" s="2"/>
      <c r="P108" s="2"/>
    </row>
    <row r="109" spans="1:25" x14ac:dyDescent="0.2">
      <c r="B109" s="9"/>
      <c r="C109" s="2" t="s">
        <v>113</v>
      </c>
      <c r="D109" s="2"/>
      <c r="E109" s="2"/>
      <c r="F109" s="2"/>
      <c r="G109" s="2"/>
      <c r="H109" s="2"/>
      <c r="J109" s="2"/>
      <c r="K109" s="2"/>
      <c r="L109" s="2"/>
      <c r="M109" s="2"/>
      <c r="N109" s="2"/>
      <c r="O109" s="2"/>
      <c r="P109" s="2"/>
    </row>
    <row r="110" spans="1:25" x14ac:dyDescent="0.2">
      <c r="B110" s="9"/>
      <c r="C110" s="2" t="s">
        <v>114</v>
      </c>
      <c r="D110" s="2"/>
      <c r="E110" s="2"/>
      <c r="F110" s="2"/>
      <c r="G110" s="2"/>
      <c r="H110" s="2"/>
      <c r="J110" s="2"/>
      <c r="K110" s="2"/>
      <c r="L110" s="2"/>
      <c r="M110" s="2"/>
      <c r="N110" s="2"/>
      <c r="O110" s="2"/>
      <c r="P110" s="2"/>
    </row>
    <row r="111" spans="1:25" x14ac:dyDescent="0.2">
      <c r="B111" s="9"/>
      <c r="C111" s="2" t="s">
        <v>115</v>
      </c>
      <c r="D111" s="2"/>
      <c r="E111" s="2"/>
      <c r="F111" s="2"/>
      <c r="G111" s="2"/>
      <c r="H111" s="2"/>
      <c r="J111" s="2"/>
      <c r="K111" s="2"/>
      <c r="L111" s="2"/>
      <c r="M111" s="2"/>
      <c r="N111" s="2"/>
      <c r="O111" s="2"/>
      <c r="P111" s="2"/>
    </row>
    <row r="112" spans="1:25" x14ac:dyDescent="0.2">
      <c r="B112" s="9"/>
      <c r="C112" s="17" t="s">
        <v>116</v>
      </c>
      <c r="D112" s="2"/>
      <c r="E112" s="2"/>
      <c r="F112" s="2"/>
      <c r="G112" s="2"/>
      <c r="H112" s="2"/>
      <c r="J112" s="2"/>
      <c r="K112" s="2"/>
      <c r="L112" s="2"/>
      <c r="M112" s="2"/>
      <c r="N112" s="2"/>
      <c r="O112" s="2"/>
      <c r="P112" s="2"/>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sheetData>
  <sheetProtection formatCells="0" formatRows="0" insertRows="0" insertHyperlinks="0" deleteRows="0" selectLockedCells="1"/>
  <mergeCells count="45">
    <mergeCell ref="N45:P45"/>
    <mergeCell ref="N41:P41"/>
    <mergeCell ref="N43:P43"/>
    <mergeCell ref="N44:P44"/>
    <mergeCell ref="N42:P42"/>
    <mergeCell ref="N38:P38"/>
    <mergeCell ref="N39:P39"/>
    <mergeCell ref="N32:P32"/>
    <mergeCell ref="N33:P33"/>
    <mergeCell ref="B35:P35"/>
    <mergeCell ref="N37:P37"/>
    <mergeCell ref="N29:P29"/>
    <mergeCell ref="N31:P31"/>
    <mergeCell ref="N30:P30"/>
    <mergeCell ref="B26:P26"/>
    <mergeCell ref="N28:P28"/>
    <mergeCell ref="B17:C17"/>
    <mergeCell ref="D17:E17"/>
    <mergeCell ref="B20:P20"/>
    <mergeCell ref="J22:P22"/>
    <mergeCell ref="B13:C13"/>
    <mergeCell ref="D13:E13"/>
    <mergeCell ref="G13:O16"/>
    <mergeCell ref="B14:C14"/>
    <mergeCell ref="D14:E14"/>
    <mergeCell ref="B15:C15"/>
    <mergeCell ref="D15:E15"/>
    <mergeCell ref="B16:C16"/>
    <mergeCell ref="D16:E16"/>
    <mergeCell ref="J23:P23"/>
    <mergeCell ref="N40:P40"/>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29:H32 H38:H45">
    <cfRule type="cellIs" dxfId="1" priority="4" stopIfTrue="1" operator="equal">
      <formula>0</formula>
    </cfRule>
  </conditionalFormatting>
  <conditionalFormatting sqref="G29:G32 G38:G45">
    <cfRule type="cellIs" dxfId="0" priority="3" stopIfTrue="1" operator="equal">
      <formula>1</formula>
    </cfRule>
  </conditionalFormatting>
  <dataValidations count="7">
    <dataValidation type="list" allowBlank="1" showInputMessage="1" showErrorMessage="1" sqref="WVT983031:WVT983038 JH38:JH44 TD38:TD44 ACZ38:ACZ44 AMV38:AMV44 AWR38:AWR44 BGN38:BGN44 BQJ38:BQJ44 CAF38:CAF44 CKB38:CKB44 CTX38:CTX44 DDT38:DDT44 DNP38:DNP44 DXL38:DXL44 EHH38:EHH44 ERD38:ERD44 FAZ38:FAZ44 FKV38:FKV44 FUR38:FUR44 GEN38:GEN44 GOJ38:GOJ44 GYF38:GYF44 HIB38:HIB44 HRX38:HRX44 IBT38:IBT44 ILP38:ILP44 IVL38:IVL44 JFH38:JFH44 JPD38:JPD44 JYZ38:JYZ44 KIV38:KIV44 KSR38:KSR44 LCN38:LCN44 LMJ38:LMJ44 LWF38:LWF44 MGB38:MGB44 MPX38:MPX44 MZT38:MZT44 NJP38:NJP44 NTL38:NTL44 ODH38:ODH44 OND38:OND44 OWZ38:OWZ44 PGV38:PGV44 PQR38:PQR44 QAN38:QAN44 QKJ38:QKJ44 QUF38:QUF44 REB38:REB44 RNX38:RNX44 RXT38:RXT44 SHP38:SHP44 SRL38:SRL44 TBH38:TBH44 TLD38:TLD44 TUZ38:TUZ44 UEV38:UEV44 UOR38:UOR44 UYN38:UYN44 VIJ38:VIJ44 VSF38:VSF44 WCB38:WCB44 WLX38:WLX44 WVT38:WVT44 L65541:L65579 JH65541:JH65579 TD65541:TD65579 ACZ65541:ACZ65579 AMV65541:AMV65579 AWR65541:AWR65579 BGN65541:BGN65579 BQJ65541:BQJ65579 CAF65541:CAF65579 CKB65541:CKB65579 CTX65541:CTX65579 DDT65541:DDT65579 DNP65541:DNP65579 DXL65541:DXL65579 EHH65541:EHH65579 ERD65541:ERD65579 FAZ65541:FAZ65579 FKV65541:FKV65579 FUR65541:FUR65579 GEN65541:GEN65579 GOJ65541:GOJ65579 GYF65541:GYF65579 HIB65541:HIB65579 HRX65541:HRX65579 IBT65541:IBT65579 ILP65541:ILP65579 IVL65541:IVL65579 JFH65541:JFH65579 JPD65541:JPD65579 JYZ65541:JYZ65579 KIV65541:KIV65579 KSR65541:KSR65579 LCN65541:LCN65579 LMJ65541:LMJ65579 LWF65541:LWF65579 MGB65541:MGB65579 MPX65541:MPX65579 MZT65541:MZT65579 NJP65541:NJP65579 NTL65541:NTL65579 ODH65541:ODH65579 OND65541:OND65579 OWZ65541:OWZ65579 PGV65541:PGV65579 PQR65541:PQR65579 QAN65541:QAN65579 QKJ65541:QKJ65579 QUF65541:QUF65579 REB65541:REB65579 RNX65541:RNX65579 RXT65541:RXT65579 SHP65541:SHP65579 SRL65541:SRL65579 TBH65541:TBH65579 TLD65541:TLD65579 TUZ65541:TUZ65579 UEV65541:UEV65579 UOR65541:UOR65579 UYN65541:UYN65579 VIJ65541:VIJ65579 VSF65541:VSF65579 WCB65541:WCB65579 WLX65541:WLX65579 WVT65541:WVT65579 L131077:L131115 JH131077:JH131115 TD131077:TD131115 ACZ131077:ACZ131115 AMV131077:AMV131115 AWR131077:AWR131115 BGN131077:BGN131115 BQJ131077:BQJ131115 CAF131077:CAF131115 CKB131077:CKB131115 CTX131077:CTX131115 DDT131077:DDT131115 DNP131077:DNP131115 DXL131077:DXL131115 EHH131077:EHH131115 ERD131077:ERD131115 FAZ131077:FAZ131115 FKV131077:FKV131115 FUR131077:FUR131115 GEN131077:GEN131115 GOJ131077:GOJ131115 GYF131077:GYF131115 HIB131077:HIB131115 HRX131077:HRX131115 IBT131077:IBT131115 ILP131077:ILP131115 IVL131077:IVL131115 JFH131077:JFH131115 JPD131077:JPD131115 JYZ131077:JYZ131115 KIV131077:KIV131115 KSR131077:KSR131115 LCN131077:LCN131115 LMJ131077:LMJ131115 LWF131077:LWF131115 MGB131077:MGB131115 MPX131077:MPX131115 MZT131077:MZT131115 NJP131077:NJP131115 NTL131077:NTL131115 ODH131077:ODH131115 OND131077:OND131115 OWZ131077:OWZ131115 PGV131077:PGV131115 PQR131077:PQR131115 QAN131077:QAN131115 QKJ131077:QKJ131115 QUF131077:QUF131115 REB131077:REB131115 RNX131077:RNX131115 RXT131077:RXT131115 SHP131077:SHP131115 SRL131077:SRL131115 TBH131077:TBH131115 TLD131077:TLD131115 TUZ131077:TUZ131115 UEV131077:UEV131115 UOR131077:UOR131115 UYN131077:UYN131115 VIJ131077:VIJ131115 VSF131077:VSF131115 WCB131077:WCB131115 WLX131077:WLX131115 WVT131077:WVT131115 L196613:L196651 JH196613:JH196651 TD196613:TD196651 ACZ196613:ACZ196651 AMV196613:AMV196651 AWR196613:AWR196651 BGN196613:BGN196651 BQJ196613:BQJ196651 CAF196613:CAF196651 CKB196613:CKB196651 CTX196613:CTX196651 DDT196613:DDT196651 DNP196613:DNP196651 DXL196613:DXL196651 EHH196613:EHH196651 ERD196613:ERD196651 FAZ196613:FAZ196651 FKV196613:FKV196651 FUR196613:FUR196651 GEN196613:GEN196651 GOJ196613:GOJ196651 GYF196613:GYF196651 HIB196613:HIB196651 HRX196613:HRX196651 IBT196613:IBT196651 ILP196613:ILP196651 IVL196613:IVL196651 JFH196613:JFH196651 JPD196613:JPD196651 JYZ196613:JYZ196651 KIV196613:KIV196651 KSR196613:KSR196651 LCN196613:LCN196651 LMJ196613:LMJ196651 LWF196613:LWF196651 MGB196613:MGB196651 MPX196613:MPX196651 MZT196613:MZT196651 NJP196613:NJP196651 NTL196613:NTL196651 ODH196613:ODH196651 OND196613:OND196651 OWZ196613:OWZ196651 PGV196613:PGV196651 PQR196613:PQR196651 QAN196613:QAN196651 QKJ196613:QKJ196651 QUF196613:QUF196651 REB196613:REB196651 RNX196613:RNX196651 RXT196613:RXT196651 SHP196613:SHP196651 SRL196613:SRL196651 TBH196613:TBH196651 TLD196613:TLD196651 TUZ196613:TUZ196651 UEV196613:UEV196651 UOR196613:UOR196651 UYN196613:UYN196651 VIJ196613:VIJ196651 VSF196613:VSF196651 WCB196613:WCB196651 WLX196613:WLX196651 WVT196613:WVT196651 L262149:L262187 JH262149:JH262187 TD262149:TD262187 ACZ262149:ACZ262187 AMV262149:AMV262187 AWR262149:AWR262187 BGN262149:BGN262187 BQJ262149:BQJ262187 CAF262149:CAF262187 CKB262149:CKB262187 CTX262149:CTX262187 DDT262149:DDT262187 DNP262149:DNP262187 DXL262149:DXL262187 EHH262149:EHH262187 ERD262149:ERD262187 FAZ262149:FAZ262187 FKV262149:FKV262187 FUR262149:FUR262187 GEN262149:GEN262187 GOJ262149:GOJ262187 GYF262149:GYF262187 HIB262149:HIB262187 HRX262149:HRX262187 IBT262149:IBT262187 ILP262149:ILP262187 IVL262149:IVL262187 JFH262149:JFH262187 JPD262149:JPD262187 JYZ262149:JYZ262187 KIV262149:KIV262187 KSR262149:KSR262187 LCN262149:LCN262187 LMJ262149:LMJ262187 LWF262149:LWF262187 MGB262149:MGB262187 MPX262149:MPX262187 MZT262149:MZT262187 NJP262149:NJP262187 NTL262149:NTL262187 ODH262149:ODH262187 OND262149:OND262187 OWZ262149:OWZ262187 PGV262149:PGV262187 PQR262149:PQR262187 QAN262149:QAN262187 QKJ262149:QKJ262187 QUF262149:QUF262187 REB262149:REB262187 RNX262149:RNX262187 RXT262149:RXT262187 SHP262149:SHP262187 SRL262149:SRL262187 TBH262149:TBH262187 TLD262149:TLD262187 TUZ262149:TUZ262187 UEV262149:UEV262187 UOR262149:UOR262187 UYN262149:UYN262187 VIJ262149:VIJ262187 VSF262149:VSF262187 WCB262149:WCB262187 WLX262149:WLX262187 WVT262149:WVT262187 L327685:L327723 JH327685:JH327723 TD327685:TD327723 ACZ327685:ACZ327723 AMV327685:AMV327723 AWR327685:AWR327723 BGN327685:BGN327723 BQJ327685:BQJ327723 CAF327685:CAF327723 CKB327685:CKB327723 CTX327685:CTX327723 DDT327685:DDT327723 DNP327685:DNP327723 DXL327685:DXL327723 EHH327685:EHH327723 ERD327685:ERD327723 FAZ327685:FAZ327723 FKV327685:FKV327723 FUR327685:FUR327723 GEN327685:GEN327723 GOJ327685:GOJ327723 GYF327685:GYF327723 HIB327685:HIB327723 HRX327685:HRX327723 IBT327685:IBT327723 ILP327685:ILP327723 IVL327685:IVL327723 JFH327685:JFH327723 JPD327685:JPD327723 JYZ327685:JYZ327723 KIV327685:KIV327723 KSR327685:KSR327723 LCN327685:LCN327723 LMJ327685:LMJ327723 LWF327685:LWF327723 MGB327685:MGB327723 MPX327685:MPX327723 MZT327685:MZT327723 NJP327685:NJP327723 NTL327685:NTL327723 ODH327685:ODH327723 OND327685:OND327723 OWZ327685:OWZ327723 PGV327685:PGV327723 PQR327685:PQR327723 QAN327685:QAN327723 QKJ327685:QKJ327723 QUF327685:QUF327723 REB327685:REB327723 RNX327685:RNX327723 RXT327685:RXT327723 SHP327685:SHP327723 SRL327685:SRL327723 TBH327685:TBH327723 TLD327685:TLD327723 TUZ327685:TUZ327723 UEV327685:UEV327723 UOR327685:UOR327723 UYN327685:UYN327723 VIJ327685:VIJ327723 VSF327685:VSF327723 WCB327685:WCB327723 WLX327685:WLX327723 WVT327685:WVT327723 L393221:L393259 JH393221:JH393259 TD393221:TD393259 ACZ393221:ACZ393259 AMV393221:AMV393259 AWR393221:AWR393259 BGN393221:BGN393259 BQJ393221:BQJ393259 CAF393221:CAF393259 CKB393221:CKB393259 CTX393221:CTX393259 DDT393221:DDT393259 DNP393221:DNP393259 DXL393221:DXL393259 EHH393221:EHH393259 ERD393221:ERD393259 FAZ393221:FAZ393259 FKV393221:FKV393259 FUR393221:FUR393259 GEN393221:GEN393259 GOJ393221:GOJ393259 GYF393221:GYF393259 HIB393221:HIB393259 HRX393221:HRX393259 IBT393221:IBT393259 ILP393221:ILP393259 IVL393221:IVL393259 JFH393221:JFH393259 JPD393221:JPD393259 JYZ393221:JYZ393259 KIV393221:KIV393259 KSR393221:KSR393259 LCN393221:LCN393259 LMJ393221:LMJ393259 LWF393221:LWF393259 MGB393221:MGB393259 MPX393221:MPX393259 MZT393221:MZT393259 NJP393221:NJP393259 NTL393221:NTL393259 ODH393221:ODH393259 OND393221:OND393259 OWZ393221:OWZ393259 PGV393221:PGV393259 PQR393221:PQR393259 QAN393221:QAN393259 QKJ393221:QKJ393259 QUF393221:QUF393259 REB393221:REB393259 RNX393221:RNX393259 RXT393221:RXT393259 SHP393221:SHP393259 SRL393221:SRL393259 TBH393221:TBH393259 TLD393221:TLD393259 TUZ393221:TUZ393259 UEV393221:UEV393259 UOR393221:UOR393259 UYN393221:UYN393259 VIJ393221:VIJ393259 VSF393221:VSF393259 WCB393221:WCB393259 WLX393221:WLX393259 WVT393221:WVT393259 L458757:L458795 JH458757:JH458795 TD458757:TD458795 ACZ458757:ACZ458795 AMV458757:AMV458795 AWR458757:AWR458795 BGN458757:BGN458795 BQJ458757:BQJ458795 CAF458757:CAF458795 CKB458757:CKB458795 CTX458757:CTX458795 DDT458757:DDT458795 DNP458757:DNP458795 DXL458757:DXL458795 EHH458757:EHH458795 ERD458757:ERD458795 FAZ458757:FAZ458795 FKV458757:FKV458795 FUR458757:FUR458795 GEN458757:GEN458795 GOJ458757:GOJ458795 GYF458757:GYF458795 HIB458757:HIB458795 HRX458757:HRX458795 IBT458757:IBT458795 ILP458757:ILP458795 IVL458757:IVL458795 JFH458757:JFH458795 JPD458757:JPD458795 JYZ458757:JYZ458795 KIV458757:KIV458795 KSR458757:KSR458795 LCN458757:LCN458795 LMJ458757:LMJ458795 LWF458757:LWF458795 MGB458757:MGB458795 MPX458757:MPX458795 MZT458757:MZT458795 NJP458757:NJP458795 NTL458757:NTL458795 ODH458757:ODH458795 OND458757:OND458795 OWZ458757:OWZ458795 PGV458757:PGV458795 PQR458757:PQR458795 QAN458757:QAN458795 QKJ458757:QKJ458795 QUF458757:QUF458795 REB458757:REB458795 RNX458757:RNX458795 RXT458757:RXT458795 SHP458757:SHP458795 SRL458757:SRL458795 TBH458757:TBH458795 TLD458757:TLD458795 TUZ458757:TUZ458795 UEV458757:UEV458795 UOR458757:UOR458795 UYN458757:UYN458795 VIJ458757:VIJ458795 VSF458757:VSF458795 WCB458757:WCB458795 WLX458757:WLX458795 WVT458757:WVT458795 L524293:L524331 JH524293:JH524331 TD524293:TD524331 ACZ524293:ACZ524331 AMV524293:AMV524331 AWR524293:AWR524331 BGN524293:BGN524331 BQJ524293:BQJ524331 CAF524293:CAF524331 CKB524293:CKB524331 CTX524293:CTX524331 DDT524293:DDT524331 DNP524293:DNP524331 DXL524293:DXL524331 EHH524293:EHH524331 ERD524293:ERD524331 FAZ524293:FAZ524331 FKV524293:FKV524331 FUR524293:FUR524331 GEN524293:GEN524331 GOJ524293:GOJ524331 GYF524293:GYF524331 HIB524293:HIB524331 HRX524293:HRX524331 IBT524293:IBT524331 ILP524293:ILP524331 IVL524293:IVL524331 JFH524293:JFH524331 JPD524293:JPD524331 JYZ524293:JYZ524331 KIV524293:KIV524331 KSR524293:KSR524331 LCN524293:LCN524331 LMJ524293:LMJ524331 LWF524293:LWF524331 MGB524293:MGB524331 MPX524293:MPX524331 MZT524293:MZT524331 NJP524293:NJP524331 NTL524293:NTL524331 ODH524293:ODH524331 OND524293:OND524331 OWZ524293:OWZ524331 PGV524293:PGV524331 PQR524293:PQR524331 QAN524293:QAN524331 QKJ524293:QKJ524331 QUF524293:QUF524331 REB524293:REB524331 RNX524293:RNX524331 RXT524293:RXT524331 SHP524293:SHP524331 SRL524293:SRL524331 TBH524293:TBH524331 TLD524293:TLD524331 TUZ524293:TUZ524331 UEV524293:UEV524331 UOR524293:UOR524331 UYN524293:UYN524331 VIJ524293:VIJ524331 VSF524293:VSF524331 WCB524293:WCB524331 WLX524293:WLX524331 WVT524293:WVT524331 L589829:L589867 JH589829:JH589867 TD589829:TD589867 ACZ589829:ACZ589867 AMV589829:AMV589867 AWR589829:AWR589867 BGN589829:BGN589867 BQJ589829:BQJ589867 CAF589829:CAF589867 CKB589829:CKB589867 CTX589829:CTX589867 DDT589829:DDT589867 DNP589829:DNP589867 DXL589829:DXL589867 EHH589829:EHH589867 ERD589829:ERD589867 FAZ589829:FAZ589867 FKV589829:FKV589867 FUR589829:FUR589867 GEN589829:GEN589867 GOJ589829:GOJ589867 GYF589829:GYF589867 HIB589829:HIB589867 HRX589829:HRX589867 IBT589829:IBT589867 ILP589829:ILP589867 IVL589829:IVL589867 JFH589829:JFH589867 JPD589829:JPD589867 JYZ589829:JYZ589867 KIV589829:KIV589867 KSR589829:KSR589867 LCN589829:LCN589867 LMJ589829:LMJ589867 LWF589829:LWF589867 MGB589829:MGB589867 MPX589829:MPX589867 MZT589829:MZT589867 NJP589829:NJP589867 NTL589829:NTL589867 ODH589829:ODH589867 OND589829:OND589867 OWZ589829:OWZ589867 PGV589829:PGV589867 PQR589829:PQR589867 QAN589829:QAN589867 QKJ589829:QKJ589867 QUF589829:QUF589867 REB589829:REB589867 RNX589829:RNX589867 RXT589829:RXT589867 SHP589829:SHP589867 SRL589829:SRL589867 TBH589829:TBH589867 TLD589829:TLD589867 TUZ589829:TUZ589867 UEV589829:UEV589867 UOR589829:UOR589867 UYN589829:UYN589867 VIJ589829:VIJ589867 VSF589829:VSF589867 WCB589829:WCB589867 WLX589829:WLX589867 WVT589829:WVT589867 L655365:L655403 JH655365:JH655403 TD655365:TD655403 ACZ655365:ACZ655403 AMV655365:AMV655403 AWR655365:AWR655403 BGN655365:BGN655403 BQJ655365:BQJ655403 CAF655365:CAF655403 CKB655365:CKB655403 CTX655365:CTX655403 DDT655365:DDT655403 DNP655365:DNP655403 DXL655365:DXL655403 EHH655365:EHH655403 ERD655365:ERD655403 FAZ655365:FAZ655403 FKV655365:FKV655403 FUR655365:FUR655403 GEN655365:GEN655403 GOJ655365:GOJ655403 GYF655365:GYF655403 HIB655365:HIB655403 HRX655365:HRX655403 IBT655365:IBT655403 ILP655365:ILP655403 IVL655365:IVL655403 JFH655365:JFH655403 JPD655365:JPD655403 JYZ655365:JYZ655403 KIV655365:KIV655403 KSR655365:KSR655403 LCN655365:LCN655403 LMJ655365:LMJ655403 LWF655365:LWF655403 MGB655365:MGB655403 MPX655365:MPX655403 MZT655365:MZT655403 NJP655365:NJP655403 NTL655365:NTL655403 ODH655365:ODH655403 OND655365:OND655403 OWZ655365:OWZ655403 PGV655365:PGV655403 PQR655365:PQR655403 QAN655365:QAN655403 QKJ655365:QKJ655403 QUF655365:QUF655403 REB655365:REB655403 RNX655365:RNX655403 RXT655365:RXT655403 SHP655365:SHP655403 SRL655365:SRL655403 TBH655365:TBH655403 TLD655365:TLD655403 TUZ655365:TUZ655403 UEV655365:UEV655403 UOR655365:UOR655403 UYN655365:UYN655403 VIJ655365:VIJ655403 VSF655365:VSF655403 WCB655365:WCB655403 WLX655365:WLX655403 WVT655365:WVT655403 L720901:L720939 JH720901:JH720939 TD720901:TD720939 ACZ720901:ACZ720939 AMV720901:AMV720939 AWR720901:AWR720939 BGN720901:BGN720939 BQJ720901:BQJ720939 CAF720901:CAF720939 CKB720901:CKB720939 CTX720901:CTX720939 DDT720901:DDT720939 DNP720901:DNP720939 DXL720901:DXL720939 EHH720901:EHH720939 ERD720901:ERD720939 FAZ720901:FAZ720939 FKV720901:FKV720939 FUR720901:FUR720939 GEN720901:GEN720939 GOJ720901:GOJ720939 GYF720901:GYF720939 HIB720901:HIB720939 HRX720901:HRX720939 IBT720901:IBT720939 ILP720901:ILP720939 IVL720901:IVL720939 JFH720901:JFH720939 JPD720901:JPD720939 JYZ720901:JYZ720939 KIV720901:KIV720939 KSR720901:KSR720939 LCN720901:LCN720939 LMJ720901:LMJ720939 LWF720901:LWF720939 MGB720901:MGB720939 MPX720901:MPX720939 MZT720901:MZT720939 NJP720901:NJP720939 NTL720901:NTL720939 ODH720901:ODH720939 OND720901:OND720939 OWZ720901:OWZ720939 PGV720901:PGV720939 PQR720901:PQR720939 QAN720901:QAN720939 QKJ720901:QKJ720939 QUF720901:QUF720939 REB720901:REB720939 RNX720901:RNX720939 RXT720901:RXT720939 SHP720901:SHP720939 SRL720901:SRL720939 TBH720901:TBH720939 TLD720901:TLD720939 TUZ720901:TUZ720939 UEV720901:UEV720939 UOR720901:UOR720939 UYN720901:UYN720939 VIJ720901:VIJ720939 VSF720901:VSF720939 WCB720901:WCB720939 WLX720901:WLX720939 WVT720901:WVT720939 L786437:L786475 JH786437:JH786475 TD786437:TD786475 ACZ786437:ACZ786475 AMV786437:AMV786475 AWR786437:AWR786475 BGN786437:BGN786475 BQJ786437:BQJ786475 CAF786437:CAF786475 CKB786437:CKB786475 CTX786437:CTX786475 DDT786437:DDT786475 DNP786437:DNP786475 DXL786437:DXL786475 EHH786437:EHH786475 ERD786437:ERD786475 FAZ786437:FAZ786475 FKV786437:FKV786475 FUR786437:FUR786475 GEN786437:GEN786475 GOJ786437:GOJ786475 GYF786437:GYF786475 HIB786437:HIB786475 HRX786437:HRX786475 IBT786437:IBT786475 ILP786437:ILP786475 IVL786437:IVL786475 JFH786437:JFH786475 JPD786437:JPD786475 JYZ786437:JYZ786475 KIV786437:KIV786475 KSR786437:KSR786475 LCN786437:LCN786475 LMJ786437:LMJ786475 LWF786437:LWF786475 MGB786437:MGB786475 MPX786437:MPX786475 MZT786437:MZT786475 NJP786437:NJP786475 NTL786437:NTL786475 ODH786437:ODH786475 OND786437:OND786475 OWZ786437:OWZ786475 PGV786437:PGV786475 PQR786437:PQR786475 QAN786437:QAN786475 QKJ786437:QKJ786475 QUF786437:QUF786475 REB786437:REB786475 RNX786437:RNX786475 RXT786437:RXT786475 SHP786437:SHP786475 SRL786437:SRL786475 TBH786437:TBH786475 TLD786437:TLD786475 TUZ786437:TUZ786475 UEV786437:UEV786475 UOR786437:UOR786475 UYN786437:UYN786475 VIJ786437:VIJ786475 VSF786437:VSF786475 WCB786437:WCB786475 WLX786437:WLX786475 WVT786437:WVT786475 L851973:L852011 JH851973:JH852011 TD851973:TD852011 ACZ851973:ACZ852011 AMV851973:AMV852011 AWR851973:AWR852011 BGN851973:BGN852011 BQJ851973:BQJ852011 CAF851973:CAF852011 CKB851973:CKB852011 CTX851973:CTX852011 DDT851973:DDT852011 DNP851973:DNP852011 DXL851973:DXL852011 EHH851973:EHH852011 ERD851973:ERD852011 FAZ851973:FAZ852011 FKV851973:FKV852011 FUR851973:FUR852011 GEN851973:GEN852011 GOJ851973:GOJ852011 GYF851973:GYF852011 HIB851973:HIB852011 HRX851973:HRX852011 IBT851973:IBT852011 ILP851973:ILP852011 IVL851973:IVL852011 JFH851973:JFH852011 JPD851973:JPD852011 JYZ851973:JYZ852011 KIV851973:KIV852011 KSR851973:KSR852011 LCN851973:LCN852011 LMJ851973:LMJ852011 LWF851973:LWF852011 MGB851973:MGB852011 MPX851973:MPX852011 MZT851973:MZT852011 NJP851973:NJP852011 NTL851973:NTL852011 ODH851973:ODH852011 OND851973:OND852011 OWZ851973:OWZ852011 PGV851973:PGV852011 PQR851973:PQR852011 QAN851973:QAN852011 QKJ851973:QKJ852011 QUF851973:QUF852011 REB851973:REB852011 RNX851973:RNX852011 RXT851973:RXT852011 SHP851973:SHP852011 SRL851973:SRL852011 TBH851973:TBH852011 TLD851973:TLD852011 TUZ851973:TUZ852011 UEV851973:UEV852011 UOR851973:UOR852011 UYN851973:UYN852011 VIJ851973:VIJ852011 VSF851973:VSF852011 WCB851973:WCB852011 WLX851973:WLX852011 WVT851973:WVT852011 L917509:L917547 JH917509:JH917547 TD917509:TD917547 ACZ917509:ACZ917547 AMV917509:AMV917547 AWR917509:AWR917547 BGN917509:BGN917547 BQJ917509:BQJ917547 CAF917509:CAF917547 CKB917509:CKB917547 CTX917509:CTX917547 DDT917509:DDT917547 DNP917509:DNP917547 DXL917509:DXL917547 EHH917509:EHH917547 ERD917509:ERD917547 FAZ917509:FAZ917547 FKV917509:FKV917547 FUR917509:FUR917547 GEN917509:GEN917547 GOJ917509:GOJ917547 GYF917509:GYF917547 HIB917509:HIB917547 HRX917509:HRX917547 IBT917509:IBT917547 ILP917509:ILP917547 IVL917509:IVL917547 JFH917509:JFH917547 JPD917509:JPD917547 JYZ917509:JYZ917547 KIV917509:KIV917547 KSR917509:KSR917547 LCN917509:LCN917547 LMJ917509:LMJ917547 LWF917509:LWF917547 MGB917509:MGB917547 MPX917509:MPX917547 MZT917509:MZT917547 NJP917509:NJP917547 NTL917509:NTL917547 ODH917509:ODH917547 OND917509:OND917547 OWZ917509:OWZ917547 PGV917509:PGV917547 PQR917509:PQR917547 QAN917509:QAN917547 QKJ917509:QKJ917547 QUF917509:QUF917547 REB917509:REB917547 RNX917509:RNX917547 RXT917509:RXT917547 SHP917509:SHP917547 SRL917509:SRL917547 TBH917509:TBH917547 TLD917509:TLD917547 TUZ917509:TUZ917547 UEV917509:UEV917547 UOR917509:UOR917547 UYN917509:UYN917547 VIJ917509:VIJ917547 VSF917509:VSF917547 WCB917509:WCB917547 WLX917509:WLX917547 WVT917509:WVT917547 L983045:L983083 JH983045:JH983083 TD983045:TD983083 ACZ983045:ACZ983083 AMV983045:AMV983083 AWR983045:AWR983083 BGN983045:BGN983083 BQJ983045:BQJ983083 CAF983045:CAF983083 CKB983045:CKB983083 CTX983045:CTX983083 DDT983045:DDT983083 DNP983045:DNP983083 DXL983045:DXL983083 EHH983045:EHH983083 ERD983045:ERD983083 FAZ983045:FAZ983083 FKV983045:FKV983083 FUR983045:FUR983083 GEN983045:GEN983083 GOJ983045:GOJ983083 GYF983045:GYF983083 HIB983045:HIB983083 HRX983045:HRX983083 IBT983045:IBT983083 ILP983045:ILP983083 IVL983045:IVL983083 JFH983045:JFH983083 JPD983045:JPD983083 JYZ983045:JYZ983083 KIV983045:KIV983083 KSR983045:KSR983083 LCN983045:LCN983083 LMJ983045:LMJ983083 LWF983045:LWF983083 MGB983045:MGB983083 MPX983045:MPX983083 MZT983045:MZT983083 NJP983045:NJP983083 NTL983045:NTL983083 ODH983045:ODH983083 OND983045:OND983083 OWZ983045:OWZ983083 PGV983045:PGV983083 PQR983045:PQR983083 QAN983045:QAN983083 QKJ983045:QKJ983083 QUF983045:QUF983083 REB983045:REB983083 RNX983045:RNX983083 RXT983045:RXT983083 SHP983045:SHP983083 SRL983045:SRL983083 TBH983045:TBH983083 TLD983045:TLD983083 TUZ983045:TUZ983083 UEV983045:UEV983083 UOR983045:UOR983083 UYN983045:UYN983083 VIJ983045:VIJ983083 VSF983045:VSF983083 WCB983045:WCB983083 WLX983045:WLX983083 WVT983045:WVT983083 L29:L32 JH29:JH32 TD29:TD32 ACZ29:ACZ32 AMV29:AMV32 AWR29:AWR32 BGN29:BGN32 BQJ29:BQJ32 CAF29:CAF32 CKB29:CKB32 CTX29:CTX32 DDT29:DDT32 DNP29:DNP32 DXL29:DXL32 EHH29:EHH32 ERD29:ERD32 FAZ29:FAZ32 FKV29:FKV32 FUR29:FUR32 GEN29:GEN32 GOJ29:GOJ32 GYF29:GYF32 HIB29:HIB32 HRX29:HRX32 IBT29:IBT32 ILP29:ILP32 IVL29:IVL32 JFH29:JFH32 JPD29:JPD32 JYZ29:JYZ32 KIV29:KIV32 KSR29:KSR32 LCN29:LCN32 LMJ29:LMJ32 LWF29:LWF32 MGB29:MGB32 MPX29:MPX32 MZT29:MZT32 NJP29:NJP32 NTL29:NTL32 ODH29:ODH32 OND29:OND32 OWZ29:OWZ32 PGV29:PGV32 PQR29:PQR32 QAN29:QAN32 QKJ29:QKJ32 QUF29:QUF32 REB29:REB32 RNX29:RNX32 RXT29:RXT32 SHP29:SHP32 SRL29:SRL32 TBH29:TBH32 TLD29:TLD32 TUZ29:TUZ32 UEV29:UEV32 UOR29:UOR32 UYN29:UYN32 VIJ29:VIJ32 VSF29:VSF32 WCB29:WCB32 WLX29:WLX32 WVT29:WVT32 L65527:L65534 JH65527:JH65534 TD65527:TD65534 ACZ65527:ACZ65534 AMV65527:AMV65534 AWR65527:AWR65534 BGN65527:BGN65534 BQJ65527:BQJ65534 CAF65527:CAF65534 CKB65527:CKB65534 CTX65527:CTX65534 DDT65527:DDT65534 DNP65527:DNP65534 DXL65527:DXL65534 EHH65527:EHH65534 ERD65527:ERD65534 FAZ65527:FAZ65534 FKV65527:FKV65534 FUR65527:FUR65534 GEN65527:GEN65534 GOJ65527:GOJ65534 GYF65527:GYF65534 HIB65527:HIB65534 HRX65527:HRX65534 IBT65527:IBT65534 ILP65527:ILP65534 IVL65527:IVL65534 JFH65527:JFH65534 JPD65527:JPD65534 JYZ65527:JYZ65534 KIV65527:KIV65534 KSR65527:KSR65534 LCN65527:LCN65534 LMJ65527:LMJ65534 LWF65527:LWF65534 MGB65527:MGB65534 MPX65527:MPX65534 MZT65527:MZT65534 NJP65527:NJP65534 NTL65527:NTL65534 ODH65527:ODH65534 OND65527:OND65534 OWZ65527:OWZ65534 PGV65527:PGV65534 PQR65527:PQR65534 QAN65527:QAN65534 QKJ65527:QKJ65534 QUF65527:QUF65534 REB65527:REB65534 RNX65527:RNX65534 RXT65527:RXT65534 SHP65527:SHP65534 SRL65527:SRL65534 TBH65527:TBH65534 TLD65527:TLD65534 TUZ65527:TUZ65534 UEV65527:UEV65534 UOR65527:UOR65534 UYN65527:UYN65534 VIJ65527:VIJ65534 VSF65527:VSF65534 WCB65527:WCB65534 WLX65527:WLX65534 WVT65527:WVT65534 L131063:L131070 JH131063:JH131070 TD131063:TD131070 ACZ131063:ACZ131070 AMV131063:AMV131070 AWR131063:AWR131070 BGN131063:BGN131070 BQJ131063:BQJ131070 CAF131063:CAF131070 CKB131063:CKB131070 CTX131063:CTX131070 DDT131063:DDT131070 DNP131063:DNP131070 DXL131063:DXL131070 EHH131063:EHH131070 ERD131063:ERD131070 FAZ131063:FAZ131070 FKV131063:FKV131070 FUR131063:FUR131070 GEN131063:GEN131070 GOJ131063:GOJ131070 GYF131063:GYF131070 HIB131063:HIB131070 HRX131063:HRX131070 IBT131063:IBT131070 ILP131063:ILP131070 IVL131063:IVL131070 JFH131063:JFH131070 JPD131063:JPD131070 JYZ131063:JYZ131070 KIV131063:KIV131070 KSR131063:KSR131070 LCN131063:LCN131070 LMJ131063:LMJ131070 LWF131063:LWF131070 MGB131063:MGB131070 MPX131063:MPX131070 MZT131063:MZT131070 NJP131063:NJP131070 NTL131063:NTL131070 ODH131063:ODH131070 OND131063:OND131070 OWZ131063:OWZ131070 PGV131063:PGV131070 PQR131063:PQR131070 QAN131063:QAN131070 QKJ131063:QKJ131070 QUF131063:QUF131070 REB131063:REB131070 RNX131063:RNX131070 RXT131063:RXT131070 SHP131063:SHP131070 SRL131063:SRL131070 TBH131063:TBH131070 TLD131063:TLD131070 TUZ131063:TUZ131070 UEV131063:UEV131070 UOR131063:UOR131070 UYN131063:UYN131070 VIJ131063:VIJ131070 VSF131063:VSF131070 WCB131063:WCB131070 WLX131063:WLX131070 WVT131063:WVT131070 L196599:L196606 JH196599:JH196606 TD196599:TD196606 ACZ196599:ACZ196606 AMV196599:AMV196606 AWR196599:AWR196606 BGN196599:BGN196606 BQJ196599:BQJ196606 CAF196599:CAF196606 CKB196599:CKB196606 CTX196599:CTX196606 DDT196599:DDT196606 DNP196599:DNP196606 DXL196599:DXL196606 EHH196599:EHH196606 ERD196599:ERD196606 FAZ196599:FAZ196606 FKV196599:FKV196606 FUR196599:FUR196606 GEN196599:GEN196606 GOJ196599:GOJ196606 GYF196599:GYF196606 HIB196599:HIB196606 HRX196599:HRX196606 IBT196599:IBT196606 ILP196599:ILP196606 IVL196599:IVL196606 JFH196599:JFH196606 JPD196599:JPD196606 JYZ196599:JYZ196606 KIV196599:KIV196606 KSR196599:KSR196606 LCN196599:LCN196606 LMJ196599:LMJ196606 LWF196599:LWF196606 MGB196599:MGB196606 MPX196599:MPX196606 MZT196599:MZT196606 NJP196599:NJP196606 NTL196599:NTL196606 ODH196599:ODH196606 OND196599:OND196606 OWZ196599:OWZ196606 PGV196599:PGV196606 PQR196599:PQR196606 QAN196599:QAN196606 QKJ196599:QKJ196606 QUF196599:QUF196606 REB196599:REB196606 RNX196599:RNX196606 RXT196599:RXT196606 SHP196599:SHP196606 SRL196599:SRL196606 TBH196599:TBH196606 TLD196599:TLD196606 TUZ196599:TUZ196606 UEV196599:UEV196606 UOR196599:UOR196606 UYN196599:UYN196606 VIJ196599:VIJ196606 VSF196599:VSF196606 WCB196599:WCB196606 WLX196599:WLX196606 WVT196599:WVT196606 L262135:L262142 JH262135:JH262142 TD262135:TD262142 ACZ262135:ACZ262142 AMV262135:AMV262142 AWR262135:AWR262142 BGN262135:BGN262142 BQJ262135:BQJ262142 CAF262135:CAF262142 CKB262135:CKB262142 CTX262135:CTX262142 DDT262135:DDT262142 DNP262135:DNP262142 DXL262135:DXL262142 EHH262135:EHH262142 ERD262135:ERD262142 FAZ262135:FAZ262142 FKV262135:FKV262142 FUR262135:FUR262142 GEN262135:GEN262142 GOJ262135:GOJ262142 GYF262135:GYF262142 HIB262135:HIB262142 HRX262135:HRX262142 IBT262135:IBT262142 ILP262135:ILP262142 IVL262135:IVL262142 JFH262135:JFH262142 JPD262135:JPD262142 JYZ262135:JYZ262142 KIV262135:KIV262142 KSR262135:KSR262142 LCN262135:LCN262142 LMJ262135:LMJ262142 LWF262135:LWF262142 MGB262135:MGB262142 MPX262135:MPX262142 MZT262135:MZT262142 NJP262135:NJP262142 NTL262135:NTL262142 ODH262135:ODH262142 OND262135:OND262142 OWZ262135:OWZ262142 PGV262135:PGV262142 PQR262135:PQR262142 QAN262135:QAN262142 QKJ262135:QKJ262142 QUF262135:QUF262142 REB262135:REB262142 RNX262135:RNX262142 RXT262135:RXT262142 SHP262135:SHP262142 SRL262135:SRL262142 TBH262135:TBH262142 TLD262135:TLD262142 TUZ262135:TUZ262142 UEV262135:UEV262142 UOR262135:UOR262142 UYN262135:UYN262142 VIJ262135:VIJ262142 VSF262135:VSF262142 WCB262135:WCB262142 WLX262135:WLX262142 WVT262135:WVT262142 L327671:L327678 JH327671:JH327678 TD327671:TD327678 ACZ327671:ACZ327678 AMV327671:AMV327678 AWR327671:AWR327678 BGN327671:BGN327678 BQJ327671:BQJ327678 CAF327671:CAF327678 CKB327671:CKB327678 CTX327671:CTX327678 DDT327671:DDT327678 DNP327671:DNP327678 DXL327671:DXL327678 EHH327671:EHH327678 ERD327671:ERD327678 FAZ327671:FAZ327678 FKV327671:FKV327678 FUR327671:FUR327678 GEN327671:GEN327678 GOJ327671:GOJ327678 GYF327671:GYF327678 HIB327671:HIB327678 HRX327671:HRX327678 IBT327671:IBT327678 ILP327671:ILP327678 IVL327671:IVL327678 JFH327671:JFH327678 JPD327671:JPD327678 JYZ327671:JYZ327678 KIV327671:KIV327678 KSR327671:KSR327678 LCN327671:LCN327678 LMJ327671:LMJ327678 LWF327671:LWF327678 MGB327671:MGB327678 MPX327671:MPX327678 MZT327671:MZT327678 NJP327671:NJP327678 NTL327671:NTL327678 ODH327671:ODH327678 OND327671:OND327678 OWZ327671:OWZ327678 PGV327671:PGV327678 PQR327671:PQR327678 QAN327671:QAN327678 QKJ327671:QKJ327678 QUF327671:QUF327678 REB327671:REB327678 RNX327671:RNX327678 RXT327671:RXT327678 SHP327671:SHP327678 SRL327671:SRL327678 TBH327671:TBH327678 TLD327671:TLD327678 TUZ327671:TUZ327678 UEV327671:UEV327678 UOR327671:UOR327678 UYN327671:UYN327678 VIJ327671:VIJ327678 VSF327671:VSF327678 WCB327671:WCB327678 WLX327671:WLX327678 WVT327671:WVT327678 L393207:L393214 JH393207:JH393214 TD393207:TD393214 ACZ393207:ACZ393214 AMV393207:AMV393214 AWR393207:AWR393214 BGN393207:BGN393214 BQJ393207:BQJ393214 CAF393207:CAF393214 CKB393207:CKB393214 CTX393207:CTX393214 DDT393207:DDT393214 DNP393207:DNP393214 DXL393207:DXL393214 EHH393207:EHH393214 ERD393207:ERD393214 FAZ393207:FAZ393214 FKV393207:FKV393214 FUR393207:FUR393214 GEN393207:GEN393214 GOJ393207:GOJ393214 GYF393207:GYF393214 HIB393207:HIB393214 HRX393207:HRX393214 IBT393207:IBT393214 ILP393207:ILP393214 IVL393207:IVL393214 JFH393207:JFH393214 JPD393207:JPD393214 JYZ393207:JYZ393214 KIV393207:KIV393214 KSR393207:KSR393214 LCN393207:LCN393214 LMJ393207:LMJ393214 LWF393207:LWF393214 MGB393207:MGB393214 MPX393207:MPX393214 MZT393207:MZT393214 NJP393207:NJP393214 NTL393207:NTL393214 ODH393207:ODH393214 OND393207:OND393214 OWZ393207:OWZ393214 PGV393207:PGV393214 PQR393207:PQR393214 QAN393207:QAN393214 QKJ393207:QKJ393214 QUF393207:QUF393214 REB393207:REB393214 RNX393207:RNX393214 RXT393207:RXT393214 SHP393207:SHP393214 SRL393207:SRL393214 TBH393207:TBH393214 TLD393207:TLD393214 TUZ393207:TUZ393214 UEV393207:UEV393214 UOR393207:UOR393214 UYN393207:UYN393214 VIJ393207:VIJ393214 VSF393207:VSF393214 WCB393207:WCB393214 WLX393207:WLX393214 WVT393207:WVT393214 L458743:L458750 JH458743:JH458750 TD458743:TD458750 ACZ458743:ACZ458750 AMV458743:AMV458750 AWR458743:AWR458750 BGN458743:BGN458750 BQJ458743:BQJ458750 CAF458743:CAF458750 CKB458743:CKB458750 CTX458743:CTX458750 DDT458743:DDT458750 DNP458743:DNP458750 DXL458743:DXL458750 EHH458743:EHH458750 ERD458743:ERD458750 FAZ458743:FAZ458750 FKV458743:FKV458750 FUR458743:FUR458750 GEN458743:GEN458750 GOJ458743:GOJ458750 GYF458743:GYF458750 HIB458743:HIB458750 HRX458743:HRX458750 IBT458743:IBT458750 ILP458743:ILP458750 IVL458743:IVL458750 JFH458743:JFH458750 JPD458743:JPD458750 JYZ458743:JYZ458750 KIV458743:KIV458750 KSR458743:KSR458750 LCN458743:LCN458750 LMJ458743:LMJ458750 LWF458743:LWF458750 MGB458743:MGB458750 MPX458743:MPX458750 MZT458743:MZT458750 NJP458743:NJP458750 NTL458743:NTL458750 ODH458743:ODH458750 OND458743:OND458750 OWZ458743:OWZ458750 PGV458743:PGV458750 PQR458743:PQR458750 QAN458743:QAN458750 QKJ458743:QKJ458750 QUF458743:QUF458750 REB458743:REB458750 RNX458743:RNX458750 RXT458743:RXT458750 SHP458743:SHP458750 SRL458743:SRL458750 TBH458743:TBH458750 TLD458743:TLD458750 TUZ458743:TUZ458750 UEV458743:UEV458750 UOR458743:UOR458750 UYN458743:UYN458750 VIJ458743:VIJ458750 VSF458743:VSF458750 WCB458743:WCB458750 WLX458743:WLX458750 WVT458743:WVT458750 L524279:L524286 JH524279:JH524286 TD524279:TD524286 ACZ524279:ACZ524286 AMV524279:AMV524286 AWR524279:AWR524286 BGN524279:BGN524286 BQJ524279:BQJ524286 CAF524279:CAF524286 CKB524279:CKB524286 CTX524279:CTX524286 DDT524279:DDT524286 DNP524279:DNP524286 DXL524279:DXL524286 EHH524279:EHH524286 ERD524279:ERD524286 FAZ524279:FAZ524286 FKV524279:FKV524286 FUR524279:FUR524286 GEN524279:GEN524286 GOJ524279:GOJ524286 GYF524279:GYF524286 HIB524279:HIB524286 HRX524279:HRX524286 IBT524279:IBT524286 ILP524279:ILP524286 IVL524279:IVL524286 JFH524279:JFH524286 JPD524279:JPD524286 JYZ524279:JYZ524286 KIV524279:KIV524286 KSR524279:KSR524286 LCN524279:LCN524286 LMJ524279:LMJ524286 LWF524279:LWF524286 MGB524279:MGB524286 MPX524279:MPX524286 MZT524279:MZT524286 NJP524279:NJP524286 NTL524279:NTL524286 ODH524279:ODH524286 OND524279:OND524286 OWZ524279:OWZ524286 PGV524279:PGV524286 PQR524279:PQR524286 QAN524279:QAN524286 QKJ524279:QKJ524286 QUF524279:QUF524286 REB524279:REB524286 RNX524279:RNX524286 RXT524279:RXT524286 SHP524279:SHP524286 SRL524279:SRL524286 TBH524279:TBH524286 TLD524279:TLD524286 TUZ524279:TUZ524286 UEV524279:UEV524286 UOR524279:UOR524286 UYN524279:UYN524286 VIJ524279:VIJ524286 VSF524279:VSF524286 WCB524279:WCB524286 WLX524279:WLX524286 WVT524279:WVT524286 L589815:L589822 JH589815:JH589822 TD589815:TD589822 ACZ589815:ACZ589822 AMV589815:AMV589822 AWR589815:AWR589822 BGN589815:BGN589822 BQJ589815:BQJ589822 CAF589815:CAF589822 CKB589815:CKB589822 CTX589815:CTX589822 DDT589815:DDT589822 DNP589815:DNP589822 DXL589815:DXL589822 EHH589815:EHH589822 ERD589815:ERD589822 FAZ589815:FAZ589822 FKV589815:FKV589822 FUR589815:FUR589822 GEN589815:GEN589822 GOJ589815:GOJ589822 GYF589815:GYF589822 HIB589815:HIB589822 HRX589815:HRX589822 IBT589815:IBT589822 ILP589815:ILP589822 IVL589815:IVL589822 JFH589815:JFH589822 JPD589815:JPD589822 JYZ589815:JYZ589822 KIV589815:KIV589822 KSR589815:KSR589822 LCN589815:LCN589822 LMJ589815:LMJ589822 LWF589815:LWF589822 MGB589815:MGB589822 MPX589815:MPX589822 MZT589815:MZT589822 NJP589815:NJP589822 NTL589815:NTL589822 ODH589815:ODH589822 OND589815:OND589822 OWZ589815:OWZ589822 PGV589815:PGV589822 PQR589815:PQR589822 QAN589815:QAN589822 QKJ589815:QKJ589822 QUF589815:QUF589822 REB589815:REB589822 RNX589815:RNX589822 RXT589815:RXT589822 SHP589815:SHP589822 SRL589815:SRL589822 TBH589815:TBH589822 TLD589815:TLD589822 TUZ589815:TUZ589822 UEV589815:UEV589822 UOR589815:UOR589822 UYN589815:UYN589822 VIJ589815:VIJ589822 VSF589815:VSF589822 WCB589815:WCB589822 WLX589815:WLX589822 WVT589815:WVT589822 L655351:L655358 JH655351:JH655358 TD655351:TD655358 ACZ655351:ACZ655358 AMV655351:AMV655358 AWR655351:AWR655358 BGN655351:BGN655358 BQJ655351:BQJ655358 CAF655351:CAF655358 CKB655351:CKB655358 CTX655351:CTX655358 DDT655351:DDT655358 DNP655351:DNP655358 DXL655351:DXL655358 EHH655351:EHH655358 ERD655351:ERD655358 FAZ655351:FAZ655358 FKV655351:FKV655358 FUR655351:FUR655358 GEN655351:GEN655358 GOJ655351:GOJ655358 GYF655351:GYF655358 HIB655351:HIB655358 HRX655351:HRX655358 IBT655351:IBT655358 ILP655351:ILP655358 IVL655351:IVL655358 JFH655351:JFH655358 JPD655351:JPD655358 JYZ655351:JYZ655358 KIV655351:KIV655358 KSR655351:KSR655358 LCN655351:LCN655358 LMJ655351:LMJ655358 LWF655351:LWF655358 MGB655351:MGB655358 MPX655351:MPX655358 MZT655351:MZT655358 NJP655351:NJP655358 NTL655351:NTL655358 ODH655351:ODH655358 OND655351:OND655358 OWZ655351:OWZ655358 PGV655351:PGV655358 PQR655351:PQR655358 QAN655351:QAN655358 QKJ655351:QKJ655358 QUF655351:QUF655358 REB655351:REB655358 RNX655351:RNX655358 RXT655351:RXT655358 SHP655351:SHP655358 SRL655351:SRL655358 TBH655351:TBH655358 TLD655351:TLD655358 TUZ655351:TUZ655358 UEV655351:UEV655358 UOR655351:UOR655358 UYN655351:UYN655358 VIJ655351:VIJ655358 VSF655351:VSF655358 WCB655351:WCB655358 WLX655351:WLX655358 WVT655351:WVT655358 L720887:L720894 JH720887:JH720894 TD720887:TD720894 ACZ720887:ACZ720894 AMV720887:AMV720894 AWR720887:AWR720894 BGN720887:BGN720894 BQJ720887:BQJ720894 CAF720887:CAF720894 CKB720887:CKB720894 CTX720887:CTX720894 DDT720887:DDT720894 DNP720887:DNP720894 DXL720887:DXL720894 EHH720887:EHH720894 ERD720887:ERD720894 FAZ720887:FAZ720894 FKV720887:FKV720894 FUR720887:FUR720894 GEN720887:GEN720894 GOJ720887:GOJ720894 GYF720887:GYF720894 HIB720887:HIB720894 HRX720887:HRX720894 IBT720887:IBT720894 ILP720887:ILP720894 IVL720887:IVL720894 JFH720887:JFH720894 JPD720887:JPD720894 JYZ720887:JYZ720894 KIV720887:KIV720894 KSR720887:KSR720894 LCN720887:LCN720894 LMJ720887:LMJ720894 LWF720887:LWF720894 MGB720887:MGB720894 MPX720887:MPX720894 MZT720887:MZT720894 NJP720887:NJP720894 NTL720887:NTL720894 ODH720887:ODH720894 OND720887:OND720894 OWZ720887:OWZ720894 PGV720887:PGV720894 PQR720887:PQR720894 QAN720887:QAN720894 QKJ720887:QKJ720894 QUF720887:QUF720894 REB720887:REB720894 RNX720887:RNX720894 RXT720887:RXT720894 SHP720887:SHP720894 SRL720887:SRL720894 TBH720887:TBH720894 TLD720887:TLD720894 TUZ720887:TUZ720894 UEV720887:UEV720894 UOR720887:UOR720894 UYN720887:UYN720894 VIJ720887:VIJ720894 VSF720887:VSF720894 WCB720887:WCB720894 WLX720887:WLX720894 WVT720887:WVT720894 L786423:L786430 JH786423:JH786430 TD786423:TD786430 ACZ786423:ACZ786430 AMV786423:AMV786430 AWR786423:AWR786430 BGN786423:BGN786430 BQJ786423:BQJ786430 CAF786423:CAF786430 CKB786423:CKB786430 CTX786423:CTX786430 DDT786423:DDT786430 DNP786423:DNP786430 DXL786423:DXL786430 EHH786423:EHH786430 ERD786423:ERD786430 FAZ786423:FAZ786430 FKV786423:FKV786430 FUR786423:FUR786430 GEN786423:GEN786430 GOJ786423:GOJ786430 GYF786423:GYF786430 HIB786423:HIB786430 HRX786423:HRX786430 IBT786423:IBT786430 ILP786423:ILP786430 IVL786423:IVL786430 JFH786423:JFH786430 JPD786423:JPD786430 JYZ786423:JYZ786430 KIV786423:KIV786430 KSR786423:KSR786430 LCN786423:LCN786430 LMJ786423:LMJ786430 LWF786423:LWF786430 MGB786423:MGB786430 MPX786423:MPX786430 MZT786423:MZT786430 NJP786423:NJP786430 NTL786423:NTL786430 ODH786423:ODH786430 OND786423:OND786430 OWZ786423:OWZ786430 PGV786423:PGV786430 PQR786423:PQR786430 QAN786423:QAN786430 QKJ786423:QKJ786430 QUF786423:QUF786430 REB786423:REB786430 RNX786423:RNX786430 RXT786423:RXT786430 SHP786423:SHP786430 SRL786423:SRL786430 TBH786423:TBH786430 TLD786423:TLD786430 TUZ786423:TUZ786430 UEV786423:UEV786430 UOR786423:UOR786430 UYN786423:UYN786430 VIJ786423:VIJ786430 VSF786423:VSF786430 WCB786423:WCB786430 WLX786423:WLX786430 WVT786423:WVT786430 L851959:L851966 JH851959:JH851966 TD851959:TD851966 ACZ851959:ACZ851966 AMV851959:AMV851966 AWR851959:AWR851966 BGN851959:BGN851966 BQJ851959:BQJ851966 CAF851959:CAF851966 CKB851959:CKB851966 CTX851959:CTX851966 DDT851959:DDT851966 DNP851959:DNP851966 DXL851959:DXL851966 EHH851959:EHH851966 ERD851959:ERD851966 FAZ851959:FAZ851966 FKV851959:FKV851966 FUR851959:FUR851966 GEN851959:GEN851966 GOJ851959:GOJ851966 GYF851959:GYF851966 HIB851959:HIB851966 HRX851959:HRX851966 IBT851959:IBT851966 ILP851959:ILP851966 IVL851959:IVL851966 JFH851959:JFH851966 JPD851959:JPD851966 JYZ851959:JYZ851966 KIV851959:KIV851966 KSR851959:KSR851966 LCN851959:LCN851966 LMJ851959:LMJ851966 LWF851959:LWF851966 MGB851959:MGB851966 MPX851959:MPX851966 MZT851959:MZT851966 NJP851959:NJP851966 NTL851959:NTL851966 ODH851959:ODH851966 OND851959:OND851966 OWZ851959:OWZ851966 PGV851959:PGV851966 PQR851959:PQR851966 QAN851959:QAN851966 QKJ851959:QKJ851966 QUF851959:QUF851966 REB851959:REB851966 RNX851959:RNX851966 RXT851959:RXT851966 SHP851959:SHP851966 SRL851959:SRL851966 TBH851959:TBH851966 TLD851959:TLD851966 TUZ851959:TUZ851966 UEV851959:UEV851966 UOR851959:UOR851966 UYN851959:UYN851966 VIJ851959:VIJ851966 VSF851959:VSF851966 WCB851959:WCB851966 WLX851959:WLX851966 WVT851959:WVT851966 L917495:L917502 JH917495:JH917502 TD917495:TD917502 ACZ917495:ACZ917502 AMV917495:AMV917502 AWR917495:AWR917502 BGN917495:BGN917502 BQJ917495:BQJ917502 CAF917495:CAF917502 CKB917495:CKB917502 CTX917495:CTX917502 DDT917495:DDT917502 DNP917495:DNP917502 DXL917495:DXL917502 EHH917495:EHH917502 ERD917495:ERD917502 FAZ917495:FAZ917502 FKV917495:FKV917502 FUR917495:FUR917502 GEN917495:GEN917502 GOJ917495:GOJ917502 GYF917495:GYF917502 HIB917495:HIB917502 HRX917495:HRX917502 IBT917495:IBT917502 ILP917495:ILP917502 IVL917495:IVL917502 JFH917495:JFH917502 JPD917495:JPD917502 JYZ917495:JYZ917502 KIV917495:KIV917502 KSR917495:KSR917502 LCN917495:LCN917502 LMJ917495:LMJ917502 LWF917495:LWF917502 MGB917495:MGB917502 MPX917495:MPX917502 MZT917495:MZT917502 NJP917495:NJP917502 NTL917495:NTL917502 ODH917495:ODH917502 OND917495:OND917502 OWZ917495:OWZ917502 PGV917495:PGV917502 PQR917495:PQR917502 QAN917495:QAN917502 QKJ917495:QKJ917502 QUF917495:QUF917502 REB917495:REB917502 RNX917495:RNX917502 RXT917495:RXT917502 SHP917495:SHP917502 SRL917495:SRL917502 TBH917495:TBH917502 TLD917495:TLD917502 TUZ917495:TUZ917502 UEV917495:UEV917502 UOR917495:UOR917502 UYN917495:UYN917502 VIJ917495:VIJ917502 VSF917495:VSF917502 WCB917495:WCB917502 WLX917495:WLX917502 WVT917495:WVT917502 L983031:L983038 JH983031:JH983038 TD983031:TD983038 ACZ983031:ACZ983038 AMV983031:AMV983038 AWR983031:AWR983038 BGN983031:BGN983038 BQJ983031:BQJ983038 CAF983031:CAF983038 CKB983031:CKB983038 CTX983031:CTX983038 DDT983031:DDT983038 DNP983031:DNP983038 DXL983031:DXL983038 EHH983031:EHH983038 ERD983031:ERD983038 FAZ983031:FAZ983038 FKV983031:FKV983038 FUR983031:FUR983038 GEN983031:GEN983038 GOJ983031:GOJ983038 GYF983031:GYF983038 HIB983031:HIB983038 HRX983031:HRX983038 IBT983031:IBT983038 ILP983031:ILP983038 IVL983031:IVL983038 JFH983031:JFH983038 JPD983031:JPD983038 JYZ983031:JYZ983038 KIV983031:KIV983038 KSR983031:KSR983038 LCN983031:LCN983038 LMJ983031:LMJ983038 LWF983031:LWF983038 MGB983031:MGB983038 MPX983031:MPX983038 MZT983031:MZT983038 NJP983031:NJP983038 NTL983031:NTL983038 ODH983031:ODH983038 OND983031:OND983038 OWZ983031:OWZ983038 PGV983031:PGV983038 PQR983031:PQR983038 QAN983031:QAN983038 QKJ983031:QKJ983038 QUF983031:QUF983038 REB983031:REB983038 RNX983031:RNX983038 RXT983031:RXT983038 SHP983031:SHP983038 SRL983031:SRL983038 TBH983031:TBH983038 TLD983031:TLD983038 TUZ983031:TUZ983038 UEV983031:UEV983038 UOR983031:UOR983038 UYN983031:UYN983038 VIJ983031:VIJ983038 VSF983031:VSF983038 WCB983031:WCB983038 WLX983031:WLX983038 L38:L44">
      <formula1>$H$103:$H$108</formula1>
    </dataValidation>
    <dataValidation type="list" allowBlank="1" showInputMessage="1" showErrorMessage="1" sqref="WVS983031:WVS983038 JG38:JG44 TC38:TC44 ACY38:ACY44 AMU38:AMU44 AWQ38:AWQ44 BGM38:BGM44 BQI38:BQI44 CAE38:CAE44 CKA38:CKA44 CTW38:CTW44 DDS38:DDS44 DNO38:DNO44 DXK38:DXK44 EHG38:EHG44 ERC38:ERC44 FAY38:FAY44 FKU38:FKU44 FUQ38:FUQ44 GEM38:GEM44 GOI38:GOI44 GYE38:GYE44 HIA38:HIA44 HRW38:HRW44 IBS38:IBS44 ILO38:ILO44 IVK38:IVK44 JFG38:JFG44 JPC38:JPC44 JYY38:JYY44 KIU38:KIU44 KSQ38:KSQ44 LCM38:LCM44 LMI38:LMI44 LWE38:LWE44 MGA38:MGA44 MPW38:MPW44 MZS38:MZS44 NJO38:NJO44 NTK38:NTK44 ODG38:ODG44 ONC38:ONC44 OWY38:OWY44 PGU38:PGU44 PQQ38:PQQ44 QAM38:QAM44 QKI38:QKI44 QUE38:QUE44 REA38:REA44 RNW38:RNW44 RXS38:RXS44 SHO38:SHO44 SRK38:SRK44 TBG38:TBG44 TLC38:TLC44 TUY38:TUY44 UEU38:UEU44 UOQ38:UOQ44 UYM38:UYM44 VII38:VII44 VSE38:VSE44 WCA38:WCA44 WLW38:WLW44 WVS38:WVS44 K65541:K65579 JG65541:JG65579 TC65541:TC65579 ACY65541:ACY65579 AMU65541:AMU65579 AWQ65541:AWQ65579 BGM65541:BGM65579 BQI65541:BQI65579 CAE65541:CAE65579 CKA65541:CKA65579 CTW65541:CTW65579 DDS65541:DDS65579 DNO65541:DNO65579 DXK65541:DXK65579 EHG65541:EHG65579 ERC65541:ERC65579 FAY65541:FAY65579 FKU65541:FKU65579 FUQ65541:FUQ65579 GEM65541:GEM65579 GOI65541:GOI65579 GYE65541:GYE65579 HIA65541:HIA65579 HRW65541:HRW65579 IBS65541:IBS65579 ILO65541:ILO65579 IVK65541:IVK65579 JFG65541:JFG65579 JPC65541:JPC65579 JYY65541:JYY65579 KIU65541:KIU65579 KSQ65541:KSQ65579 LCM65541:LCM65579 LMI65541:LMI65579 LWE65541:LWE65579 MGA65541:MGA65579 MPW65541:MPW65579 MZS65541:MZS65579 NJO65541:NJO65579 NTK65541:NTK65579 ODG65541:ODG65579 ONC65541:ONC65579 OWY65541:OWY65579 PGU65541:PGU65579 PQQ65541:PQQ65579 QAM65541:QAM65579 QKI65541:QKI65579 QUE65541:QUE65579 REA65541:REA65579 RNW65541:RNW65579 RXS65541:RXS65579 SHO65541:SHO65579 SRK65541:SRK65579 TBG65541:TBG65579 TLC65541:TLC65579 TUY65541:TUY65579 UEU65541:UEU65579 UOQ65541:UOQ65579 UYM65541:UYM65579 VII65541:VII65579 VSE65541:VSE65579 WCA65541:WCA65579 WLW65541:WLW65579 WVS65541:WVS65579 K131077:K131115 JG131077:JG131115 TC131077:TC131115 ACY131077:ACY131115 AMU131077:AMU131115 AWQ131077:AWQ131115 BGM131077:BGM131115 BQI131077:BQI131115 CAE131077:CAE131115 CKA131077:CKA131115 CTW131077:CTW131115 DDS131077:DDS131115 DNO131077:DNO131115 DXK131077:DXK131115 EHG131077:EHG131115 ERC131077:ERC131115 FAY131077:FAY131115 FKU131077:FKU131115 FUQ131077:FUQ131115 GEM131077:GEM131115 GOI131077:GOI131115 GYE131077:GYE131115 HIA131077:HIA131115 HRW131077:HRW131115 IBS131077:IBS131115 ILO131077:ILO131115 IVK131077:IVK131115 JFG131077:JFG131115 JPC131077:JPC131115 JYY131077:JYY131115 KIU131077:KIU131115 KSQ131077:KSQ131115 LCM131077:LCM131115 LMI131077:LMI131115 LWE131077:LWE131115 MGA131077:MGA131115 MPW131077:MPW131115 MZS131077:MZS131115 NJO131077:NJO131115 NTK131077:NTK131115 ODG131077:ODG131115 ONC131077:ONC131115 OWY131077:OWY131115 PGU131077:PGU131115 PQQ131077:PQQ131115 QAM131077:QAM131115 QKI131077:QKI131115 QUE131077:QUE131115 REA131077:REA131115 RNW131077:RNW131115 RXS131077:RXS131115 SHO131077:SHO131115 SRK131077:SRK131115 TBG131077:TBG131115 TLC131077:TLC131115 TUY131077:TUY131115 UEU131077:UEU131115 UOQ131077:UOQ131115 UYM131077:UYM131115 VII131077:VII131115 VSE131077:VSE131115 WCA131077:WCA131115 WLW131077:WLW131115 WVS131077:WVS131115 K196613:K196651 JG196613:JG196651 TC196613:TC196651 ACY196613:ACY196651 AMU196613:AMU196651 AWQ196613:AWQ196651 BGM196613:BGM196651 BQI196613:BQI196651 CAE196613:CAE196651 CKA196613:CKA196651 CTW196613:CTW196651 DDS196613:DDS196651 DNO196613:DNO196651 DXK196613:DXK196651 EHG196613:EHG196651 ERC196613:ERC196651 FAY196613:FAY196651 FKU196613:FKU196651 FUQ196613:FUQ196651 GEM196613:GEM196651 GOI196613:GOI196651 GYE196613:GYE196651 HIA196613:HIA196651 HRW196613:HRW196651 IBS196613:IBS196651 ILO196613:ILO196651 IVK196613:IVK196651 JFG196613:JFG196651 JPC196613:JPC196651 JYY196613:JYY196651 KIU196613:KIU196651 KSQ196613:KSQ196651 LCM196613:LCM196651 LMI196613:LMI196651 LWE196613:LWE196651 MGA196613:MGA196651 MPW196613:MPW196651 MZS196613:MZS196651 NJO196613:NJO196651 NTK196613:NTK196651 ODG196613:ODG196651 ONC196613:ONC196651 OWY196613:OWY196651 PGU196613:PGU196651 PQQ196613:PQQ196651 QAM196613:QAM196651 QKI196613:QKI196651 QUE196613:QUE196651 REA196613:REA196651 RNW196613:RNW196651 RXS196613:RXS196651 SHO196613:SHO196651 SRK196613:SRK196651 TBG196613:TBG196651 TLC196613:TLC196651 TUY196613:TUY196651 UEU196613:UEU196651 UOQ196613:UOQ196651 UYM196613:UYM196651 VII196613:VII196651 VSE196613:VSE196651 WCA196613:WCA196651 WLW196613:WLW196651 WVS196613:WVS196651 K262149:K262187 JG262149:JG262187 TC262149:TC262187 ACY262149:ACY262187 AMU262149:AMU262187 AWQ262149:AWQ262187 BGM262149:BGM262187 BQI262149:BQI262187 CAE262149:CAE262187 CKA262149:CKA262187 CTW262149:CTW262187 DDS262149:DDS262187 DNO262149:DNO262187 DXK262149:DXK262187 EHG262149:EHG262187 ERC262149:ERC262187 FAY262149:FAY262187 FKU262149:FKU262187 FUQ262149:FUQ262187 GEM262149:GEM262187 GOI262149:GOI262187 GYE262149:GYE262187 HIA262149:HIA262187 HRW262149:HRW262187 IBS262149:IBS262187 ILO262149:ILO262187 IVK262149:IVK262187 JFG262149:JFG262187 JPC262149:JPC262187 JYY262149:JYY262187 KIU262149:KIU262187 KSQ262149:KSQ262187 LCM262149:LCM262187 LMI262149:LMI262187 LWE262149:LWE262187 MGA262149:MGA262187 MPW262149:MPW262187 MZS262149:MZS262187 NJO262149:NJO262187 NTK262149:NTK262187 ODG262149:ODG262187 ONC262149:ONC262187 OWY262149:OWY262187 PGU262149:PGU262187 PQQ262149:PQQ262187 QAM262149:QAM262187 QKI262149:QKI262187 QUE262149:QUE262187 REA262149:REA262187 RNW262149:RNW262187 RXS262149:RXS262187 SHO262149:SHO262187 SRK262149:SRK262187 TBG262149:TBG262187 TLC262149:TLC262187 TUY262149:TUY262187 UEU262149:UEU262187 UOQ262149:UOQ262187 UYM262149:UYM262187 VII262149:VII262187 VSE262149:VSE262187 WCA262149:WCA262187 WLW262149:WLW262187 WVS262149:WVS262187 K327685:K327723 JG327685:JG327723 TC327685:TC327723 ACY327685:ACY327723 AMU327685:AMU327723 AWQ327685:AWQ327723 BGM327685:BGM327723 BQI327685:BQI327723 CAE327685:CAE327723 CKA327685:CKA327723 CTW327685:CTW327723 DDS327685:DDS327723 DNO327685:DNO327723 DXK327685:DXK327723 EHG327685:EHG327723 ERC327685:ERC327723 FAY327685:FAY327723 FKU327685:FKU327723 FUQ327685:FUQ327723 GEM327685:GEM327723 GOI327685:GOI327723 GYE327685:GYE327723 HIA327685:HIA327723 HRW327685:HRW327723 IBS327685:IBS327723 ILO327685:ILO327723 IVK327685:IVK327723 JFG327685:JFG327723 JPC327685:JPC327723 JYY327685:JYY327723 KIU327685:KIU327723 KSQ327685:KSQ327723 LCM327685:LCM327723 LMI327685:LMI327723 LWE327685:LWE327723 MGA327685:MGA327723 MPW327685:MPW327723 MZS327685:MZS327723 NJO327685:NJO327723 NTK327685:NTK327723 ODG327685:ODG327723 ONC327685:ONC327723 OWY327685:OWY327723 PGU327685:PGU327723 PQQ327685:PQQ327723 QAM327685:QAM327723 QKI327685:QKI327723 QUE327685:QUE327723 REA327685:REA327723 RNW327685:RNW327723 RXS327685:RXS327723 SHO327685:SHO327723 SRK327685:SRK327723 TBG327685:TBG327723 TLC327685:TLC327723 TUY327685:TUY327723 UEU327685:UEU327723 UOQ327685:UOQ327723 UYM327685:UYM327723 VII327685:VII327723 VSE327685:VSE327723 WCA327685:WCA327723 WLW327685:WLW327723 WVS327685:WVS327723 K393221:K393259 JG393221:JG393259 TC393221:TC393259 ACY393221:ACY393259 AMU393221:AMU393259 AWQ393221:AWQ393259 BGM393221:BGM393259 BQI393221:BQI393259 CAE393221:CAE393259 CKA393221:CKA393259 CTW393221:CTW393259 DDS393221:DDS393259 DNO393221:DNO393259 DXK393221:DXK393259 EHG393221:EHG393259 ERC393221:ERC393259 FAY393221:FAY393259 FKU393221:FKU393259 FUQ393221:FUQ393259 GEM393221:GEM393259 GOI393221:GOI393259 GYE393221:GYE393259 HIA393221:HIA393259 HRW393221:HRW393259 IBS393221:IBS393259 ILO393221:ILO393259 IVK393221:IVK393259 JFG393221:JFG393259 JPC393221:JPC393259 JYY393221:JYY393259 KIU393221:KIU393259 KSQ393221:KSQ393259 LCM393221:LCM393259 LMI393221:LMI393259 LWE393221:LWE393259 MGA393221:MGA393259 MPW393221:MPW393259 MZS393221:MZS393259 NJO393221:NJO393259 NTK393221:NTK393259 ODG393221:ODG393259 ONC393221:ONC393259 OWY393221:OWY393259 PGU393221:PGU393259 PQQ393221:PQQ393259 QAM393221:QAM393259 QKI393221:QKI393259 QUE393221:QUE393259 REA393221:REA393259 RNW393221:RNW393259 RXS393221:RXS393259 SHO393221:SHO393259 SRK393221:SRK393259 TBG393221:TBG393259 TLC393221:TLC393259 TUY393221:TUY393259 UEU393221:UEU393259 UOQ393221:UOQ393259 UYM393221:UYM393259 VII393221:VII393259 VSE393221:VSE393259 WCA393221:WCA393259 WLW393221:WLW393259 WVS393221:WVS393259 K458757:K458795 JG458757:JG458795 TC458757:TC458795 ACY458757:ACY458795 AMU458757:AMU458795 AWQ458757:AWQ458795 BGM458757:BGM458795 BQI458757:BQI458795 CAE458757:CAE458795 CKA458757:CKA458795 CTW458757:CTW458795 DDS458757:DDS458795 DNO458757:DNO458795 DXK458757:DXK458795 EHG458757:EHG458795 ERC458757:ERC458795 FAY458757:FAY458795 FKU458757:FKU458795 FUQ458757:FUQ458795 GEM458757:GEM458795 GOI458757:GOI458795 GYE458757:GYE458795 HIA458757:HIA458795 HRW458757:HRW458795 IBS458757:IBS458795 ILO458757:ILO458795 IVK458757:IVK458795 JFG458757:JFG458795 JPC458757:JPC458795 JYY458757:JYY458795 KIU458757:KIU458795 KSQ458757:KSQ458795 LCM458757:LCM458795 LMI458757:LMI458795 LWE458757:LWE458795 MGA458757:MGA458795 MPW458757:MPW458795 MZS458757:MZS458795 NJO458757:NJO458795 NTK458757:NTK458795 ODG458757:ODG458795 ONC458757:ONC458795 OWY458757:OWY458795 PGU458757:PGU458795 PQQ458757:PQQ458795 QAM458757:QAM458795 QKI458757:QKI458795 QUE458757:QUE458795 REA458757:REA458795 RNW458757:RNW458795 RXS458757:RXS458795 SHO458757:SHO458795 SRK458757:SRK458795 TBG458757:TBG458795 TLC458757:TLC458795 TUY458757:TUY458795 UEU458757:UEU458795 UOQ458757:UOQ458795 UYM458757:UYM458795 VII458757:VII458795 VSE458757:VSE458795 WCA458757:WCA458795 WLW458757:WLW458795 WVS458757:WVS458795 K524293:K524331 JG524293:JG524331 TC524293:TC524331 ACY524293:ACY524331 AMU524293:AMU524331 AWQ524293:AWQ524331 BGM524293:BGM524331 BQI524293:BQI524331 CAE524293:CAE524331 CKA524293:CKA524331 CTW524293:CTW524331 DDS524293:DDS524331 DNO524293:DNO524331 DXK524293:DXK524331 EHG524293:EHG524331 ERC524293:ERC524331 FAY524293:FAY524331 FKU524293:FKU524331 FUQ524293:FUQ524331 GEM524293:GEM524331 GOI524293:GOI524331 GYE524293:GYE524331 HIA524293:HIA524331 HRW524293:HRW524331 IBS524293:IBS524331 ILO524293:ILO524331 IVK524293:IVK524331 JFG524293:JFG524331 JPC524293:JPC524331 JYY524293:JYY524331 KIU524293:KIU524331 KSQ524293:KSQ524331 LCM524293:LCM524331 LMI524293:LMI524331 LWE524293:LWE524331 MGA524293:MGA524331 MPW524293:MPW524331 MZS524293:MZS524331 NJO524293:NJO524331 NTK524293:NTK524331 ODG524293:ODG524331 ONC524293:ONC524331 OWY524293:OWY524331 PGU524293:PGU524331 PQQ524293:PQQ524331 QAM524293:QAM524331 QKI524293:QKI524331 QUE524293:QUE524331 REA524293:REA524331 RNW524293:RNW524331 RXS524293:RXS524331 SHO524293:SHO524331 SRK524293:SRK524331 TBG524293:TBG524331 TLC524293:TLC524331 TUY524293:TUY524331 UEU524293:UEU524331 UOQ524293:UOQ524331 UYM524293:UYM524331 VII524293:VII524331 VSE524293:VSE524331 WCA524293:WCA524331 WLW524293:WLW524331 WVS524293:WVS524331 K589829:K589867 JG589829:JG589867 TC589829:TC589867 ACY589829:ACY589867 AMU589829:AMU589867 AWQ589829:AWQ589867 BGM589829:BGM589867 BQI589829:BQI589867 CAE589829:CAE589867 CKA589829:CKA589867 CTW589829:CTW589867 DDS589829:DDS589867 DNO589829:DNO589867 DXK589829:DXK589867 EHG589829:EHG589867 ERC589829:ERC589867 FAY589829:FAY589867 FKU589829:FKU589867 FUQ589829:FUQ589867 GEM589829:GEM589867 GOI589829:GOI589867 GYE589829:GYE589867 HIA589829:HIA589867 HRW589829:HRW589867 IBS589829:IBS589867 ILO589829:ILO589867 IVK589829:IVK589867 JFG589829:JFG589867 JPC589829:JPC589867 JYY589829:JYY589867 KIU589829:KIU589867 KSQ589829:KSQ589867 LCM589829:LCM589867 LMI589829:LMI589867 LWE589829:LWE589867 MGA589829:MGA589867 MPW589829:MPW589867 MZS589829:MZS589867 NJO589829:NJO589867 NTK589829:NTK589867 ODG589829:ODG589867 ONC589829:ONC589867 OWY589829:OWY589867 PGU589829:PGU589867 PQQ589829:PQQ589867 QAM589829:QAM589867 QKI589829:QKI589867 QUE589829:QUE589867 REA589829:REA589867 RNW589829:RNW589867 RXS589829:RXS589867 SHO589829:SHO589867 SRK589829:SRK589867 TBG589829:TBG589867 TLC589829:TLC589867 TUY589829:TUY589867 UEU589829:UEU589867 UOQ589829:UOQ589867 UYM589829:UYM589867 VII589829:VII589867 VSE589829:VSE589867 WCA589829:WCA589867 WLW589829:WLW589867 WVS589829:WVS589867 K655365:K655403 JG655365:JG655403 TC655365:TC655403 ACY655365:ACY655403 AMU655365:AMU655403 AWQ655365:AWQ655403 BGM655365:BGM655403 BQI655365:BQI655403 CAE655365:CAE655403 CKA655365:CKA655403 CTW655365:CTW655403 DDS655365:DDS655403 DNO655365:DNO655403 DXK655365:DXK655403 EHG655365:EHG655403 ERC655365:ERC655403 FAY655365:FAY655403 FKU655365:FKU655403 FUQ655365:FUQ655403 GEM655365:GEM655403 GOI655365:GOI655403 GYE655365:GYE655403 HIA655365:HIA655403 HRW655365:HRW655403 IBS655365:IBS655403 ILO655365:ILO655403 IVK655365:IVK655403 JFG655365:JFG655403 JPC655365:JPC655403 JYY655365:JYY655403 KIU655365:KIU655403 KSQ655365:KSQ655403 LCM655365:LCM655403 LMI655365:LMI655403 LWE655365:LWE655403 MGA655365:MGA655403 MPW655365:MPW655403 MZS655365:MZS655403 NJO655365:NJO655403 NTK655365:NTK655403 ODG655365:ODG655403 ONC655365:ONC655403 OWY655365:OWY655403 PGU655365:PGU655403 PQQ655365:PQQ655403 QAM655365:QAM655403 QKI655365:QKI655403 QUE655365:QUE655403 REA655365:REA655403 RNW655365:RNW655403 RXS655365:RXS655403 SHO655365:SHO655403 SRK655365:SRK655403 TBG655365:TBG655403 TLC655365:TLC655403 TUY655365:TUY655403 UEU655365:UEU655403 UOQ655365:UOQ655403 UYM655365:UYM655403 VII655365:VII655403 VSE655365:VSE655403 WCA655365:WCA655403 WLW655365:WLW655403 WVS655365:WVS655403 K720901:K720939 JG720901:JG720939 TC720901:TC720939 ACY720901:ACY720939 AMU720901:AMU720939 AWQ720901:AWQ720939 BGM720901:BGM720939 BQI720901:BQI720939 CAE720901:CAE720939 CKA720901:CKA720939 CTW720901:CTW720939 DDS720901:DDS720939 DNO720901:DNO720939 DXK720901:DXK720939 EHG720901:EHG720939 ERC720901:ERC720939 FAY720901:FAY720939 FKU720901:FKU720939 FUQ720901:FUQ720939 GEM720901:GEM720939 GOI720901:GOI720939 GYE720901:GYE720939 HIA720901:HIA720939 HRW720901:HRW720939 IBS720901:IBS720939 ILO720901:ILO720939 IVK720901:IVK720939 JFG720901:JFG720939 JPC720901:JPC720939 JYY720901:JYY720939 KIU720901:KIU720939 KSQ720901:KSQ720939 LCM720901:LCM720939 LMI720901:LMI720939 LWE720901:LWE720939 MGA720901:MGA720939 MPW720901:MPW720939 MZS720901:MZS720939 NJO720901:NJO720939 NTK720901:NTK720939 ODG720901:ODG720939 ONC720901:ONC720939 OWY720901:OWY720939 PGU720901:PGU720939 PQQ720901:PQQ720939 QAM720901:QAM720939 QKI720901:QKI720939 QUE720901:QUE720939 REA720901:REA720939 RNW720901:RNW720939 RXS720901:RXS720939 SHO720901:SHO720939 SRK720901:SRK720939 TBG720901:TBG720939 TLC720901:TLC720939 TUY720901:TUY720939 UEU720901:UEU720939 UOQ720901:UOQ720939 UYM720901:UYM720939 VII720901:VII720939 VSE720901:VSE720939 WCA720901:WCA720939 WLW720901:WLW720939 WVS720901:WVS720939 K786437:K786475 JG786437:JG786475 TC786437:TC786475 ACY786437:ACY786475 AMU786437:AMU786475 AWQ786437:AWQ786475 BGM786437:BGM786475 BQI786437:BQI786475 CAE786437:CAE786475 CKA786437:CKA786475 CTW786437:CTW786475 DDS786437:DDS786475 DNO786437:DNO786475 DXK786437:DXK786475 EHG786437:EHG786475 ERC786437:ERC786475 FAY786437:FAY786475 FKU786437:FKU786475 FUQ786437:FUQ786475 GEM786437:GEM786475 GOI786437:GOI786475 GYE786437:GYE786475 HIA786437:HIA786475 HRW786437:HRW786475 IBS786437:IBS786475 ILO786437:ILO786475 IVK786437:IVK786475 JFG786437:JFG786475 JPC786437:JPC786475 JYY786437:JYY786475 KIU786437:KIU786475 KSQ786437:KSQ786475 LCM786437:LCM786475 LMI786437:LMI786475 LWE786437:LWE786475 MGA786437:MGA786475 MPW786437:MPW786475 MZS786437:MZS786475 NJO786437:NJO786475 NTK786437:NTK786475 ODG786437:ODG786475 ONC786437:ONC786475 OWY786437:OWY786475 PGU786437:PGU786475 PQQ786437:PQQ786475 QAM786437:QAM786475 QKI786437:QKI786475 QUE786437:QUE786475 REA786437:REA786475 RNW786437:RNW786475 RXS786437:RXS786475 SHO786437:SHO786475 SRK786437:SRK786475 TBG786437:TBG786475 TLC786437:TLC786475 TUY786437:TUY786475 UEU786437:UEU786475 UOQ786437:UOQ786475 UYM786437:UYM786475 VII786437:VII786475 VSE786437:VSE786475 WCA786437:WCA786475 WLW786437:WLW786475 WVS786437:WVS786475 K851973:K852011 JG851973:JG852011 TC851973:TC852011 ACY851973:ACY852011 AMU851973:AMU852011 AWQ851973:AWQ852011 BGM851973:BGM852011 BQI851973:BQI852011 CAE851973:CAE852011 CKA851973:CKA852011 CTW851973:CTW852011 DDS851973:DDS852011 DNO851973:DNO852011 DXK851973:DXK852011 EHG851973:EHG852011 ERC851973:ERC852011 FAY851973:FAY852011 FKU851973:FKU852011 FUQ851973:FUQ852011 GEM851973:GEM852011 GOI851973:GOI852011 GYE851973:GYE852011 HIA851973:HIA852011 HRW851973:HRW852011 IBS851973:IBS852011 ILO851973:ILO852011 IVK851973:IVK852011 JFG851973:JFG852011 JPC851973:JPC852011 JYY851973:JYY852011 KIU851973:KIU852011 KSQ851973:KSQ852011 LCM851973:LCM852011 LMI851973:LMI852011 LWE851973:LWE852011 MGA851973:MGA852011 MPW851973:MPW852011 MZS851973:MZS852011 NJO851973:NJO852011 NTK851973:NTK852011 ODG851973:ODG852011 ONC851973:ONC852011 OWY851973:OWY852011 PGU851973:PGU852011 PQQ851973:PQQ852011 QAM851973:QAM852011 QKI851973:QKI852011 QUE851973:QUE852011 REA851973:REA852011 RNW851973:RNW852011 RXS851973:RXS852011 SHO851973:SHO852011 SRK851973:SRK852011 TBG851973:TBG852011 TLC851973:TLC852011 TUY851973:TUY852011 UEU851973:UEU852011 UOQ851973:UOQ852011 UYM851973:UYM852011 VII851973:VII852011 VSE851973:VSE852011 WCA851973:WCA852011 WLW851973:WLW852011 WVS851973:WVS852011 K917509:K917547 JG917509:JG917547 TC917509:TC917547 ACY917509:ACY917547 AMU917509:AMU917547 AWQ917509:AWQ917547 BGM917509:BGM917547 BQI917509:BQI917547 CAE917509:CAE917547 CKA917509:CKA917547 CTW917509:CTW917547 DDS917509:DDS917547 DNO917509:DNO917547 DXK917509:DXK917547 EHG917509:EHG917547 ERC917509:ERC917547 FAY917509:FAY917547 FKU917509:FKU917547 FUQ917509:FUQ917547 GEM917509:GEM917547 GOI917509:GOI917547 GYE917509:GYE917547 HIA917509:HIA917547 HRW917509:HRW917547 IBS917509:IBS917547 ILO917509:ILO917547 IVK917509:IVK917547 JFG917509:JFG917547 JPC917509:JPC917547 JYY917509:JYY917547 KIU917509:KIU917547 KSQ917509:KSQ917547 LCM917509:LCM917547 LMI917509:LMI917547 LWE917509:LWE917547 MGA917509:MGA917547 MPW917509:MPW917547 MZS917509:MZS917547 NJO917509:NJO917547 NTK917509:NTK917547 ODG917509:ODG917547 ONC917509:ONC917547 OWY917509:OWY917547 PGU917509:PGU917547 PQQ917509:PQQ917547 QAM917509:QAM917547 QKI917509:QKI917547 QUE917509:QUE917547 REA917509:REA917547 RNW917509:RNW917547 RXS917509:RXS917547 SHO917509:SHO917547 SRK917509:SRK917547 TBG917509:TBG917547 TLC917509:TLC917547 TUY917509:TUY917547 UEU917509:UEU917547 UOQ917509:UOQ917547 UYM917509:UYM917547 VII917509:VII917547 VSE917509:VSE917547 WCA917509:WCA917547 WLW917509:WLW917547 WVS917509:WVS917547 K983045:K983083 JG983045:JG983083 TC983045:TC983083 ACY983045:ACY983083 AMU983045:AMU983083 AWQ983045:AWQ983083 BGM983045:BGM983083 BQI983045:BQI983083 CAE983045:CAE983083 CKA983045:CKA983083 CTW983045:CTW983083 DDS983045:DDS983083 DNO983045:DNO983083 DXK983045:DXK983083 EHG983045:EHG983083 ERC983045:ERC983083 FAY983045:FAY983083 FKU983045:FKU983083 FUQ983045:FUQ983083 GEM983045:GEM983083 GOI983045:GOI983083 GYE983045:GYE983083 HIA983045:HIA983083 HRW983045:HRW983083 IBS983045:IBS983083 ILO983045:ILO983083 IVK983045:IVK983083 JFG983045:JFG983083 JPC983045:JPC983083 JYY983045:JYY983083 KIU983045:KIU983083 KSQ983045:KSQ983083 LCM983045:LCM983083 LMI983045:LMI983083 LWE983045:LWE983083 MGA983045:MGA983083 MPW983045:MPW983083 MZS983045:MZS983083 NJO983045:NJO983083 NTK983045:NTK983083 ODG983045:ODG983083 ONC983045:ONC983083 OWY983045:OWY983083 PGU983045:PGU983083 PQQ983045:PQQ983083 QAM983045:QAM983083 QKI983045:QKI983083 QUE983045:QUE983083 REA983045:REA983083 RNW983045:RNW983083 RXS983045:RXS983083 SHO983045:SHO983083 SRK983045:SRK983083 TBG983045:TBG983083 TLC983045:TLC983083 TUY983045:TUY983083 UEU983045:UEU983083 UOQ983045:UOQ983083 UYM983045:UYM983083 VII983045:VII983083 VSE983045:VSE983083 WCA983045:WCA983083 WLW983045:WLW983083 WVS983045:WVS983083 K29:K32 JG29:JG32 TC29:TC32 ACY29:ACY32 AMU29:AMU32 AWQ29:AWQ32 BGM29:BGM32 BQI29:BQI32 CAE29:CAE32 CKA29:CKA32 CTW29:CTW32 DDS29:DDS32 DNO29:DNO32 DXK29:DXK32 EHG29:EHG32 ERC29:ERC32 FAY29:FAY32 FKU29:FKU32 FUQ29:FUQ32 GEM29:GEM32 GOI29:GOI32 GYE29:GYE32 HIA29:HIA32 HRW29:HRW32 IBS29:IBS32 ILO29:ILO32 IVK29:IVK32 JFG29:JFG32 JPC29:JPC32 JYY29:JYY32 KIU29:KIU32 KSQ29:KSQ32 LCM29:LCM32 LMI29:LMI32 LWE29:LWE32 MGA29:MGA32 MPW29:MPW32 MZS29:MZS32 NJO29:NJO32 NTK29:NTK32 ODG29:ODG32 ONC29:ONC32 OWY29:OWY32 PGU29:PGU32 PQQ29:PQQ32 QAM29:QAM32 QKI29:QKI32 QUE29:QUE32 REA29:REA32 RNW29:RNW32 RXS29:RXS32 SHO29:SHO32 SRK29:SRK32 TBG29:TBG32 TLC29:TLC32 TUY29:TUY32 UEU29:UEU32 UOQ29:UOQ32 UYM29:UYM32 VII29:VII32 VSE29:VSE32 WCA29:WCA32 WLW29:WLW32 WVS29:WVS32 K65527:K65534 JG65527:JG65534 TC65527:TC65534 ACY65527:ACY65534 AMU65527:AMU65534 AWQ65527:AWQ65534 BGM65527:BGM65534 BQI65527:BQI65534 CAE65527:CAE65534 CKA65527:CKA65534 CTW65527:CTW65534 DDS65527:DDS65534 DNO65527:DNO65534 DXK65527:DXK65534 EHG65527:EHG65534 ERC65527:ERC65534 FAY65527:FAY65534 FKU65527:FKU65534 FUQ65527:FUQ65534 GEM65527:GEM65534 GOI65527:GOI65534 GYE65527:GYE65534 HIA65527:HIA65534 HRW65527:HRW65534 IBS65527:IBS65534 ILO65527:ILO65534 IVK65527:IVK65534 JFG65527:JFG65534 JPC65527:JPC65534 JYY65527:JYY65534 KIU65527:KIU65534 KSQ65527:KSQ65534 LCM65527:LCM65534 LMI65527:LMI65534 LWE65527:LWE65534 MGA65527:MGA65534 MPW65527:MPW65534 MZS65527:MZS65534 NJO65527:NJO65534 NTK65527:NTK65534 ODG65527:ODG65534 ONC65527:ONC65534 OWY65527:OWY65534 PGU65527:PGU65534 PQQ65527:PQQ65534 QAM65527:QAM65534 QKI65527:QKI65534 QUE65527:QUE65534 REA65527:REA65534 RNW65527:RNW65534 RXS65527:RXS65534 SHO65527:SHO65534 SRK65527:SRK65534 TBG65527:TBG65534 TLC65527:TLC65534 TUY65527:TUY65534 UEU65527:UEU65534 UOQ65527:UOQ65534 UYM65527:UYM65534 VII65527:VII65534 VSE65527:VSE65534 WCA65527:WCA65534 WLW65527:WLW65534 WVS65527:WVS65534 K131063:K131070 JG131063:JG131070 TC131063:TC131070 ACY131063:ACY131070 AMU131063:AMU131070 AWQ131063:AWQ131070 BGM131063:BGM131070 BQI131063:BQI131070 CAE131063:CAE131070 CKA131063:CKA131070 CTW131063:CTW131070 DDS131063:DDS131070 DNO131063:DNO131070 DXK131063:DXK131070 EHG131063:EHG131070 ERC131063:ERC131070 FAY131063:FAY131070 FKU131063:FKU131070 FUQ131063:FUQ131070 GEM131063:GEM131070 GOI131063:GOI131070 GYE131063:GYE131070 HIA131063:HIA131070 HRW131063:HRW131070 IBS131063:IBS131070 ILO131063:ILO131070 IVK131063:IVK131070 JFG131063:JFG131070 JPC131063:JPC131070 JYY131063:JYY131070 KIU131063:KIU131070 KSQ131063:KSQ131070 LCM131063:LCM131070 LMI131063:LMI131070 LWE131063:LWE131070 MGA131063:MGA131070 MPW131063:MPW131070 MZS131063:MZS131070 NJO131063:NJO131070 NTK131063:NTK131070 ODG131063:ODG131070 ONC131063:ONC131070 OWY131063:OWY131070 PGU131063:PGU131070 PQQ131063:PQQ131070 QAM131063:QAM131070 QKI131063:QKI131070 QUE131063:QUE131070 REA131063:REA131070 RNW131063:RNW131070 RXS131063:RXS131070 SHO131063:SHO131070 SRK131063:SRK131070 TBG131063:TBG131070 TLC131063:TLC131070 TUY131063:TUY131070 UEU131063:UEU131070 UOQ131063:UOQ131070 UYM131063:UYM131070 VII131063:VII131070 VSE131063:VSE131070 WCA131063:WCA131070 WLW131063:WLW131070 WVS131063:WVS131070 K196599:K196606 JG196599:JG196606 TC196599:TC196606 ACY196599:ACY196606 AMU196599:AMU196606 AWQ196599:AWQ196606 BGM196599:BGM196606 BQI196599:BQI196606 CAE196599:CAE196606 CKA196599:CKA196606 CTW196599:CTW196606 DDS196599:DDS196606 DNO196599:DNO196606 DXK196599:DXK196606 EHG196599:EHG196606 ERC196599:ERC196606 FAY196599:FAY196606 FKU196599:FKU196606 FUQ196599:FUQ196606 GEM196599:GEM196606 GOI196599:GOI196606 GYE196599:GYE196606 HIA196599:HIA196606 HRW196599:HRW196606 IBS196599:IBS196606 ILO196599:ILO196606 IVK196599:IVK196606 JFG196599:JFG196606 JPC196599:JPC196606 JYY196599:JYY196606 KIU196599:KIU196606 KSQ196599:KSQ196606 LCM196599:LCM196606 LMI196599:LMI196606 LWE196599:LWE196606 MGA196599:MGA196606 MPW196599:MPW196606 MZS196599:MZS196606 NJO196599:NJO196606 NTK196599:NTK196606 ODG196599:ODG196606 ONC196599:ONC196606 OWY196599:OWY196606 PGU196599:PGU196606 PQQ196599:PQQ196606 QAM196599:QAM196606 QKI196599:QKI196606 QUE196599:QUE196606 REA196599:REA196606 RNW196599:RNW196606 RXS196599:RXS196606 SHO196599:SHO196606 SRK196599:SRK196606 TBG196599:TBG196606 TLC196599:TLC196606 TUY196599:TUY196606 UEU196599:UEU196606 UOQ196599:UOQ196606 UYM196599:UYM196606 VII196599:VII196606 VSE196599:VSE196606 WCA196599:WCA196606 WLW196599:WLW196606 WVS196599:WVS196606 K262135:K262142 JG262135:JG262142 TC262135:TC262142 ACY262135:ACY262142 AMU262135:AMU262142 AWQ262135:AWQ262142 BGM262135:BGM262142 BQI262135:BQI262142 CAE262135:CAE262142 CKA262135:CKA262142 CTW262135:CTW262142 DDS262135:DDS262142 DNO262135:DNO262142 DXK262135:DXK262142 EHG262135:EHG262142 ERC262135:ERC262142 FAY262135:FAY262142 FKU262135:FKU262142 FUQ262135:FUQ262142 GEM262135:GEM262142 GOI262135:GOI262142 GYE262135:GYE262142 HIA262135:HIA262142 HRW262135:HRW262142 IBS262135:IBS262142 ILO262135:ILO262142 IVK262135:IVK262142 JFG262135:JFG262142 JPC262135:JPC262142 JYY262135:JYY262142 KIU262135:KIU262142 KSQ262135:KSQ262142 LCM262135:LCM262142 LMI262135:LMI262142 LWE262135:LWE262142 MGA262135:MGA262142 MPW262135:MPW262142 MZS262135:MZS262142 NJO262135:NJO262142 NTK262135:NTK262142 ODG262135:ODG262142 ONC262135:ONC262142 OWY262135:OWY262142 PGU262135:PGU262142 PQQ262135:PQQ262142 QAM262135:QAM262142 QKI262135:QKI262142 QUE262135:QUE262142 REA262135:REA262142 RNW262135:RNW262142 RXS262135:RXS262142 SHO262135:SHO262142 SRK262135:SRK262142 TBG262135:TBG262142 TLC262135:TLC262142 TUY262135:TUY262142 UEU262135:UEU262142 UOQ262135:UOQ262142 UYM262135:UYM262142 VII262135:VII262142 VSE262135:VSE262142 WCA262135:WCA262142 WLW262135:WLW262142 WVS262135:WVS262142 K327671:K327678 JG327671:JG327678 TC327671:TC327678 ACY327671:ACY327678 AMU327671:AMU327678 AWQ327671:AWQ327678 BGM327671:BGM327678 BQI327671:BQI327678 CAE327671:CAE327678 CKA327671:CKA327678 CTW327671:CTW327678 DDS327671:DDS327678 DNO327671:DNO327678 DXK327671:DXK327678 EHG327671:EHG327678 ERC327671:ERC327678 FAY327671:FAY327678 FKU327671:FKU327678 FUQ327671:FUQ327678 GEM327671:GEM327678 GOI327671:GOI327678 GYE327671:GYE327678 HIA327671:HIA327678 HRW327671:HRW327678 IBS327671:IBS327678 ILO327671:ILO327678 IVK327671:IVK327678 JFG327671:JFG327678 JPC327671:JPC327678 JYY327671:JYY327678 KIU327671:KIU327678 KSQ327671:KSQ327678 LCM327671:LCM327678 LMI327671:LMI327678 LWE327671:LWE327678 MGA327671:MGA327678 MPW327671:MPW327678 MZS327671:MZS327678 NJO327671:NJO327678 NTK327671:NTK327678 ODG327671:ODG327678 ONC327671:ONC327678 OWY327671:OWY327678 PGU327671:PGU327678 PQQ327671:PQQ327678 QAM327671:QAM327678 QKI327671:QKI327678 QUE327671:QUE327678 REA327671:REA327678 RNW327671:RNW327678 RXS327671:RXS327678 SHO327671:SHO327678 SRK327671:SRK327678 TBG327671:TBG327678 TLC327671:TLC327678 TUY327671:TUY327678 UEU327671:UEU327678 UOQ327671:UOQ327678 UYM327671:UYM327678 VII327671:VII327678 VSE327671:VSE327678 WCA327671:WCA327678 WLW327671:WLW327678 WVS327671:WVS327678 K393207:K393214 JG393207:JG393214 TC393207:TC393214 ACY393207:ACY393214 AMU393207:AMU393214 AWQ393207:AWQ393214 BGM393207:BGM393214 BQI393207:BQI393214 CAE393207:CAE393214 CKA393207:CKA393214 CTW393207:CTW393214 DDS393207:DDS393214 DNO393207:DNO393214 DXK393207:DXK393214 EHG393207:EHG393214 ERC393207:ERC393214 FAY393207:FAY393214 FKU393207:FKU393214 FUQ393207:FUQ393214 GEM393207:GEM393214 GOI393207:GOI393214 GYE393207:GYE393214 HIA393207:HIA393214 HRW393207:HRW393214 IBS393207:IBS393214 ILO393207:ILO393214 IVK393207:IVK393214 JFG393207:JFG393214 JPC393207:JPC393214 JYY393207:JYY393214 KIU393207:KIU393214 KSQ393207:KSQ393214 LCM393207:LCM393214 LMI393207:LMI393214 LWE393207:LWE393214 MGA393207:MGA393214 MPW393207:MPW393214 MZS393207:MZS393214 NJO393207:NJO393214 NTK393207:NTK393214 ODG393207:ODG393214 ONC393207:ONC393214 OWY393207:OWY393214 PGU393207:PGU393214 PQQ393207:PQQ393214 QAM393207:QAM393214 QKI393207:QKI393214 QUE393207:QUE393214 REA393207:REA393214 RNW393207:RNW393214 RXS393207:RXS393214 SHO393207:SHO393214 SRK393207:SRK393214 TBG393207:TBG393214 TLC393207:TLC393214 TUY393207:TUY393214 UEU393207:UEU393214 UOQ393207:UOQ393214 UYM393207:UYM393214 VII393207:VII393214 VSE393207:VSE393214 WCA393207:WCA393214 WLW393207:WLW393214 WVS393207:WVS393214 K458743:K458750 JG458743:JG458750 TC458743:TC458750 ACY458743:ACY458750 AMU458743:AMU458750 AWQ458743:AWQ458750 BGM458743:BGM458750 BQI458743:BQI458750 CAE458743:CAE458750 CKA458743:CKA458750 CTW458743:CTW458750 DDS458743:DDS458750 DNO458743:DNO458750 DXK458743:DXK458750 EHG458743:EHG458750 ERC458743:ERC458750 FAY458743:FAY458750 FKU458743:FKU458750 FUQ458743:FUQ458750 GEM458743:GEM458750 GOI458743:GOI458750 GYE458743:GYE458750 HIA458743:HIA458750 HRW458743:HRW458750 IBS458743:IBS458750 ILO458743:ILO458750 IVK458743:IVK458750 JFG458743:JFG458750 JPC458743:JPC458750 JYY458743:JYY458750 KIU458743:KIU458750 KSQ458743:KSQ458750 LCM458743:LCM458750 LMI458743:LMI458750 LWE458743:LWE458750 MGA458743:MGA458750 MPW458743:MPW458750 MZS458743:MZS458750 NJO458743:NJO458750 NTK458743:NTK458750 ODG458743:ODG458750 ONC458743:ONC458750 OWY458743:OWY458750 PGU458743:PGU458750 PQQ458743:PQQ458750 QAM458743:QAM458750 QKI458743:QKI458750 QUE458743:QUE458750 REA458743:REA458750 RNW458743:RNW458750 RXS458743:RXS458750 SHO458743:SHO458750 SRK458743:SRK458750 TBG458743:TBG458750 TLC458743:TLC458750 TUY458743:TUY458750 UEU458743:UEU458750 UOQ458743:UOQ458750 UYM458743:UYM458750 VII458743:VII458750 VSE458743:VSE458750 WCA458743:WCA458750 WLW458743:WLW458750 WVS458743:WVS458750 K524279:K524286 JG524279:JG524286 TC524279:TC524286 ACY524279:ACY524286 AMU524279:AMU524286 AWQ524279:AWQ524286 BGM524279:BGM524286 BQI524279:BQI524286 CAE524279:CAE524286 CKA524279:CKA524286 CTW524279:CTW524286 DDS524279:DDS524286 DNO524279:DNO524286 DXK524279:DXK524286 EHG524279:EHG524286 ERC524279:ERC524286 FAY524279:FAY524286 FKU524279:FKU524286 FUQ524279:FUQ524286 GEM524279:GEM524286 GOI524279:GOI524286 GYE524279:GYE524286 HIA524279:HIA524286 HRW524279:HRW524286 IBS524279:IBS524286 ILO524279:ILO524286 IVK524279:IVK524286 JFG524279:JFG524286 JPC524279:JPC524286 JYY524279:JYY524286 KIU524279:KIU524286 KSQ524279:KSQ524286 LCM524279:LCM524286 LMI524279:LMI524286 LWE524279:LWE524286 MGA524279:MGA524286 MPW524279:MPW524286 MZS524279:MZS524286 NJO524279:NJO524286 NTK524279:NTK524286 ODG524279:ODG524286 ONC524279:ONC524286 OWY524279:OWY524286 PGU524279:PGU524286 PQQ524279:PQQ524286 QAM524279:QAM524286 QKI524279:QKI524286 QUE524279:QUE524286 REA524279:REA524286 RNW524279:RNW524286 RXS524279:RXS524286 SHO524279:SHO524286 SRK524279:SRK524286 TBG524279:TBG524286 TLC524279:TLC524286 TUY524279:TUY524286 UEU524279:UEU524286 UOQ524279:UOQ524286 UYM524279:UYM524286 VII524279:VII524286 VSE524279:VSE524286 WCA524279:WCA524286 WLW524279:WLW524286 WVS524279:WVS524286 K589815:K589822 JG589815:JG589822 TC589815:TC589822 ACY589815:ACY589822 AMU589815:AMU589822 AWQ589815:AWQ589822 BGM589815:BGM589822 BQI589815:BQI589822 CAE589815:CAE589822 CKA589815:CKA589822 CTW589815:CTW589822 DDS589815:DDS589822 DNO589815:DNO589822 DXK589815:DXK589822 EHG589815:EHG589822 ERC589815:ERC589822 FAY589815:FAY589822 FKU589815:FKU589822 FUQ589815:FUQ589822 GEM589815:GEM589822 GOI589815:GOI589822 GYE589815:GYE589822 HIA589815:HIA589822 HRW589815:HRW589822 IBS589815:IBS589822 ILO589815:ILO589822 IVK589815:IVK589822 JFG589815:JFG589822 JPC589815:JPC589822 JYY589815:JYY589822 KIU589815:KIU589822 KSQ589815:KSQ589822 LCM589815:LCM589822 LMI589815:LMI589822 LWE589815:LWE589822 MGA589815:MGA589822 MPW589815:MPW589822 MZS589815:MZS589822 NJO589815:NJO589822 NTK589815:NTK589822 ODG589815:ODG589822 ONC589815:ONC589822 OWY589815:OWY589822 PGU589815:PGU589822 PQQ589815:PQQ589822 QAM589815:QAM589822 QKI589815:QKI589822 QUE589815:QUE589822 REA589815:REA589822 RNW589815:RNW589822 RXS589815:RXS589822 SHO589815:SHO589822 SRK589815:SRK589822 TBG589815:TBG589822 TLC589815:TLC589822 TUY589815:TUY589822 UEU589815:UEU589822 UOQ589815:UOQ589822 UYM589815:UYM589822 VII589815:VII589822 VSE589815:VSE589822 WCA589815:WCA589822 WLW589815:WLW589822 WVS589815:WVS589822 K655351:K655358 JG655351:JG655358 TC655351:TC655358 ACY655351:ACY655358 AMU655351:AMU655358 AWQ655351:AWQ655358 BGM655351:BGM655358 BQI655351:BQI655358 CAE655351:CAE655358 CKA655351:CKA655358 CTW655351:CTW655358 DDS655351:DDS655358 DNO655351:DNO655358 DXK655351:DXK655358 EHG655351:EHG655358 ERC655351:ERC655358 FAY655351:FAY655358 FKU655351:FKU655358 FUQ655351:FUQ655358 GEM655351:GEM655358 GOI655351:GOI655358 GYE655351:GYE655358 HIA655351:HIA655358 HRW655351:HRW655358 IBS655351:IBS655358 ILO655351:ILO655358 IVK655351:IVK655358 JFG655351:JFG655358 JPC655351:JPC655358 JYY655351:JYY655358 KIU655351:KIU655358 KSQ655351:KSQ655358 LCM655351:LCM655358 LMI655351:LMI655358 LWE655351:LWE655358 MGA655351:MGA655358 MPW655351:MPW655358 MZS655351:MZS655358 NJO655351:NJO655358 NTK655351:NTK655358 ODG655351:ODG655358 ONC655351:ONC655358 OWY655351:OWY655358 PGU655351:PGU655358 PQQ655351:PQQ655358 QAM655351:QAM655358 QKI655351:QKI655358 QUE655351:QUE655358 REA655351:REA655358 RNW655351:RNW655358 RXS655351:RXS655358 SHO655351:SHO655358 SRK655351:SRK655358 TBG655351:TBG655358 TLC655351:TLC655358 TUY655351:TUY655358 UEU655351:UEU655358 UOQ655351:UOQ655358 UYM655351:UYM655358 VII655351:VII655358 VSE655351:VSE655358 WCA655351:WCA655358 WLW655351:WLW655358 WVS655351:WVS655358 K720887:K720894 JG720887:JG720894 TC720887:TC720894 ACY720887:ACY720894 AMU720887:AMU720894 AWQ720887:AWQ720894 BGM720887:BGM720894 BQI720887:BQI720894 CAE720887:CAE720894 CKA720887:CKA720894 CTW720887:CTW720894 DDS720887:DDS720894 DNO720887:DNO720894 DXK720887:DXK720894 EHG720887:EHG720894 ERC720887:ERC720894 FAY720887:FAY720894 FKU720887:FKU720894 FUQ720887:FUQ720894 GEM720887:GEM720894 GOI720887:GOI720894 GYE720887:GYE720894 HIA720887:HIA720894 HRW720887:HRW720894 IBS720887:IBS720894 ILO720887:ILO720894 IVK720887:IVK720894 JFG720887:JFG720894 JPC720887:JPC720894 JYY720887:JYY720894 KIU720887:KIU720894 KSQ720887:KSQ720894 LCM720887:LCM720894 LMI720887:LMI720894 LWE720887:LWE720894 MGA720887:MGA720894 MPW720887:MPW720894 MZS720887:MZS720894 NJO720887:NJO720894 NTK720887:NTK720894 ODG720887:ODG720894 ONC720887:ONC720894 OWY720887:OWY720894 PGU720887:PGU720894 PQQ720887:PQQ720894 QAM720887:QAM720894 QKI720887:QKI720894 QUE720887:QUE720894 REA720887:REA720894 RNW720887:RNW720894 RXS720887:RXS720894 SHO720887:SHO720894 SRK720887:SRK720894 TBG720887:TBG720894 TLC720887:TLC720894 TUY720887:TUY720894 UEU720887:UEU720894 UOQ720887:UOQ720894 UYM720887:UYM720894 VII720887:VII720894 VSE720887:VSE720894 WCA720887:WCA720894 WLW720887:WLW720894 WVS720887:WVS720894 K786423:K786430 JG786423:JG786430 TC786423:TC786430 ACY786423:ACY786430 AMU786423:AMU786430 AWQ786423:AWQ786430 BGM786423:BGM786430 BQI786423:BQI786430 CAE786423:CAE786430 CKA786423:CKA786430 CTW786423:CTW786430 DDS786423:DDS786430 DNO786423:DNO786430 DXK786423:DXK786430 EHG786423:EHG786430 ERC786423:ERC786430 FAY786423:FAY786430 FKU786423:FKU786430 FUQ786423:FUQ786430 GEM786423:GEM786430 GOI786423:GOI786430 GYE786423:GYE786430 HIA786423:HIA786430 HRW786423:HRW786430 IBS786423:IBS786430 ILO786423:ILO786430 IVK786423:IVK786430 JFG786423:JFG786430 JPC786423:JPC786430 JYY786423:JYY786430 KIU786423:KIU786430 KSQ786423:KSQ786430 LCM786423:LCM786430 LMI786423:LMI786430 LWE786423:LWE786430 MGA786423:MGA786430 MPW786423:MPW786430 MZS786423:MZS786430 NJO786423:NJO786430 NTK786423:NTK786430 ODG786423:ODG786430 ONC786423:ONC786430 OWY786423:OWY786430 PGU786423:PGU786430 PQQ786423:PQQ786430 QAM786423:QAM786430 QKI786423:QKI786430 QUE786423:QUE786430 REA786423:REA786430 RNW786423:RNW786430 RXS786423:RXS786430 SHO786423:SHO786430 SRK786423:SRK786430 TBG786423:TBG786430 TLC786423:TLC786430 TUY786423:TUY786430 UEU786423:UEU786430 UOQ786423:UOQ786430 UYM786423:UYM786430 VII786423:VII786430 VSE786423:VSE786430 WCA786423:WCA786430 WLW786423:WLW786430 WVS786423:WVS786430 K851959:K851966 JG851959:JG851966 TC851959:TC851966 ACY851959:ACY851966 AMU851959:AMU851966 AWQ851959:AWQ851966 BGM851959:BGM851966 BQI851959:BQI851966 CAE851959:CAE851966 CKA851959:CKA851966 CTW851959:CTW851966 DDS851959:DDS851966 DNO851959:DNO851966 DXK851959:DXK851966 EHG851959:EHG851966 ERC851959:ERC851966 FAY851959:FAY851966 FKU851959:FKU851966 FUQ851959:FUQ851966 GEM851959:GEM851966 GOI851959:GOI851966 GYE851959:GYE851966 HIA851959:HIA851966 HRW851959:HRW851966 IBS851959:IBS851966 ILO851959:ILO851966 IVK851959:IVK851966 JFG851959:JFG851966 JPC851959:JPC851966 JYY851959:JYY851966 KIU851959:KIU851966 KSQ851959:KSQ851966 LCM851959:LCM851966 LMI851959:LMI851966 LWE851959:LWE851966 MGA851959:MGA851966 MPW851959:MPW851966 MZS851959:MZS851966 NJO851959:NJO851966 NTK851959:NTK851966 ODG851959:ODG851966 ONC851959:ONC851966 OWY851959:OWY851966 PGU851959:PGU851966 PQQ851959:PQQ851966 QAM851959:QAM851966 QKI851959:QKI851966 QUE851959:QUE851966 REA851959:REA851966 RNW851959:RNW851966 RXS851959:RXS851966 SHO851959:SHO851966 SRK851959:SRK851966 TBG851959:TBG851966 TLC851959:TLC851966 TUY851959:TUY851966 UEU851959:UEU851966 UOQ851959:UOQ851966 UYM851959:UYM851966 VII851959:VII851966 VSE851959:VSE851966 WCA851959:WCA851966 WLW851959:WLW851966 WVS851959:WVS851966 K917495:K917502 JG917495:JG917502 TC917495:TC917502 ACY917495:ACY917502 AMU917495:AMU917502 AWQ917495:AWQ917502 BGM917495:BGM917502 BQI917495:BQI917502 CAE917495:CAE917502 CKA917495:CKA917502 CTW917495:CTW917502 DDS917495:DDS917502 DNO917495:DNO917502 DXK917495:DXK917502 EHG917495:EHG917502 ERC917495:ERC917502 FAY917495:FAY917502 FKU917495:FKU917502 FUQ917495:FUQ917502 GEM917495:GEM917502 GOI917495:GOI917502 GYE917495:GYE917502 HIA917495:HIA917502 HRW917495:HRW917502 IBS917495:IBS917502 ILO917495:ILO917502 IVK917495:IVK917502 JFG917495:JFG917502 JPC917495:JPC917502 JYY917495:JYY917502 KIU917495:KIU917502 KSQ917495:KSQ917502 LCM917495:LCM917502 LMI917495:LMI917502 LWE917495:LWE917502 MGA917495:MGA917502 MPW917495:MPW917502 MZS917495:MZS917502 NJO917495:NJO917502 NTK917495:NTK917502 ODG917495:ODG917502 ONC917495:ONC917502 OWY917495:OWY917502 PGU917495:PGU917502 PQQ917495:PQQ917502 QAM917495:QAM917502 QKI917495:QKI917502 QUE917495:QUE917502 REA917495:REA917502 RNW917495:RNW917502 RXS917495:RXS917502 SHO917495:SHO917502 SRK917495:SRK917502 TBG917495:TBG917502 TLC917495:TLC917502 TUY917495:TUY917502 UEU917495:UEU917502 UOQ917495:UOQ917502 UYM917495:UYM917502 VII917495:VII917502 VSE917495:VSE917502 WCA917495:WCA917502 WLW917495:WLW917502 WVS917495:WVS917502 K983031:K983038 JG983031:JG983038 TC983031:TC983038 ACY983031:ACY983038 AMU983031:AMU983038 AWQ983031:AWQ983038 BGM983031:BGM983038 BQI983031:BQI983038 CAE983031:CAE983038 CKA983031:CKA983038 CTW983031:CTW983038 DDS983031:DDS983038 DNO983031:DNO983038 DXK983031:DXK983038 EHG983031:EHG983038 ERC983031:ERC983038 FAY983031:FAY983038 FKU983031:FKU983038 FUQ983031:FUQ983038 GEM983031:GEM983038 GOI983031:GOI983038 GYE983031:GYE983038 HIA983031:HIA983038 HRW983031:HRW983038 IBS983031:IBS983038 ILO983031:ILO983038 IVK983031:IVK983038 JFG983031:JFG983038 JPC983031:JPC983038 JYY983031:JYY983038 KIU983031:KIU983038 KSQ983031:KSQ983038 LCM983031:LCM983038 LMI983031:LMI983038 LWE983031:LWE983038 MGA983031:MGA983038 MPW983031:MPW983038 MZS983031:MZS983038 NJO983031:NJO983038 NTK983031:NTK983038 ODG983031:ODG983038 ONC983031:ONC983038 OWY983031:OWY983038 PGU983031:PGU983038 PQQ983031:PQQ983038 QAM983031:QAM983038 QKI983031:QKI983038 QUE983031:QUE983038 REA983031:REA983038 RNW983031:RNW983038 RXS983031:RXS983038 SHO983031:SHO983038 SRK983031:SRK983038 TBG983031:TBG983038 TLC983031:TLC983038 TUY983031:TUY983038 UEU983031:UEU983038 UOQ983031:UOQ983038 UYM983031:UYM983038 VII983031:VII983038 VSE983031:VSE983038 WCA983031:WCA983038 WLW983031:WLW983038 K38:K44">
      <formula1>$J$103:$J$105</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9 IZ65499 SV65499 ACR65499 AMN65499 AWJ65499 BGF65499 BQB65499 BZX65499 CJT65499 CTP65499 DDL65499 DNH65499 DXD65499 EGZ65499 EQV65499 FAR65499 FKN65499 FUJ65499 GEF65499 GOB65499 GXX65499 HHT65499 HRP65499 IBL65499 ILH65499 IVD65499 JEZ65499 JOV65499 JYR65499 KIN65499 KSJ65499 LCF65499 LMB65499 LVX65499 MFT65499 MPP65499 MZL65499 NJH65499 NTD65499 OCZ65499 OMV65499 OWR65499 PGN65499 PQJ65499 QAF65499 QKB65499 QTX65499 RDT65499 RNP65499 RXL65499 SHH65499 SRD65499 TAZ65499 TKV65499 TUR65499 UEN65499 UOJ65499 UYF65499 VIB65499 VRX65499 WBT65499 WLP65499 WVL65499 D131035 IZ131035 SV131035 ACR131035 AMN131035 AWJ131035 BGF131035 BQB131035 BZX131035 CJT131035 CTP131035 DDL131035 DNH131035 DXD131035 EGZ131035 EQV131035 FAR131035 FKN131035 FUJ131035 GEF131035 GOB131035 GXX131035 HHT131035 HRP131035 IBL131035 ILH131035 IVD131035 JEZ131035 JOV131035 JYR131035 KIN131035 KSJ131035 LCF131035 LMB131035 LVX131035 MFT131035 MPP131035 MZL131035 NJH131035 NTD131035 OCZ131035 OMV131035 OWR131035 PGN131035 PQJ131035 QAF131035 QKB131035 QTX131035 RDT131035 RNP131035 RXL131035 SHH131035 SRD131035 TAZ131035 TKV131035 TUR131035 UEN131035 UOJ131035 UYF131035 VIB131035 VRX131035 WBT131035 WLP131035 WVL131035 D196571 IZ196571 SV196571 ACR196571 AMN196571 AWJ196571 BGF196571 BQB196571 BZX196571 CJT196571 CTP196571 DDL196571 DNH196571 DXD196571 EGZ196571 EQV196571 FAR196571 FKN196571 FUJ196571 GEF196571 GOB196571 GXX196571 HHT196571 HRP196571 IBL196571 ILH196571 IVD196571 JEZ196571 JOV196571 JYR196571 KIN196571 KSJ196571 LCF196571 LMB196571 LVX196571 MFT196571 MPP196571 MZL196571 NJH196571 NTD196571 OCZ196571 OMV196571 OWR196571 PGN196571 PQJ196571 QAF196571 QKB196571 QTX196571 RDT196571 RNP196571 RXL196571 SHH196571 SRD196571 TAZ196571 TKV196571 TUR196571 UEN196571 UOJ196571 UYF196571 VIB196571 VRX196571 WBT196571 WLP196571 WVL196571 D262107 IZ262107 SV262107 ACR262107 AMN262107 AWJ262107 BGF262107 BQB262107 BZX262107 CJT262107 CTP262107 DDL262107 DNH262107 DXD262107 EGZ262107 EQV262107 FAR262107 FKN262107 FUJ262107 GEF262107 GOB262107 GXX262107 HHT262107 HRP262107 IBL262107 ILH262107 IVD262107 JEZ262107 JOV262107 JYR262107 KIN262107 KSJ262107 LCF262107 LMB262107 LVX262107 MFT262107 MPP262107 MZL262107 NJH262107 NTD262107 OCZ262107 OMV262107 OWR262107 PGN262107 PQJ262107 QAF262107 QKB262107 QTX262107 RDT262107 RNP262107 RXL262107 SHH262107 SRD262107 TAZ262107 TKV262107 TUR262107 UEN262107 UOJ262107 UYF262107 VIB262107 VRX262107 WBT262107 WLP262107 WVL262107 D327643 IZ327643 SV327643 ACR327643 AMN327643 AWJ327643 BGF327643 BQB327643 BZX327643 CJT327643 CTP327643 DDL327643 DNH327643 DXD327643 EGZ327643 EQV327643 FAR327643 FKN327643 FUJ327643 GEF327643 GOB327643 GXX327643 HHT327643 HRP327643 IBL327643 ILH327643 IVD327643 JEZ327643 JOV327643 JYR327643 KIN327643 KSJ327643 LCF327643 LMB327643 LVX327643 MFT327643 MPP327643 MZL327643 NJH327643 NTD327643 OCZ327643 OMV327643 OWR327643 PGN327643 PQJ327643 QAF327643 QKB327643 QTX327643 RDT327643 RNP327643 RXL327643 SHH327643 SRD327643 TAZ327643 TKV327643 TUR327643 UEN327643 UOJ327643 UYF327643 VIB327643 VRX327643 WBT327643 WLP327643 WVL327643 D393179 IZ393179 SV393179 ACR393179 AMN393179 AWJ393179 BGF393179 BQB393179 BZX393179 CJT393179 CTP393179 DDL393179 DNH393179 DXD393179 EGZ393179 EQV393179 FAR393179 FKN393179 FUJ393179 GEF393179 GOB393179 GXX393179 HHT393179 HRP393179 IBL393179 ILH393179 IVD393179 JEZ393179 JOV393179 JYR393179 KIN393179 KSJ393179 LCF393179 LMB393179 LVX393179 MFT393179 MPP393179 MZL393179 NJH393179 NTD393179 OCZ393179 OMV393179 OWR393179 PGN393179 PQJ393179 QAF393179 QKB393179 QTX393179 RDT393179 RNP393179 RXL393179 SHH393179 SRD393179 TAZ393179 TKV393179 TUR393179 UEN393179 UOJ393179 UYF393179 VIB393179 VRX393179 WBT393179 WLP393179 WVL393179 D458715 IZ458715 SV458715 ACR458715 AMN458715 AWJ458715 BGF458715 BQB458715 BZX458715 CJT458715 CTP458715 DDL458715 DNH458715 DXD458715 EGZ458715 EQV458715 FAR458715 FKN458715 FUJ458715 GEF458715 GOB458715 GXX458715 HHT458715 HRP458715 IBL458715 ILH458715 IVD458715 JEZ458715 JOV458715 JYR458715 KIN458715 KSJ458715 LCF458715 LMB458715 LVX458715 MFT458715 MPP458715 MZL458715 NJH458715 NTD458715 OCZ458715 OMV458715 OWR458715 PGN458715 PQJ458715 QAF458715 QKB458715 QTX458715 RDT458715 RNP458715 RXL458715 SHH458715 SRD458715 TAZ458715 TKV458715 TUR458715 UEN458715 UOJ458715 UYF458715 VIB458715 VRX458715 WBT458715 WLP458715 WVL458715 D524251 IZ524251 SV524251 ACR524251 AMN524251 AWJ524251 BGF524251 BQB524251 BZX524251 CJT524251 CTP524251 DDL524251 DNH524251 DXD524251 EGZ524251 EQV524251 FAR524251 FKN524251 FUJ524251 GEF524251 GOB524251 GXX524251 HHT524251 HRP524251 IBL524251 ILH524251 IVD524251 JEZ524251 JOV524251 JYR524251 KIN524251 KSJ524251 LCF524251 LMB524251 LVX524251 MFT524251 MPP524251 MZL524251 NJH524251 NTD524251 OCZ524251 OMV524251 OWR524251 PGN524251 PQJ524251 QAF524251 QKB524251 QTX524251 RDT524251 RNP524251 RXL524251 SHH524251 SRD524251 TAZ524251 TKV524251 TUR524251 UEN524251 UOJ524251 UYF524251 VIB524251 VRX524251 WBT524251 WLP524251 WVL524251 D589787 IZ589787 SV589787 ACR589787 AMN589787 AWJ589787 BGF589787 BQB589787 BZX589787 CJT589787 CTP589787 DDL589787 DNH589787 DXD589787 EGZ589787 EQV589787 FAR589787 FKN589787 FUJ589787 GEF589787 GOB589787 GXX589787 HHT589787 HRP589787 IBL589787 ILH589787 IVD589787 JEZ589787 JOV589787 JYR589787 KIN589787 KSJ589787 LCF589787 LMB589787 LVX589787 MFT589787 MPP589787 MZL589787 NJH589787 NTD589787 OCZ589787 OMV589787 OWR589787 PGN589787 PQJ589787 QAF589787 QKB589787 QTX589787 RDT589787 RNP589787 RXL589787 SHH589787 SRD589787 TAZ589787 TKV589787 TUR589787 UEN589787 UOJ589787 UYF589787 VIB589787 VRX589787 WBT589787 WLP589787 WVL589787 D655323 IZ655323 SV655323 ACR655323 AMN655323 AWJ655323 BGF655323 BQB655323 BZX655323 CJT655323 CTP655323 DDL655323 DNH655323 DXD655323 EGZ655323 EQV655323 FAR655323 FKN655323 FUJ655323 GEF655323 GOB655323 GXX655323 HHT655323 HRP655323 IBL655323 ILH655323 IVD655323 JEZ655323 JOV655323 JYR655323 KIN655323 KSJ655323 LCF655323 LMB655323 LVX655323 MFT655323 MPP655323 MZL655323 NJH655323 NTD655323 OCZ655323 OMV655323 OWR655323 PGN655323 PQJ655323 QAF655323 QKB655323 QTX655323 RDT655323 RNP655323 RXL655323 SHH655323 SRD655323 TAZ655323 TKV655323 TUR655323 UEN655323 UOJ655323 UYF655323 VIB655323 VRX655323 WBT655323 WLP655323 WVL655323 D720859 IZ720859 SV720859 ACR720859 AMN720859 AWJ720859 BGF720859 BQB720859 BZX720859 CJT720859 CTP720859 DDL720859 DNH720859 DXD720859 EGZ720859 EQV720859 FAR720859 FKN720859 FUJ720859 GEF720859 GOB720859 GXX720859 HHT720859 HRP720859 IBL720859 ILH720859 IVD720859 JEZ720859 JOV720859 JYR720859 KIN720859 KSJ720859 LCF720859 LMB720859 LVX720859 MFT720859 MPP720859 MZL720859 NJH720859 NTD720859 OCZ720859 OMV720859 OWR720859 PGN720859 PQJ720859 QAF720859 QKB720859 QTX720859 RDT720859 RNP720859 RXL720859 SHH720859 SRD720859 TAZ720859 TKV720859 TUR720859 UEN720859 UOJ720859 UYF720859 VIB720859 VRX720859 WBT720859 WLP720859 WVL720859 D786395 IZ786395 SV786395 ACR786395 AMN786395 AWJ786395 BGF786395 BQB786395 BZX786395 CJT786395 CTP786395 DDL786395 DNH786395 DXD786395 EGZ786395 EQV786395 FAR786395 FKN786395 FUJ786395 GEF786395 GOB786395 GXX786395 HHT786395 HRP786395 IBL786395 ILH786395 IVD786395 JEZ786395 JOV786395 JYR786395 KIN786395 KSJ786395 LCF786395 LMB786395 LVX786395 MFT786395 MPP786395 MZL786395 NJH786395 NTD786395 OCZ786395 OMV786395 OWR786395 PGN786395 PQJ786395 QAF786395 QKB786395 QTX786395 RDT786395 RNP786395 RXL786395 SHH786395 SRD786395 TAZ786395 TKV786395 TUR786395 UEN786395 UOJ786395 UYF786395 VIB786395 VRX786395 WBT786395 WLP786395 WVL786395 D851931 IZ851931 SV851931 ACR851931 AMN851931 AWJ851931 BGF851931 BQB851931 BZX851931 CJT851931 CTP851931 DDL851931 DNH851931 DXD851931 EGZ851931 EQV851931 FAR851931 FKN851931 FUJ851931 GEF851931 GOB851931 GXX851931 HHT851931 HRP851931 IBL851931 ILH851931 IVD851931 JEZ851931 JOV851931 JYR851931 KIN851931 KSJ851931 LCF851931 LMB851931 LVX851931 MFT851931 MPP851931 MZL851931 NJH851931 NTD851931 OCZ851931 OMV851931 OWR851931 PGN851931 PQJ851931 QAF851931 QKB851931 QTX851931 RDT851931 RNP851931 RXL851931 SHH851931 SRD851931 TAZ851931 TKV851931 TUR851931 UEN851931 UOJ851931 UYF851931 VIB851931 VRX851931 WBT851931 WLP851931 WVL851931 D917467 IZ917467 SV917467 ACR917467 AMN917467 AWJ917467 BGF917467 BQB917467 BZX917467 CJT917467 CTP917467 DDL917467 DNH917467 DXD917467 EGZ917467 EQV917467 FAR917467 FKN917467 FUJ917467 GEF917467 GOB917467 GXX917467 HHT917467 HRP917467 IBL917467 ILH917467 IVD917467 JEZ917467 JOV917467 JYR917467 KIN917467 KSJ917467 LCF917467 LMB917467 LVX917467 MFT917467 MPP917467 MZL917467 NJH917467 NTD917467 OCZ917467 OMV917467 OWR917467 PGN917467 PQJ917467 QAF917467 QKB917467 QTX917467 RDT917467 RNP917467 RXL917467 SHH917467 SRD917467 TAZ917467 TKV917467 TUR917467 UEN917467 UOJ917467 UYF917467 VIB917467 VRX917467 WBT917467 WLP917467 WVL917467 D983003 IZ983003 SV983003 ACR983003 AMN983003 AWJ983003 BGF983003 BQB983003 BZX983003 CJT983003 CTP983003 DDL983003 DNH983003 DXD983003 EGZ983003 EQV983003 FAR983003 FKN983003 FUJ983003 GEF983003 GOB983003 GXX983003 HHT983003 HRP983003 IBL983003 ILH983003 IVD983003 JEZ983003 JOV983003 JYR983003 KIN983003 KSJ983003 LCF983003 LMB983003 LVX983003 MFT983003 MPP983003 MZL983003 NJH983003 NTD983003 OCZ983003 OMV983003 OWR983003 PGN983003 PQJ983003 QAF983003 QKB983003 QTX983003 RDT983003 RNP983003 RXL983003 SHH983003 SRD983003 TAZ983003 TKV983003 TUR983003 UEN983003 UOJ983003 UYF983003 VIB983003 VRX983003 WBT983003 WLP983003 WVL983003">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8 IZ65508 SV65508 ACR65508 AMN65508 AWJ65508 BGF65508 BQB65508 BZX65508 CJT65508 CTP65508 DDL65508 DNH65508 DXD65508 EGZ65508 EQV65508 FAR65508 FKN65508 FUJ65508 GEF65508 GOB65508 GXX65508 HHT65508 HRP65508 IBL65508 ILH65508 IVD65508 JEZ65508 JOV65508 JYR65508 KIN65508 KSJ65508 LCF65508 LMB65508 LVX65508 MFT65508 MPP65508 MZL65508 NJH65508 NTD65508 OCZ65508 OMV65508 OWR65508 PGN65508 PQJ65508 QAF65508 QKB65508 QTX65508 RDT65508 RNP65508 RXL65508 SHH65508 SRD65508 TAZ65508 TKV65508 TUR65508 UEN65508 UOJ65508 UYF65508 VIB65508 VRX65508 WBT65508 WLP65508 WVL65508 D131044 IZ131044 SV131044 ACR131044 AMN131044 AWJ131044 BGF131044 BQB131044 BZX131044 CJT131044 CTP131044 DDL131044 DNH131044 DXD131044 EGZ131044 EQV131044 FAR131044 FKN131044 FUJ131044 GEF131044 GOB131044 GXX131044 HHT131044 HRP131044 IBL131044 ILH131044 IVD131044 JEZ131044 JOV131044 JYR131044 KIN131044 KSJ131044 LCF131044 LMB131044 LVX131044 MFT131044 MPP131044 MZL131044 NJH131044 NTD131044 OCZ131044 OMV131044 OWR131044 PGN131044 PQJ131044 QAF131044 QKB131044 QTX131044 RDT131044 RNP131044 RXL131044 SHH131044 SRD131044 TAZ131044 TKV131044 TUR131044 UEN131044 UOJ131044 UYF131044 VIB131044 VRX131044 WBT131044 WLP131044 WVL131044 D196580 IZ196580 SV196580 ACR196580 AMN196580 AWJ196580 BGF196580 BQB196580 BZX196580 CJT196580 CTP196580 DDL196580 DNH196580 DXD196580 EGZ196580 EQV196580 FAR196580 FKN196580 FUJ196580 GEF196580 GOB196580 GXX196580 HHT196580 HRP196580 IBL196580 ILH196580 IVD196580 JEZ196580 JOV196580 JYR196580 KIN196580 KSJ196580 LCF196580 LMB196580 LVX196580 MFT196580 MPP196580 MZL196580 NJH196580 NTD196580 OCZ196580 OMV196580 OWR196580 PGN196580 PQJ196580 QAF196580 QKB196580 QTX196580 RDT196580 RNP196580 RXL196580 SHH196580 SRD196580 TAZ196580 TKV196580 TUR196580 UEN196580 UOJ196580 UYF196580 VIB196580 VRX196580 WBT196580 WLP196580 WVL196580 D262116 IZ262116 SV262116 ACR262116 AMN262116 AWJ262116 BGF262116 BQB262116 BZX262116 CJT262116 CTP262116 DDL262116 DNH262116 DXD262116 EGZ262116 EQV262116 FAR262116 FKN262116 FUJ262116 GEF262116 GOB262116 GXX262116 HHT262116 HRP262116 IBL262116 ILH262116 IVD262116 JEZ262116 JOV262116 JYR262116 KIN262116 KSJ262116 LCF262116 LMB262116 LVX262116 MFT262116 MPP262116 MZL262116 NJH262116 NTD262116 OCZ262116 OMV262116 OWR262116 PGN262116 PQJ262116 QAF262116 QKB262116 QTX262116 RDT262116 RNP262116 RXL262116 SHH262116 SRD262116 TAZ262116 TKV262116 TUR262116 UEN262116 UOJ262116 UYF262116 VIB262116 VRX262116 WBT262116 WLP262116 WVL262116 D327652 IZ327652 SV327652 ACR327652 AMN327652 AWJ327652 BGF327652 BQB327652 BZX327652 CJT327652 CTP327652 DDL327652 DNH327652 DXD327652 EGZ327652 EQV327652 FAR327652 FKN327652 FUJ327652 GEF327652 GOB327652 GXX327652 HHT327652 HRP327652 IBL327652 ILH327652 IVD327652 JEZ327652 JOV327652 JYR327652 KIN327652 KSJ327652 LCF327652 LMB327652 LVX327652 MFT327652 MPP327652 MZL327652 NJH327652 NTD327652 OCZ327652 OMV327652 OWR327652 PGN327652 PQJ327652 QAF327652 QKB327652 QTX327652 RDT327652 RNP327652 RXL327652 SHH327652 SRD327652 TAZ327652 TKV327652 TUR327652 UEN327652 UOJ327652 UYF327652 VIB327652 VRX327652 WBT327652 WLP327652 WVL327652 D393188 IZ393188 SV393188 ACR393188 AMN393188 AWJ393188 BGF393188 BQB393188 BZX393188 CJT393188 CTP393188 DDL393188 DNH393188 DXD393188 EGZ393188 EQV393188 FAR393188 FKN393188 FUJ393188 GEF393188 GOB393188 GXX393188 HHT393188 HRP393188 IBL393188 ILH393188 IVD393188 JEZ393188 JOV393188 JYR393188 KIN393188 KSJ393188 LCF393188 LMB393188 LVX393188 MFT393188 MPP393188 MZL393188 NJH393188 NTD393188 OCZ393188 OMV393188 OWR393188 PGN393188 PQJ393188 QAF393188 QKB393188 QTX393188 RDT393188 RNP393188 RXL393188 SHH393188 SRD393188 TAZ393188 TKV393188 TUR393188 UEN393188 UOJ393188 UYF393188 VIB393188 VRX393188 WBT393188 WLP393188 WVL393188 D458724 IZ458724 SV458724 ACR458724 AMN458724 AWJ458724 BGF458724 BQB458724 BZX458724 CJT458724 CTP458724 DDL458724 DNH458724 DXD458724 EGZ458724 EQV458724 FAR458724 FKN458724 FUJ458724 GEF458724 GOB458724 GXX458724 HHT458724 HRP458724 IBL458724 ILH458724 IVD458724 JEZ458724 JOV458724 JYR458724 KIN458724 KSJ458724 LCF458724 LMB458724 LVX458724 MFT458724 MPP458724 MZL458724 NJH458724 NTD458724 OCZ458724 OMV458724 OWR458724 PGN458724 PQJ458724 QAF458724 QKB458724 QTX458724 RDT458724 RNP458724 RXL458724 SHH458724 SRD458724 TAZ458724 TKV458724 TUR458724 UEN458724 UOJ458724 UYF458724 VIB458724 VRX458724 WBT458724 WLP458724 WVL458724 D524260 IZ524260 SV524260 ACR524260 AMN524260 AWJ524260 BGF524260 BQB524260 BZX524260 CJT524260 CTP524260 DDL524260 DNH524260 DXD524260 EGZ524260 EQV524260 FAR524260 FKN524260 FUJ524260 GEF524260 GOB524260 GXX524260 HHT524260 HRP524260 IBL524260 ILH524260 IVD524260 JEZ524260 JOV524260 JYR524260 KIN524260 KSJ524260 LCF524260 LMB524260 LVX524260 MFT524260 MPP524260 MZL524260 NJH524260 NTD524260 OCZ524260 OMV524260 OWR524260 PGN524260 PQJ524260 QAF524260 QKB524260 QTX524260 RDT524260 RNP524260 RXL524260 SHH524260 SRD524260 TAZ524260 TKV524260 TUR524260 UEN524260 UOJ524260 UYF524260 VIB524260 VRX524260 WBT524260 WLP524260 WVL524260 D589796 IZ589796 SV589796 ACR589796 AMN589796 AWJ589796 BGF589796 BQB589796 BZX589796 CJT589796 CTP589796 DDL589796 DNH589796 DXD589796 EGZ589796 EQV589796 FAR589796 FKN589796 FUJ589796 GEF589796 GOB589796 GXX589796 HHT589796 HRP589796 IBL589796 ILH589796 IVD589796 JEZ589796 JOV589796 JYR589796 KIN589796 KSJ589796 LCF589796 LMB589796 LVX589796 MFT589796 MPP589796 MZL589796 NJH589796 NTD589796 OCZ589796 OMV589796 OWR589796 PGN589796 PQJ589796 QAF589796 QKB589796 QTX589796 RDT589796 RNP589796 RXL589796 SHH589796 SRD589796 TAZ589796 TKV589796 TUR589796 UEN589796 UOJ589796 UYF589796 VIB589796 VRX589796 WBT589796 WLP589796 WVL589796 D655332 IZ655332 SV655332 ACR655332 AMN655332 AWJ655332 BGF655332 BQB655332 BZX655332 CJT655332 CTP655332 DDL655332 DNH655332 DXD655332 EGZ655332 EQV655332 FAR655332 FKN655332 FUJ655332 GEF655332 GOB655332 GXX655332 HHT655332 HRP655332 IBL655332 ILH655332 IVD655332 JEZ655332 JOV655332 JYR655332 KIN655332 KSJ655332 LCF655332 LMB655332 LVX655332 MFT655332 MPP655332 MZL655332 NJH655332 NTD655332 OCZ655332 OMV655332 OWR655332 PGN655332 PQJ655332 QAF655332 QKB655332 QTX655332 RDT655332 RNP655332 RXL655332 SHH655332 SRD655332 TAZ655332 TKV655332 TUR655332 UEN655332 UOJ655332 UYF655332 VIB655332 VRX655332 WBT655332 WLP655332 WVL655332 D720868 IZ720868 SV720868 ACR720868 AMN720868 AWJ720868 BGF720868 BQB720868 BZX720868 CJT720868 CTP720868 DDL720868 DNH720868 DXD720868 EGZ720868 EQV720868 FAR720868 FKN720868 FUJ720868 GEF720868 GOB720868 GXX720868 HHT720868 HRP720868 IBL720868 ILH720868 IVD720868 JEZ720868 JOV720868 JYR720868 KIN720868 KSJ720868 LCF720868 LMB720868 LVX720868 MFT720868 MPP720868 MZL720868 NJH720868 NTD720868 OCZ720868 OMV720868 OWR720868 PGN720868 PQJ720868 QAF720868 QKB720868 QTX720868 RDT720868 RNP720868 RXL720868 SHH720868 SRD720868 TAZ720868 TKV720868 TUR720868 UEN720868 UOJ720868 UYF720868 VIB720868 VRX720868 WBT720868 WLP720868 WVL720868 D786404 IZ786404 SV786404 ACR786404 AMN786404 AWJ786404 BGF786404 BQB786404 BZX786404 CJT786404 CTP786404 DDL786404 DNH786404 DXD786404 EGZ786404 EQV786404 FAR786404 FKN786404 FUJ786404 GEF786404 GOB786404 GXX786404 HHT786404 HRP786404 IBL786404 ILH786404 IVD786404 JEZ786404 JOV786404 JYR786404 KIN786404 KSJ786404 LCF786404 LMB786404 LVX786404 MFT786404 MPP786404 MZL786404 NJH786404 NTD786404 OCZ786404 OMV786404 OWR786404 PGN786404 PQJ786404 QAF786404 QKB786404 QTX786404 RDT786404 RNP786404 RXL786404 SHH786404 SRD786404 TAZ786404 TKV786404 TUR786404 UEN786404 UOJ786404 UYF786404 VIB786404 VRX786404 WBT786404 WLP786404 WVL786404 D851940 IZ851940 SV851940 ACR851940 AMN851940 AWJ851940 BGF851940 BQB851940 BZX851940 CJT851940 CTP851940 DDL851940 DNH851940 DXD851940 EGZ851940 EQV851940 FAR851940 FKN851940 FUJ851940 GEF851940 GOB851940 GXX851940 HHT851940 HRP851940 IBL851940 ILH851940 IVD851940 JEZ851940 JOV851940 JYR851940 KIN851940 KSJ851940 LCF851940 LMB851940 LVX851940 MFT851940 MPP851940 MZL851940 NJH851940 NTD851940 OCZ851940 OMV851940 OWR851940 PGN851940 PQJ851940 QAF851940 QKB851940 QTX851940 RDT851940 RNP851940 RXL851940 SHH851940 SRD851940 TAZ851940 TKV851940 TUR851940 UEN851940 UOJ851940 UYF851940 VIB851940 VRX851940 WBT851940 WLP851940 WVL851940 D917476 IZ917476 SV917476 ACR917476 AMN917476 AWJ917476 BGF917476 BQB917476 BZX917476 CJT917476 CTP917476 DDL917476 DNH917476 DXD917476 EGZ917476 EQV917476 FAR917476 FKN917476 FUJ917476 GEF917476 GOB917476 GXX917476 HHT917476 HRP917476 IBL917476 ILH917476 IVD917476 JEZ917476 JOV917476 JYR917476 KIN917476 KSJ917476 LCF917476 LMB917476 LVX917476 MFT917476 MPP917476 MZL917476 NJH917476 NTD917476 OCZ917476 OMV917476 OWR917476 PGN917476 PQJ917476 QAF917476 QKB917476 QTX917476 RDT917476 RNP917476 RXL917476 SHH917476 SRD917476 TAZ917476 TKV917476 TUR917476 UEN917476 UOJ917476 UYF917476 VIB917476 VRX917476 WBT917476 WLP917476 WVL917476 D983012 IZ983012 SV983012 ACR983012 AMN983012 AWJ983012 BGF983012 BQB983012 BZX983012 CJT983012 CTP983012 DDL983012 DNH983012 DXD983012 EGZ983012 EQV983012 FAR983012 FKN983012 FUJ983012 GEF983012 GOB983012 GXX983012 HHT983012 HRP983012 IBL983012 ILH983012 IVD983012 JEZ983012 JOV983012 JYR983012 KIN983012 KSJ983012 LCF983012 LMB983012 LVX983012 MFT983012 MPP983012 MZL983012 NJH983012 NTD983012 OCZ983012 OMV983012 OWR983012 PGN983012 PQJ983012 QAF983012 QKB983012 QTX983012 RDT983012 RNP983012 RXL983012 SHH983012 SRD983012 TAZ983012 TKV983012 TUR983012 UEN983012 UOJ983012 UYF983012 VIB983012 VRX983012 WBT983012 WLP983012 WVL983012">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formula1>$C$103:$C$112</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7:E65507 IZ65507:JA65507 SV65507:SW65507 ACR65507:ACS65507 AMN65507:AMO65507 AWJ65507:AWK65507 BGF65507:BGG65507 BQB65507:BQC65507 BZX65507:BZY65507 CJT65507:CJU65507 CTP65507:CTQ65507 DDL65507:DDM65507 DNH65507:DNI65507 DXD65507:DXE65507 EGZ65507:EHA65507 EQV65507:EQW65507 FAR65507:FAS65507 FKN65507:FKO65507 FUJ65507:FUK65507 GEF65507:GEG65507 GOB65507:GOC65507 GXX65507:GXY65507 HHT65507:HHU65507 HRP65507:HRQ65507 IBL65507:IBM65507 ILH65507:ILI65507 IVD65507:IVE65507 JEZ65507:JFA65507 JOV65507:JOW65507 JYR65507:JYS65507 KIN65507:KIO65507 KSJ65507:KSK65507 LCF65507:LCG65507 LMB65507:LMC65507 LVX65507:LVY65507 MFT65507:MFU65507 MPP65507:MPQ65507 MZL65507:MZM65507 NJH65507:NJI65507 NTD65507:NTE65507 OCZ65507:ODA65507 OMV65507:OMW65507 OWR65507:OWS65507 PGN65507:PGO65507 PQJ65507:PQK65507 QAF65507:QAG65507 QKB65507:QKC65507 QTX65507:QTY65507 RDT65507:RDU65507 RNP65507:RNQ65507 RXL65507:RXM65507 SHH65507:SHI65507 SRD65507:SRE65507 TAZ65507:TBA65507 TKV65507:TKW65507 TUR65507:TUS65507 UEN65507:UEO65507 UOJ65507:UOK65507 UYF65507:UYG65507 VIB65507:VIC65507 VRX65507:VRY65507 WBT65507:WBU65507 WLP65507:WLQ65507 WVL65507:WVM65507 D131043:E131043 IZ131043:JA131043 SV131043:SW131043 ACR131043:ACS131043 AMN131043:AMO131043 AWJ131043:AWK131043 BGF131043:BGG131043 BQB131043:BQC131043 BZX131043:BZY131043 CJT131043:CJU131043 CTP131043:CTQ131043 DDL131043:DDM131043 DNH131043:DNI131043 DXD131043:DXE131043 EGZ131043:EHA131043 EQV131043:EQW131043 FAR131043:FAS131043 FKN131043:FKO131043 FUJ131043:FUK131043 GEF131043:GEG131043 GOB131043:GOC131043 GXX131043:GXY131043 HHT131043:HHU131043 HRP131043:HRQ131043 IBL131043:IBM131043 ILH131043:ILI131043 IVD131043:IVE131043 JEZ131043:JFA131043 JOV131043:JOW131043 JYR131043:JYS131043 KIN131043:KIO131043 KSJ131043:KSK131043 LCF131043:LCG131043 LMB131043:LMC131043 LVX131043:LVY131043 MFT131043:MFU131043 MPP131043:MPQ131043 MZL131043:MZM131043 NJH131043:NJI131043 NTD131043:NTE131043 OCZ131043:ODA131043 OMV131043:OMW131043 OWR131043:OWS131043 PGN131043:PGO131043 PQJ131043:PQK131043 QAF131043:QAG131043 QKB131043:QKC131043 QTX131043:QTY131043 RDT131043:RDU131043 RNP131043:RNQ131043 RXL131043:RXM131043 SHH131043:SHI131043 SRD131043:SRE131043 TAZ131043:TBA131043 TKV131043:TKW131043 TUR131043:TUS131043 UEN131043:UEO131043 UOJ131043:UOK131043 UYF131043:UYG131043 VIB131043:VIC131043 VRX131043:VRY131043 WBT131043:WBU131043 WLP131043:WLQ131043 WVL131043:WVM131043 D196579:E196579 IZ196579:JA196579 SV196579:SW196579 ACR196579:ACS196579 AMN196579:AMO196579 AWJ196579:AWK196579 BGF196579:BGG196579 BQB196579:BQC196579 BZX196579:BZY196579 CJT196579:CJU196579 CTP196579:CTQ196579 DDL196579:DDM196579 DNH196579:DNI196579 DXD196579:DXE196579 EGZ196579:EHA196579 EQV196579:EQW196579 FAR196579:FAS196579 FKN196579:FKO196579 FUJ196579:FUK196579 GEF196579:GEG196579 GOB196579:GOC196579 GXX196579:GXY196579 HHT196579:HHU196579 HRP196579:HRQ196579 IBL196579:IBM196579 ILH196579:ILI196579 IVD196579:IVE196579 JEZ196579:JFA196579 JOV196579:JOW196579 JYR196579:JYS196579 KIN196579:KIO196579 KSJ196579:KSK196579 LCF196579:LCG196579 LMB196579:LMC196579 LVX196579:LVY196579 MFT196579:MFU196579 MPP196579:MPQ196579 MZL196579:MZM196579 NJH196579:NJI196579 NTD196579:NTE196579 OCZ196579:ODA196579 OMV196579:OMW196579 OWR196579:OWS196579 PGN196579:PGO196579 PQJ196579:PQK196579 QAF196579:QAG196579 QKB196579:QKC196579 QTX196579:QTY196579 RDT196579:RDU196579 RNP196579:RNQ196579 RXL196579:RXM196579 SHH196579:SHI196579 SRD196579:SRE196579 TAZ196579:TBA196579 TKV196579:TKW196579 TUR196579:TUS196579 UEN196579:UEO196579 UOJ196579:UOK196579 UYF196579:UYG196579 VIB196579:VIC196579 VRX196579:VRY196579 WBT196579:WBU196579 WLP196579:WLQ196579 WVL196579:WVM196579 D262115:E262115 IZ262115:JA262115 SV262115:SW262115 ACR262115:ACS262115 AMN262115:AMO262115 AWJ262115:AWK262115 BGF262115:BGG262115 BQB262115:BQC262115 BZX262115:BZY262115 CJT262115:CJU262115 CTP262115:CTQ262115 DDL262115:DDM262115 DNH262115:DNI262115 DXD262115:DXE262115 EGZ262115:EHA262115 EQV262115:EQW262115 FAR262115:FAS262115 FKN262115:FKO262115 FUJ262115:FUK262115 GEF262115:GEG262115 GOB262115:GOC262115 GXX262115:GXY262115 HHT262115:HHU262115 HRP262115:HRQ262115 IBL262115:IBM262115 ILH262115:ILI262115 IVD262115:IVE262115 JEZ262115:JFA262115 JOV262115:JOW262115 JYR262115:JYS262115 KIN262115:KIO262115 KSJ262115:KSK262115 LCF262115:LCG262115 LMB262115:LMC262115 LVX262115:LVY262115 MFT262115:MFU262115 MPP262115:MPQ262115 MZL262115:MZM262115 NJH262115:NJI262115 NTD262115:NTE262115 OCZ262115:ODA262115 OMV262115:OMW262115 OWR262115:OWS262115 PGN262115:PGO262115 PQJ262115:PQK262115 QAF262115:QAG262115 QKB262115:QKC262115 QTX262115:QTY262115 RDT262115:RDU262115 RNP262115:RNQ262115 RXL262115:RXM262115 SHH262115:SHI262115 SRD262115:SRE262115 TAZ262115:TBA262115 TKV262115:TKW262115 TUR262115:TUS262115 UEN262115:UEO262115 UOJ262115:UOK262115 UYF262115:UYG262115 VIB262115:VIC262115 VRX262115:VRY262115 WBT262115:WBU262115 WLP262115:WLQ262115 WVL262115:WVM262115 D327651:E327651 IZ327651:JA327651 SV327651:SW327651 ACR327651:ACS327651 AMN327651:AMO327651 AWJ327651:AWK327651 BGF327651:BGG327651 BQB327651:BQC327651 BZX327651:BZY327651 CJT327651:CJU327651 CTP327651:CTQ327651 DDL327651:DDM327651 DNH327651:DNI327651 DXD327651:DXE327651 EGZ327651:EHA327651 EQV327651:EQW327651 FAR327651:FAS327651 FKN327651:FKO327651 FUJ327651:FUK327651 GEF327651:GEG327651 GOB327651:GOC327651 GXX327651:GXY327651 HHT327651:HHU327651 HRP327651:HRQ327651 IBL327651:IBM327651 ILH327651:ILI327651 IVD327651:IVE327651 JEZ327651:JFA327651 JOV327651:JOW327651 JYR327651:JYS327651 KIN327651:KIO327651 KSJ327651:KSK327651 LCF327651:LCG327651 LMB327651:LMC327651 LVX327651:LVY327651 MFT327651:MFU327651 MPP327651:MPQ327651 MZL327651:MZM327651 NJH327651:NJI327651 NTD327651:NTE327651 OCZ327651:ODA327651 OMV327651:OMW327651 OWR327651:OWS327651 PGN327651:PGO327651 PQJ327651:PQK327651 QAF327651:QAG327651 QKB327651:QKC327651 QTX327651:QTY327651 RDT327651:RDU327651 RNP327651:RNQ327651 RXL327651:RXM327651 SHH327651:SHI327651 SRD327651:SRE327651 TAZ327651:TBA327651 TKV327651:TKW327651 TUR327651:TUS327651 UEN327651:UEO327651 UOJ327651:UOK327651 UYF327651:UYG327651 VIB327651:VIC327651 VRX327651:VRY327651 WBT327651:WBU327651 WLP327651:WLQ327651 WVL327651:WVM327651 D393187:E393187 IZ393187:JA393187 SV393187:SW393187 ACR393187:ACS393187 AMN393187:AMO393187 AWJ393187:AWK393187 BGF393187:BGG393187 BQB393187:BQC393187 BZX393187:BZY393187 CJT393187:CJU393187 CTP393187:CTQ393187 DDL393187:DDM393187 DNH393187:DNI393187 DXD393187:DXE393187 EGZ393187:EHA393187 EQV393187:EQW393187 FAR393187:FAS393187 FKN393187:FKO393187 FUJ393187:FUK393187 GEF393187:GEG393187 GOB393187:GOC393187 GXX393187:GXY393187 HHT393187:HHU393187 HRP393187:HRQ393187 IBL393187:IBM393187 ILH393187:ILI393187 IVD393187:IVE393187 JEZ393187:JFA393187 JOV393187:JOW393187 JYR393187:JYS393187 KIN393187:KIO393187 KSJ393187:KSK393187 LCF393187:LCG393187 LMB393187:LMC393187 LVX393187:LVY393187 MFT393187:MFU393187 MPP393187:MPQ393187 MZL393187:MZM393187 NJH393187:NJI393187 NTD393187:NTE393187 OCZ393187:ODA393187 OMV393187:OMW393187 OWR393187:OWS393187 PGN393187:PGO393187 PQJ393187:PQK393187 QAF393187:QAG393187 QKB393187:QKC393187 QTX393187:QTY393187 RDT393187:RDU393187 RNP393187:RNQ393187 RXL393187:RXM393187 SHH393187:SHI393187 SRD393187:SRE393187 TAZ393187:TBA393187 TKV393187:TKW393187 TUR393187:TUS393187 UEN393187:UEO393187 UOJ393187:UOK393187 UYF393187:UYG393187 VIB393187:VIC393187 VRX393187:VRY393187 WBT393187:WBU393187 WLP393187:WLQ393187 WVL393187:WVM393187 D458723:E458723 IZ458723:JA458723 SV458723:SW458723 ACR458723:ACS458723 AMN458723:AMO458723 AWJ458723:AWK458723 BGF458723:BGG458723 BQB458723:BQC458723 BZX458723:BZY458723 CJT458723:CJU458723 CTP458723:CTQ458723 DDL458723:DDM458723 DNH458723:DNI458723 DXD458723:DXE458723 EGZ458723:EHA458723 EQV458723:EQW458723 FAR458723:FAS458723 FKN458723:FKO458723 FUJ458723:FUK458723 GEF458723:GEG458723 GOB458723:GOC458723 GXX458723:GXY458723 HHT458723:HHU458723 HRP458723:HRQ458723 IBL458723:IBM458723 ILH458723:ILI458723 IVD458723:IVE458723 JEZ458723:JFA458723 JOV458723:JOW458723 JYR458723:JYS458723 KIN458723:KIO458723 KSJ458723:KSK458723 LCF458723:LCG458723 LMB458723:LMC458723 LVX458723:LVY458723 MFT458723:MFU458723 MPP458723:MPQ458723 MZL458723:MZM458723 NJH458723:NJI458723 NTD458723:NTE458723 OCZ458723:ODA458723 OMV458723:OMW458723 OWR458723:OWS458723 PGN458723:PGO458723 PQJ458723:PQK458723 QAF458723:QAG458723 QKB458723:QKC458723 QTX458723:QTY458723 RDT458723:RDU458723 RNP458723:RNQ458723 RXL458723:RXM458723 SHH458723:SHI458723 SRD458723:SRE458723 TAZ458723:TBA458723 TKV458723:TKW458723 TUR458723:TUS458723 UEN458723:UEO458723 UOJ458723:UOK458723 UYF458723:UYG458723 VIB458723:VIC458723 VRX458723:VRY458723 WBT458723:WBU458723 WLP458723:WLQ458723 WVL458723:WVM458723 D524259:E524259 IZ524259:JA524259 SV524259:SW524259 ACR524259:ACS524259 AMN524259:AMO524259 AWJ524259:AWK524259 BGF524259:BGG524259 BQB524259:BQC524259 BZX524259:BZY524259 CJT524259:CJU524259 CTP524259:CTQ524259 DDL524259:DDM524259 DNH524259:DNI524259 DXD524259:DXE524259 EGZ524259:EHA524259 EQV524259:EQW524259 FAR524259:FAS524259 FKN524259:FKO524259 FUJ524259:FUK524259 GEF524259:GEG524259 GOB524259:GOC524259 GXX524259:GXY524259 HHT524259:HHU524259 HRP524259:HRQ524259 IBL524259:IBM524259 ILH524259:ILI524259 IVD524259:IVE524259 JEZ524259:JFA524259 JOV524259:JOW524259 JYR524259:JYS524259 KIN524259:KIO524259 KSJ524259:KSK524259 LCF524259:LCG524259 LMB524259:LMC524259 LVX524259:LVY524259 MFT524259:MFU524259 MPP524259:MPQ524259 MZL524259:MZM524259 NJH524259:NJI524259 NTD524259:NTE524259 OCZ524259:ODA524259 OMV524259:OMW524259 OWR524259:OWS524259 PGN524259:PGO524259 PQJ524259:PQK524259 QAF524259:QAG524259 QKB524259:QKC524259 QTX524259:QTY524259 RDT524259:RDU524259 RNP524259:RNQ524259 RXL524259:RXM524259 SHH524259:SHI524259 SRD524259:SRE524259 TAZ524259:TBA524259 TKV524259:TKW524259 TUR524259:TUS524259 UEN524259:UEO524259 UOJ524259:UOK524259 UYF524259:UYG524259 VIB524259:VIC524259 VRX524259:VRY524259 WBT524259:WBU524259 WLP524259:WLQ524259 WVL524259:WVM524259 D589795:E589795 IZ589795:JA589795 SV589795:SW589795 ACR589795:ACS589795 AMN589795:AMO589795 AWJ589795:AWK589795 BGF589795:BGG589795 BQB589795:BQC589795 BZX589795:BZY589795 CJT589795:CJU589795 CTP589795:CTQ589795 DDL589795:DDM589795 DNH589795:DNI589795 DXD589795:DXE589795 EGZ589795:EHA589795 EQV589795:EQW589795 FAR589795:FAS589795 FKN589795:FKO589795 FUJ589795:FUK589795 GEF589795:GEG589795 GOB589795:GOC589795 GXX589795:GXY589795 HHT589795:HHU589795 HRP589795:HRQ589795 IBL589795:IBM589795 ILH589795:ILI589795 IVD589795:IVE589795 JEZ589795:JFA589795 JOV589795:JOW589795 JYR589795:JYS589795 KIN589795:KIO589795 KSJ589795:KSK589795 LCF589795:LCG589795 LMB589795:LMC589795 LVX589795:LVY589795 MFT589795:MFU589795 MPP589795:MPQ589795 MZL589795:MZM589795 NJH589795:NJI589795 NTD589795:NTE589795 OCZ589795:ODA589795 OMV589795:OMW589795 OWR589795:OWS589795 PGN589795:PGO589795 PQJ589795:PQK589795 QAF589795:QAG589795 QKB589795:QKC589795 QTX589795:QTY589795 RDT589795:RDU589795 RNP589795:RNQ589795 RXL589795:RXM589795 SHH589795:SHI589795 SRD589795:SRE589795 TAZ589795:TBA589795 TKV589795:TKW589795 TUR589795:TUS589795 UEN589795:UEO589795 UOJ589795:UOK589795 UYF589795:UYG589795 VIB589795:VIC589795 VRX589795:VRY589795 WBT589795:WBU589795 WLP589795:WLQ589795 WVL589795:WVM589795 D655331:E655331 IZ655331:JA655331 SV655331:SW655331 ACR655331:ACS655331 AMN655331:AMO655331 AWJ655331:AWK655331 BGF655331:BGG655331 BQB655331:BQC655331 BZX655331:BZY655331 CJT655331:CJU655331 CTP655331:CTQ655331 DDL655331:DDM655331 DNH655331:DNI655331 DXD655331:DXE655331 EGZ655331:EHA655331 EQV655331:EQW655331 FAR655331:FAS655331 FKN655331:FKO655331 FUJ655331:FUK655331 GEF655331:GEG655331 GOB655331:GOC655331 GXX655331:GXY655331 HHT655331:HHU655331 HRP655331:HRQ655331 IBL655331:IBM655331 ILH655331:ILI655331 IVD655331:IVE655331 JEZ655331:JFA655331 JOV655331:JOW655331 JYR655331:JYS655331 KIN655331:KIO655331 KSJ655331:KSK655331 LCF655331:LCG655331 LMB655331:LMC655331 LVX655331:LVY655331 MFT655331:MFU655331 MPP655331:MPQ655331 MZL655331:MZM655331 NJH655331:NJI655331 NTD655331:NTE655331 OCZ655331:ODA655331 OMV655331:OMW655331 OWR655331:OWS655331 PGN655331:PGO655331 PQJ655331:PQK655331 QAF655331:QAG655331 QKB655331:QKC655331 QTX655331:QTY655331 RDT655331:RDU655331 RNP655331:RNQ655331 RXL655331:RXM655331 SHH655331:SHI655331 SRD655331:SRE655331 TAZ655331:TBA655331 TKV655331:TKW655331 TUR655331:TUS655331 UEN655331:UEO655331 UOJ655331:UOK655331 UYF655331:UYG655331 VIB655331:VIC655331 VRX655331:VRY655331 WBT655331:WBU655331 WLP655331:WLQ655331 WVL655331:WVM655331 D720867:E720867 IZ720867:JA720867 SV720867:SW720867 ACR720867:ACS720867 AMN720867:AMO720867 AWJ720867:AWK720867 BGF720867:BGG720867 BQB720867:BQC720867 BZX720867:BZY720867 CJT720867:CJU720867 CTP720867:CTQ720867 DDL720867:DDM720867 DNH720867:DNI720867 DXD720867:DXE720867 EGZ720867:EHA720867 EQV720867:EQW720867 FAR720867:FAS720867 FKN720867:FKO720867 FUJ720867:FUK720867 GEF720867:GEG720867 GOB720867:GOC720867 GXX720867:GXY720867 HHT720867:HHU720867 HRP720867:HRQ720867 IBL720867:IBM720867 ILH720867:ILI720867 IVD720867:IVE720867 JEZ720867:JFA720867 JOV720867:JOW720867 JYR720867:JYS720867 KIN720867:KIO720867 KSJ720867:KSK720867 LCF720867:LCG720867 LMB720867:LMC720867 LVX720867:LVY720867 MFT720867:MFU720867 MPP720867:MPQ720867 MZL720867:MZM720867 NJH720867:NJI720867 NTD720867:NTE720867 OCZ720867:ODA720867 OMV720867:OMW720867 OWR720867:OWS720867 PGN720867:PGO720867 PQJ720867:PQK720867 QAF720867:QAG720867 QKB720867:QKC720867 QTX720867:QTY720867 RDT720867:RDU720867 RNP720867:RNQ720867 RXL720867:RXM720867 SHH720867:SHI720867 SRD720867:SRE720867 TAZ720867:TBA720867 TKV720867:TKW720867 TUR720867:TUS720867 UEN720867:UEO720867 UOJ720867:UOK720867 UYF720867:UYG720867 VIB720867:VIC720867 VRX720867:VRY720867 WBT720867:WBU720867 WLP720867:WLQ720867 WVL720867:WVM720867 D786403:E786403 IZ786403:JA786403 SV786403:SW786403 ACR786403:ACS786403 AMN786403:AMO786403 AWJ786403:AWK786403 BGF786403:BGG786403 BQB786403:BQC786403 BZX786403:BZY786403 CJT786403:CJU786403 CTP786403:CTQ786403 DDL786403:DDM786403 DNH786403:DNI786403 DXD786403:DXE786403 EGZ786403:EHA786403 EQV786403:EQW786403 FAR786403:FAS786403 FKN786403:FKO786403 FUJ786403:FUK786403 GEF786403:GEG786403 GOB786403:GOC786403 GXX786403:GXY786403 HHT786403:HHU786403 HRP786403:HRQ786403 IBL786403:IBM786403 ILH786403:ILI786403 IVD786403:IVE786403 JEZ786403:JFA786403 JOV786403:JOW786403 JYR786403:JYS786403 KIN786403:KIO786403 KSJ786403:KSK786403 LCF786403:LCG786403 LMB786403:LMC786403 LVX786403:LVY786403 MFT786403:MFU786403 MPP786403:MPQ786403 MZL786403:MZM786403 NJH786403:NJI786403 NTD786403:NTE786403 OCZ786403:ODA786403 OMV786403:OMW786403 OWR786403:OWS786403 PGN786403:PGO786403 PQJ786403:PQK786403 QAF786403:QAG786403 QKB786403:QKC786403 QTX786403:QTY786403 RDT786403:RDU786403 RNP786403:RNQ786403 RXL786403:RXM786403 SHH786403:SHI786403 SRD786403:SRE786403 TAZ786403:TBA786403 TKV786403:TKW786403 TUR786403:TUS786403 UEN786403:UEO786403 UOJ786403:UOK786403 UYF786403:UYG786403 VIB786403:VIC786403 VRX786403:VRY786403 WBT786403:WBU786403 WLP786403:WLQ786403 WVL786403:WVM786403 D851939:E851939 IZ851939:JA851939 SV851939:SW851939 ACR851939:ACS851939 AMN851939:AMO851939 AWJ851939:AWK851939 BGF851939:BGG851939 BQB851939:BQC851939 BZX851939:BZY851939 CJT851939:CJU851939 CTP851939:CTQ851939 DDL851939:DDM851939 DNH851939:DNI851939 DXD851939:DXE851939 EGZ851939:EHA851939 EQV851939:EQW851939 FAR851939:FAS851939 FKN851939:FKO851939 FUJ851939:FUK851939 GEF851939:GEG851939 GOB851939:GOC851939 GXX851939:GXY851939 HHT851939:HHU851939 HRP851939:HRQ851939 IBL851939:IBM851939 ILH851939:ILI851939 IVD851939:IVE851939 JEZ851939:JFA851939 JOV851939:JOW851939 JYR851939:JYS851939 KIN851939:KIO851939 KSJ851939:KSK851939 LCF851939:LCG851939 LMB851939:LMC851939 LVX851939:LVY851939 MFT851939:MFU851939 MPP851939:MPQ851939 MZL851939:MZM851939 NJH851939:NJI851939 NTD851939:NTE851939 OCZ851939:ODA851939 OMV851939:OMW851939 OWR851939:OWS851939 PGN851939:PGO851939 PQJ851939:PQK851939 QAF851939:QAG851939 QKB851939:QKC851939 QTX851939:QTY851939 RDT851939:RDU851939 RNP851939:RNQ851939 RXL851939:RXM851939 SHH851939:SHI851939 SRD851939:SRE851939 TAZ851939:TBA851939 TKV851939:TKW851939 TUR851939:TUS851939 UEN851939:UEO851939 UOJ851939:UOK851939 UYF851939:UYG851939 VIB851939:VIC851939 VRX851939:VRY851939 WBT851939:WBU851939 WLP851939:WLQ851939 WVL851939:WVM851939 D917475:E917475 IZ917475:JA917475 SV917475:SW917475 ACR917475:ACS917475 AMN917475:AMO917475 AWJ917475:AWK917475 BGF917475:BGG917475 BQB917475:BQC917475 BZX917475:BZY917475 CJT917475:CJU917475 CTP917475:CTQ917475 DDL917475:DDM917475 DNH917475:DNI917475 DXD917475:DXE917475 EGZ917475:EHA917475 EQV917475:EQW917475 FAR917475:FAS917475 FKN917475:FKO917475 FUJ917475:FUK917475 GEF917475:GEG917475 GOB917475:GOC917475 GXX917475:GXY917475 HHT917475:HHU917475 HRP917475:HRQ917475 IBL917475:IBM917475 ILH917475:ILI917475 IVD917475:IVE917475 JEZ917475:JFA917475 JOV917475:JOW917475 JYR917475:JYS917475 KIN917475:KIO917475 KSJ917475:KSK917475 LCF917475:LCG917475 LMB917475:LMC917475 LVX917475:LVY917475 MFT917475:MFU917475 MPP917475:MPQ917475 MZL917475:MZM917475 NJH917475:NJI917475 NTD917475:NTE917475 OCZ917475:ODA917475 OMV917475:OMW917475 OWR917475:OWS917475 PGN917475:PGO917475 PQJ917475:PQK917475 QAF917475:QAG917475 QKB917475:QKC917475 QTX917475:QTY917475 RDT917475:RDU917475 RNP917475:RNQ917475 RXL917475:RXM917475 SHH917475:SHI917475 SRD917475:SRE917475 TAZ917475:TBA917475 TKV917475:TKW917475 TUR917475:TUS917475 UEN917475:UEO917475 UOJ917475:UOK917475 UYF917475:UYG917475 VIB917475:VIC917475 VRX917475:VRY917475 WBT917475:WBU917475 WLP917475:WLQ917475 WVL917475:WVM917475 D983011:E983011 IZ983011:JA983011 SV983011:SW983011 ACR983011:ACS983011 AMN983011:AMO983011 AWJ983011:AWK983011 BGF983011:BGG983011 BQB983011:BQC983011 BZX983011:BZY983011 CJT983011:CJU983011 CTP983011:CTQ983011 DDL983011:DDM983011 DNH983011:DNI983011 DXD983011:DXE983011 EGZ983011:EHA983011 EQV983011:EQW983011 FAR983011:FAS983011 FKN983011:FKO983011 FUJ983011:FUK983011 GEF983011:GEG983011 GOB983011:GOC983011 GXX983011:GXY983011 HHT983011:HHU983011 HRP983011:HRQ983011 IBL983011:IBM983011 ILH983011:ILI983011 IVD983011:IVE983011 JEZ983011:JFA983011 JOV983011:JOW983011 JYR983011:JYS983011 KIN983011:KIO983011 KSJ983011:KSK983011 LCF983011:LCG983011 LMB983011:LMC983011 LVX983011:LVY983011 MFT983011:MFU983011 MPP983011:MPQ983011 MZL983011:MZM983011 NJH983011:NJI983011 NTD983011:NTE983011 OCZ983011:ODA983011 OMV983011:OMW983011 OWR983011:OWS983011 PGN983011:PGO983011 PQJ983011:PQK983011 QAF983011:QAG983011 QKB983011:QKC983011 QTX983011:QTY983011 RDT983011:RDU983011 RNP983011:RNQ983011 RXL983011:RXM983011 SHH983011:SHI983011 SRD983011:SRE983011 TAZ983011:TBA983011 TKV983011:TKW983011 TUR983011:TUS983011 UEN983011:UEO983011 UOJ983011:UOK983011 UYF983011:UYG983011 VIB983011:VIC983011 VRX983011:VRY983011 WBT983011:WBU983011 WLP983011:WLQ983011 WVL983011:WVM983011">
      <formula1>$D$103:$D$107</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9:E65509 IZ65509:JA65509 SV65509:SW65509 ACR65509:ACS65509 AMN65509:AMO65509 AWJ65509:AWK65509 BGF65509:BGG65509 BQB65509:BQC65509 BZX65509:BZY65509 CJT65509:CJU65509 CTP65509:CTQ65509 DDL65509:DDM65509 DNH65509:DNI65509 DXD65509:DXE65509 EGZ65509:EHA65509 EQV65509:EQW65509 FAR65509:FAS65509 FKN65509:FKO65509 FUJ65509:FUK65509 GEF65509:GEG65509 GOB65509:GOC65509 GXX65509:GXY65509 HHT65509:HHU65509 HRP65509:HRQ65509 IBL65509:IBM65509 ILH65509:ILI65509 IVD65509:IVE65509 JEZ65509:JFA65509 JOV65509:JOW65509 JYR65509:JYS65509 KIN65509:KIO65509 KSJ65509:KSK65509 LCF65509:LCG65509 LMB65509:LMC65509 LVX65509:LVY65509 MFT65509:MFU65509 MPP65509:MPQ65509 MZL65509:MZM65509 NJH65509:NJI65509 NTD65509:NTE65509 OCZ65509:ODA65509 OMV65509:OMW65509 OWR65509:OWS65509 PGN65509:PGO65509 PQJ65509:PQK65509 QAF65509:QAG65509 QKB65509:QKC65509 QTX65509:QTY65509 RDT65509:RDU65509 RNP65509:RNQ65509 RXL65509:RXM65509 SHH65509:SHI65509 SRD65509:SRE65509 TAZ65509:TBA65509 TKV65509:TKW65509 TUR65509:TUS65509 UEN65509:UEO65509 UOJ65509:UOK65509 UYF65509:UYG65509 VIB65509:VIC65509 VRX65509:VRY65509 WBT65509:WBU65509 WLP65509:WLQ65509 WVL65509:WVM65509 D131045:E131045 IZ131045:JA131045 SV131045:SW131045 ACR131045:ACS131045 AMN131045:AMO131045 AWJ131045:AWK131045 BGF131045:BGG131045 BQB131045:BQC131045 BZX131045:BZY131045 CJT131045:CJU131045 CTP131045:CTQ131045 DDL131045:DDM131045 DNH131045:DNI131045 DXD131045:DXE131045 EGZ131045:EHA131045 EQV131045:EQW131045 FAR131045:FAS131045 FKN131045:FKO131045 FUJ131045:FUK131045 GEF131045:GEG131045 GOB131045:GOC131045 GXX131045:GXY131045 HHT131045:HHU131045 HRP131045:HRQ131045 IBL131045:IBM131045 ILH131045:ILI131045 IVD131045:IVE131045 JEZ131045:JFA131045 JOV131045:JOW131045 JYR131045:JYS131045 KIN131045:KIO131045 KSJ131045:KSK131045 LCF131045:LCG131045 LMB131045:LMC131045 LVX131045:LVY131045 MFT131045:MFU131045 MPP131045:MPQ131045 MZL131045:MZM131045 NJH131045:NJI131045 NTD131045:NTE131045 OCZ131045:ODA131045 OMV131045:OMW131045 OWR131045:OWS131045 PGN131045:PGO131045 PQJ131045:PQK131045 QAF131045:QAG131045 QKB131045:QKC131045 QTX131045:QTY131045 RDT131045:RDU131045 RNP131045:RNQ131045 RXL131045:RXM131045 SHH131045:SHI131045 SRD131045:SRE131045 TAZ131045:TBA131045 TKV131045:TKW131045 TUR131045:TUS131045 UEN131045:UEO131045 UOJ131045:UOK131045 UYF131045:UYG131045 VIB131045:VIC131045 VRX131045:VRY131045 WBT131045:WBU131045 WLP131045:WLQ131045 WVL131045:WVM131045 D196581:E196581 IZ196581:JA196581 SV196581:SW196581 ACR196581:ACS196581 AMN196581:AMO196581 AWJ196581:AWK196581 BGF196581:BGG196581 BQB196581:BQC196581 BZX196581:BZY196581 CJT196581:CJU196581 CTP196581:CTQ196581 DDL196581:DDM196581 DNH196581:DNI196581 DXD196581:DXE196581 EGZ196581:EHA196581 EQV196581:EQW196581 FAR196581:FAS196581 FKN196581:FKO196581 FUJ196581:FUK196581 GEF196581:GEG196581 GOB196581:GOC196581 GXX196581:GXY196581 HHT196581:HHU196581 HRP196581:HRQ196581 IBL196581:IBM196581 ILH196581:ILI196581 IVD196581:IVE196581 JEZ196581:JFA196581 JOV196581:JOW196581 JYR196581:JYS196581 KIN196581:KIO196581 KSJ196581:KSK196581 LCF196581:LCG196581 LMB196581:LMC196581 LVX196581:LVY196581 MFT196581:MFU196581 MPP196581:MPQ196581 MZL196581:MZM196581 NJH196581:NJI196581 NTD196581:NTE196581 OCZ196581:ODA196581 OMV196581:OMW196581 OWR196581:OWS196581 PGN196581:PGO196581 PQJ196581:PQK196581 QAF196581:QAG196581 QKB196581:QKC196581 QTX196581:QTY196581 RDT196581:RDU196581 RNP196581:RNQ196581 RXL196581:RXM196581 SHH196581:SHI196581 SRD196581:SRE196581 TAZ196581:TBA196581 TKV196581:TKW196581 TUR196581:TUS196581 UEN196581:UEO196581 UOJ196581:UOK196581 UYF196581:UYG196581 VIB196581:VIC196581 VRX196581:VRY196581 WBT196581:WBU196581 WLP196581:WLQ196581 WVL196581:WVM196581 D262117:E262117 IZ262117:JA262117 SV262117:SW262117 ACR262117:ACS262117 AMN262117:AMO262117 AWJ262117:AWK262117 BGF262117:BGG262117 BQB262117:BQC262117 BZX262117:BZY262117 CJT262117:CJU262117 CTP262117:CTQ262117 DDL262117:DDM262117 DNH262117:DNI262117 DXD262117:DXE262117 EGZ262117:EHA262117 EQV262117:EQW262117 FAR262117:FAS262117 FKN262117:FKO262117 FUJ262117:FUK262117 GEF262117:GEG262117 GOB262117:GOC262117 GXX262117:GXY262117 HHT262117:HHU262117 HRP262117:HRQ262117 IBL262117:IBM262117 ILH262117:ILI262117 IVD262117:IVE262117 JEZ262117:JFA262117 JOV262117:JOW262117 JYR262117:JYS262117 KIN262117:KIO262117 KSJ262117:KSK262117 LCF262117:LCG262117 LMB262117:LMC262117 LVX262117:LVY262117 MFT262117:MFU262117 MPP262117:MPQ262117 MZL262117:MZM262117 NJH262117:NJI262117 NTD262117:NTE262117 OCZ262117:ODA262117 OMV262117:OMW262117 OWR262117:OWS262117 PGN262117:PGO262117 PQJ262117:PQK262117 QAF262117:QAG262117 QKB262117:QKC262117 QTX262117:QTY262117 RDT262117:RDU262117 RNP262117:RNQ262117 RXL262117:RXM262117 SHH262117:SHI262117 SRD262117:SRE262117 TAZ262117:TBA262117 TKV262117:TKW262117 TUR262117:TUS262117 UEN262117:UEO262117 UOJ262117:UOK262117 UYF262117:UYG262117 VIB262117:VIC262117 VRX262117:VRY262117 WBT262117:WBU262117 WLP262117:WLQ262117 WVL262117:WVM262117 D327653:E327653 IZ327653:JA327653 SV327653:SW327653 ACR327653:ACS327653 AMN327653:AMO327653 AWJ327653:AWK327653 BGF327653:BGG327653 BQB327653:BQC327653 BZX327653:BZY327653 CJT327653:CJU327653 CTP327653:CTQ327653 DDL327653:DDM327653 DNH327653:DNI327653 DXD327653:DXE327653 EGZ327653:EHA327653 EQV327653:EQW327653 FAR327653:FAS327653 FKN327653:FKO327653 FUJ327653:FUK327653 GEF327653:GEG327653 GOB327653:GOC327653 GXX327653:GXY327653 HHT327653:HHU327653 HRP327653:HRQ327653 IBL327653:IBM327653 ILH327653:ILI327653 IVD327653:IVE327653 JEZ327653:JFA327653 JOV327653:JOW327653 JYR327653:JYS327653 KIN327653:KIO327653 KSJ327653:KSK327653 LCF327653:LCG327653 LMB327653:LMC327653 LVX327653:LVY327653 MFT327653:MFU327653 MPP327653:MPQ327653 MZL327653:MZM327653 NJH327653:NJI327653 NTD327653:NTE327653 OCZ327653:ODA327653 OMV327653:OMW327653 OWR327653:OWS327653 PGN327653:PGO327653 PQJ327653:PQK327653 QAF327653:QAG327653 QKB327653:QKC327653 QTX327653:QTY327653 RDT327653:RDU327653 RNP327653:RNQ327653 RXL327653:RXM327653 SHH327653:SHI327653 SRD327653:SRE327653 TAZ327653:TBA327653 TKV327653:TKW327653 TUR327653:TUS327653 UEN327653:UEO327653 UOJ327653:UOK327653 UYF327653:UYG327653 VIB327653:VIC327653 VRX327653:VRY327653 WBT327653:WBU327653 WLP327653:WLQ327653 WVL327653:WVM327653 D393189:E393189 IZ393189:JA393189 SV393189:SW393189 ACR393189:ACS393189 AMN393189:AMO393189 AWJ393189:AWK393189 BGF393189:BGG393189 BQB393189:BQC393189 BZX393189:BZY393189 CJT393189:CJU393189 CTP393189:CTQ393189 DDL393189:DDM393189 DNH393189:DNI393189 DXD393189:DXE393189 EGZ393189:EHA393189 EQV393189:EQW393189 FAR393189:FAS393189 FKN393189:FKO393189 FUJ393189:FUK393189 GEF393189:GEG393189 GOB393189:GOC393189 GXX393189:GXY393189 HHT393189:HHU393189 HRP393189:HRQ393189 IBL393189:IBM393189 ILH393189:ILI393189 IVD393189:IVE393189 JEZ393189:JFA393189 JOV393189:JOW393189 JYR393189:JYS393189 KIN393189:KIO393189 KSJ393189:KSK393189 LCF393189:LCG393189 LMB393189:LMC393189 LVX393189:LVY393189 MFT393189:MFU393189 MPP393189:MPQ393189 MZL393189:MZM393189 NJH393189:NJI393189 NTD393189:NTE393189 OCZ393189:ODA393189 OMV393189:OMW393189 OWR393189:OWS393189 PGN393189:PGO393189 PQJ393189:PQK393189 QAF393189:QAG393189 QKB393189:QKC393189 QTX393189:QTY393189 RDT393189:RDU393189 RNP393189:RNQ393189 RXL393189:RXM393189 SHH393189:SHI393189 SRD393189:SRE393189 TAZ393189:TBA393189 TKV393189:TKW393189 TUR393189:TUS393189 UEN393189:UEO393189 UOJ393189:UOK393189 UYF393189:UYG393189 VIB393189:VIC393189 VRX393189:VRY393189 WBT393189:WBU393189 WLP393189:WLQ393189 WVL393189:WVM393189 D458725:E458725 IZ458725:JA458725 SV458725:SW458725 ACR458725:ACS458725 AMN458725:AMO458725 AWJ458725:AWK458725 BGF458725:BGG458725 BQB458725:BQC458725 BZX458725:BZY458725 CJT458725:CJU458725 CTP458725:CTQ458725 DDL458725:DDM458725 DNH458725:DNI458725 DXD458725:DXE458725 EGZ458725:EHA458725 EQV458725:EQW458725 FAR458725:FAS458725 FKN458725:FKO458725 FUJ458725:FUK458725 GEF458725:GEG458725 GOB458725:GOC458725 GXX458725:GXY458725 HHT458725:HHU458725 HRP458725:HRQ458725 IBL458725:IBM458725 ILH458725:ILI458725 IVD458725:IVE458725 JEZ458725:JFA458725 JOV458725:JOW458725 JYR458725:JYS458725 KIN458725:KIO458725 KSJ458725:KSK458725 LCF458725:LCG458725 LMB458725:LMC458725 LVX458725:LVY458725 MFT458725:MFU458725 MPP458725:MPQ458725 MZL458725:MZM458725 NJH458725:NJI458725 NTD458725:NTE458725 OCZ458725:ODA458725 OMV458725:OMW458725 OWR458725:OWS458725 PGN458725:PGO458725 PQJ458725:PQK458725 QAF458725:QAG458725 QKB458725:QKC458725 QTX458725:QTY458725 RDT458725:RDU458725 RNP458725:RNQ458725 RXL458725:RXM458725 SHH458725:SHI458725 SRD458725:SRE458725 TAZ458725:TBA458725 TKV458725:TKW458725 TUR458725:TUS458725 UEN458725:UEO458725 UOJ458725:UOK458725 UYF458725:UYG458725 VIB458725:VIC458725 VRX458725:VRY458725 WBT458725:WBU458725 WLP458725:WLQ458725 WVL458725:WVM458725 D524261:E524261 IZ524261:JA524261 SV524261:SW524261 ACR524261:ACS524261 AMN524261:AMO524261 AWJ524261:AWK524261 BGF524261:BGG524261 BQB524261:BQC524261 BZX524261:BZY524261 CJT524261:CJU524261 CTP524261:CTQ524261 DDL524261:DDM524261 DNH524261:DNI524261 DXD524261:DXE524261 EGZ524261:EHA524261 EQV524261:EQW524261 FAR524261:FAS524261 FKN524261:FKO524261 FUJ524261:FUK524261 GEF524261:GEG524261 GOB524261:GOC524261 GXX524261:GXY524261 HHT524261:HHU524261 HRP524261:HRQ524261 IBL524261:IBM524261 ILH524261:ILI524261 IVD524261:IVE524261 JEZ524261:JFA524261 JOV524261:JOW524261 JYR524261:JYS524261 KIN524261:KIO524261 KSJ524261:KSK524261 LCF524261:LCG524261 LMB524261:LMC524261 LVX524261:LVY524261 MFT524261:MFU524261 MPP524261:MPQ524261 MZL524261:MZM524261 NJH524261:NJI524261 NTD524261:NTE524261 OCZ524261:ODA524261 OMV524261:OMW524261 OWR524261:OWS524261 PGN524261:PGO524261 PQJ524261:PQK524261 QAF524261:QAG524261 QKB524261:QKC524261 QTX524261:QTY524261 RDT524261:RDU524261 RNP524261:RNQ524261 RXL524261:RXM524261 SHH524261:SHI524261 SRD524261:SRE524261 TAZ524261:TBA524261 TKV524261:TKW524261 TUR524261:TUS524261 UEN524261:UEO524261 UOJ524261:UOK524261 UYF524261:UYG524261 VIB524261:VIC524261 VRX524261:VRY524261 WBT524261:WBU524261 WLP524261:WLQ524261 WVL524261:WVM524261 D589797:E589797 IZ589797:JA589797 SV589797:SW589797 ACR589797:ACS589797 AMN589797:AMO589797 AWJ589797:AWK589797 BGF589797:BGG589797 BQB589797:BQC589797 BZX589797:BZY589797 CJT589797:CJU589797 CTP589797:CTQ589797 DDL589797:DDM589797 DNH589797:DNI589797 DXD589797:DXE589797 EGZ589797:EHA589797 EQV589797:EQW589797 FAR589797:FAS589797 FKN589797:FKO589797 FUJ589797:FUK589797 GEF589797:GEG589797 GOB589797:GOC589797 GXX589797:GXY589797 HHT589797:HHU589797 HRP589797:HRQ589797 IBL589797:IBM589797 ILH589797:ILI589797 IVD589797:IVE589797 JEZ589797:JFA589797 JOV589797:JOW589797 JYR589797:JYS589797 KIN589797:KIO589797 KSJ589797:KSK589797 LCF589797:LCG589797 LMB589797:LMC589797 LVX589797:LVY589797 MFT589797:MFU589797 MPP589797:MPQ589797 MZL589797:MZM589797 NJH589797:NJI589797 NTD589797:NTE589797 OCZ589797:ODA589797 OMV589797:OMW589797 OWR589797:OWS589797 PGN589797:PGO589797 PQJ589797:PQK589797 QAF589797:QAG589797 QKB589797:QKC589797 QTX589797:QTY589797 RDT589797:RDU589797 RNP589797:RNQ589797 RXL589797:RXM589797 SHH589797:SHI589797 SRD589797:SRE589797 TAZ589797:TBA589797 TKV589797:TKW589797 TUR589797:TUS589797 UEN589797:UEO589797 UOJ589797:UOK589797 UYF589797:UYG589797 VIB589797:VIC589797 VRX589797:VRY589797 WBT589797:WBU589797 WLP589797:WLQ589797 WVL589797:WVM589797 D655333:E655333 IZ655333:JA655333 SV655333:SW655333 ACR655333:ACS655333 AMN655333:AMO655333 AWJ655333:AWK655333 BGF655333:BGG655333 BQB655333:BQC655333 BZX655333:BZY655333 CJT655333:CJU655333 CTP655333:CTQ655333 DDL655333:DDM655333 DNH655333:DNI655333 DXD655333:DXE655333 EGZ655333:EHA655333 EQV655333:EQW655333 FAR655333:FAS655333 FKN655333:FKO655333 FUJ655333:FUK655333 GEF655333:GEG655333 GOB655333:GOC655333 GXX655333:GXY655333 HHT655333:HHU655333 HRP655333:HRQ655333 IBL655333:IBM655333 ILH655333:ILI655333 IVD655333:IVE655333 JEZ655333:JFA655333 JOV655333:JOW655333 JYR655333:JYS655333 KIN655333:KIO655333 KSJ655333:KSK655333 LCF655333:LCG655333 LMB655333:LMC655333 LVX655333:LVY655333 MFT655333:MFU655333 MPP655333:MPQ655333 MZL655333:MZM655333 NJH655333:NJI655333 NTD655333:NTE655333 OCZ655333:ODA655333 OMV655333:OMW655333 OWR655333:OWS655333 PGN655333:PGO655333 PQJ655333:PQK655333 QAF655333:QAG655333 QKB655333:QKC655333 QTX655333:QTY655333 RDT655333:RDU655333 RNP655333:RNQ655333 RXL655333:RXM655333 SHH655333:SHI655333 SRD655333:SRE655333 TAZ655333:TBA655333 TKV655333:TKW655333 TUR655333:TUS655333 UEN655333:UEO655333 UOJ655333:UOK655333 UYF655333:UYG655333 VIB655333:VIC655333 VRX655333:VRY655333 WBT655333:WBU655333 WLP655333:WLQ655333 WVL655333:WVM655333 D720869:E720869 IZ720869:JA720869 SV720869:SW720869 ACR720869:ACS720869 AMN720869:AMO720869 AWJ720869:AWK720869 BGF720869:BGG720869 BQB720869:BQC720869 BZX720869:BZY720869 CJT720869:CJU720869 CTP720869:CTQ720869 DDL720869:DDM720869 DNH720869:DNI720869 DXD720869:DXE720869 EGZ720869:EHA720869 EQV720869:EQW720869 FAR720869:FAS720869 FKN720869:FKO720869 FUJ720869:FUK720869 GEF720869:GEG720869 GOB720869:GOC720869 GXX720869:GXY720869 HHT720869:HHU720869 HRP720869:HRQ720869 IBL720869:IBM720869 ILH720869:ILI720869 IVD720869:IVE720869 JEZ720869:JFA720869 JOV720869:JOW720869 JYR720869:JYS720869 KIN720869:KIO720869 KSJ720869:KSK720869 LCF720869:LCG720869 LMB720869:LMC720869 LVX720869:LVY720869 MFT720869:MFU720869 MPP720869:MPQ720869 MZL720869:MZM720869 NJH720869:NJI720869 NTD720869:NTE720869 OCZ720869:ODA720869 OMV720869:OMW720869 OWR720869:OWS720869 PGN720869:PGO720869 PQJ720869:PQK720869 QAF720869:QAG720869 QKB720869:QKC720869 QTX720869:QTY720869 RDT720869:RDU720869 RNP720869:RNQ720869 RXL720869:RXM720869 SHH720869:SHI720869 SRD720869:SRE720869 TAZ720869:TBA720869 TKV720869:TKW720869 TUR720869:TUS720869 UEN720869:UEO720869 UOJ720869:UOK720869 UYF720869:UYG720869 VIB720869:VIC720869 VRX720869:VRY720869 WBT720869:WBU720869 WLP720869:WLQ720869 WVL720869:WVM720869 D786405:E786405 IZ786405:JA786405 SV786405:SW786405 ACR786405:ACS786405 AMN786405:AMO786405 AWJ786405:AWK786405 BGF786405:BGG786405 BQB786405:BQC786405 BZX786405:BZY786405 CJT786405:CJU786405 CTP786405:CTQ786405 DDL786405:DDM786405 DNH786405:DNI786405 DXD786405:DXE786405 EGZ786405:EHA786405 EQV786405:EQW786405 FAR786405:FAS786405 FKN786405:FKO786405 FUJ786405:FUK786405 GEF786405:GEG786405 GOB786405:GOC786405 GXX786405:GXY786405 HHT786405:HHU786405 HRP786405:HRQ786405 IBL786405:IBM786405 ILH786405:ILI786405 IVD786405:IVE786405 JEZ786405:JFA786405 JOV786405:JOW786405 JYR786405:JYS786405 KIN786405:KIO786405 KSJ786405:KSK786405 LCF786405:LCG786405 LMB786405:LMC786405 LVX786405:LVY786405 MFT786405:MFU786405 MPP786405:MPQ786405 MZL786405:MZM786405 NJH786405:NJI786405 NTD786405:NTE786405 OCZ786405:ODA786405 OMV786405:OMW786405 OWR786405:OWS786405 PGN786405:PGO786405 PQJ786405:PQK786405 QAF786405:QAG786405 QKB786405:QKC786405 QTX786405:QTY786405 RDT786405:RDU786405 RNP786405:RNQ786405 RXL786405:RXM786405 SHH786405:SHI786405 SRD786405:SRE786405 TAZ786405:TBA786405 TKV786405:TKW786405 TUR786405:TUS786405 UEN786405:UEO786405 UOJ786405:UOK786405 UYF786405:UYG786405 VIB786405:VIC786405 VRX786405:VRY786405 WBT786405:WBU786405 WLP786405:WLQ786405 WVL786405:WVM786405 D851941:E851941 IZ851941:JA851941 SV851941:SW851941 ACR851941:ACS851941 AMN851941:AMO851941 AWJ851941:AWK851941 BGF851941:BGG851941 BQB851941:BQC851941 BZX851941:BZY851941 CJT851941:CJU851941 CTP851941:CTQ851941 DDL851941:DDM851941 DNH851941:DNI851941 DXD851941:DXE851941 EGZ851941:EHA851941 EQV851941:EQW851941 FAR851941:FAS851941 FKN851941:FKO851941 FUJ851941:FUK851941 GEF851941:GEG851941 GOB851941:GOC851941 GXX851941:GXY851941 HHT851941:HHU851941 HRP851941:HRQ851941 IBL851941:IBM851941 ILH851941:ILI851941 IVD851941:IVE851941 JEZ851941:JFA851941 JOV851941:JOW851941 JYR851941:JYS851941 KIN851941:KIO851941 KSJ851941:KSK851941 LCF851941:LCG851941 LMB851941:LMC851941 LVX851941:LVY851941 MFT851941:MFU851941 MPP851941:MPQ851941 MZL851941:MZM851941 NJH851941:NJI851941 NTD851941:NTE851941 OCZ851941:ODA851941 OMV851941:OMW851941 OWR851941:OWS851941 PGN851941:PGO851941 PQJ851941:PQK851941 QAF851941:QAG851941 QKB851941:QKC851941 QTX851941:QTY851941 RDT851941:RDU851941 RNP851941:RNQ851941 RXL851941:RXM851941 SHH851941:SHI851941 SRD851941:SRE851941 TAZ851941:TBA851941 TKV851941:TKW851941 TUR851941:TUS851941 UEN851941:UEO851941 UOJ851941:UOK851941 UYF851941:UYG851941 VIB851941:VIC851941 VRX851941:VRY851941 WBT851941:WBU851941 WLP851941:WLQ851941 WVL851941:WVM851941 D917477:E917477 IZ917477:JA917477 SV917477:SW917477 ACR917477:ACS917477 AMN917477:AMO917477 AWJ917477:AWK917477 BGF917477:BGG917477 BQB917477:BQC917477 BZX917477:BZY917477 CJT917477:CJU917477 CTP917477:CTQ917477 DDL917477:DDM917477 DNH917477:DNI917477 DXD917477:DXE917477 EGZ917477:EHA917477 EQV917477:EQW917477 FAR917477:FAS917477 FKN917477:FKO917477 FUJ917477:FUK917477 GEF917477:GEG917477 GOB917477:GOC917477 GXX917477:GXY917477 HHT917477:HHU917477 HRP917477:HRQ917477 IBL917477:IBM917477 ILH917477:ILI917477 IVD917477:IVE917477 JEZ917477:JFA917477 JOV917477:JOW917477 JYR917477:JYS917477 KIN917477:KIO917477 KSJ917477:KSK917477 LCF917477:LCG917477 LMB917477:LMC917477 LVX917477:LVY917477 MFT917477:MFU917477 MPP917477:MPQ917477 MZL917477:MZM917477 NJH917477:NJI917477 NTD917477:NTE917477 OCZ917477:ODA917477 OMV917477:OMW917477 OWR917477:OWS917477 PGN917477:PGO917477 PQJ917477:PQK917477 QAF917477:QAG917477 QKB917477:QKC917477 QTX917477:QTY917477 RDT917477:RDU917477 RNP917477:RNQ917477 RXL917477:RXM917477 SHH917477:SHI917477 SRD917477:SRE917477 TAZ917477:TBA917477 TKV917477:TKW917477 TUR917477:TUS917477 UEN917477:UEO917477 UOJ917477:UOK917477 UYF917477:UYG917477 VIB917477:VIC917477 VRX917477:VRY917477 WBT917477:WBU917477 WLP917477:WLQ917477 WVL917477:WVM917477 D983013:E983013 IZ983013:JA983013 SV983013:SW983013 ACR983013:ACS983013 AMN983013:AMO983013 AWJ983013:AWK983013 BGF983013:BGG983013 BQB983013:BQC983013 BZX983013:BZY983013 CJT983013:CJU983013 CTP983013:CTQ983013 DDL983013:DDM983013 DNH983013:DNI983013 DXD983013:DXE983013 EGZ983013:EHA983013 EQV983013:EQW983013 FAR983013:FAS983013 FKN983013:FKO983013 FUJ983013:FUK983013 GEF983013:GEG983013 GOB983013:GOC983013 GXX983013:GXY983013 HHT983013:HHU983013 HRP983013:HRQ983013 IBL983013:IBM983013 ILH983013:ILI983013 IVD983013:IVE983013 JEZ983013:JFA983013 JOV983013:JOW983013 JYR983013:JYS983013 KIN983013:KIO983013 KSJ983013:KSK983013 LCF983013:LCG983013 LMB983013:LMC983013 LVX983013:LVY983013 MFT983013:MFU983013 MPP983013:MPQ983013 MZL983013:MZM983013 NJH983013:NJI983013 NTD983013:NTE983013 OCZ983013:ODA983013 OMV983013:OMW983013 OWR983013:OWS983013 PGN983013:PGO983013 PQJ983013:PQK983013 QAF983013:QAG983013 QKB983013:QKC983013 QTX983013:QTY983013 RDT983013:RDU983013 RNP983013:RNQ983013 RXL983013:RXM983013 SHH983013:SHI983013 SRD983013:SRE983013 TAZ983013:TBA983013 TKV983013:TKW983013 TUR983013:TUS983013 UEN983013:UEO983013 UOJ983013:UOK983013 UYF983013:UYG983013 VIB983013:VIC983013 VRX983013:VRY983013 WBT983013:WBU983013 WLP983013:WLQ983013 WVL983013:WVM983013">
      <formula1>$E$103:$E$108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3324225</xdr:colOff>
                <xdr:row>16</xdr:row>
                <xdr:rowOff>28575</xdr:rowOff>
              </from>
              <to>
                <xdr:col>4</xdr:col>
                <xdr:colOff>695325</xdr:colOff>
                <xdr:row>16</xdr:row>
                <xdr:rowOff>228600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2181225</xdr:colOff>
                <xdr:row>16</xdr:row>
                <xdr:rowOff>28575</xdr:rowOff>
              </from>
              <to>
                <xdr:col>3</xdr:col>
                <xdr:colOff>3133725</xdr:colOff>
                <xdr:row>16</xdr:row>
                <xdr:rowOff>238125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1133475</xdr:colOff>
                <xdr:row>16</xdr:row>
                <xdr:rowOff>28575</xdr:rowOff>
              </from>
              <to>
                <xdr:col>3</xdr:col>
                <xdr:colOff>2009775</xdr:colOff>
                <xdr:row>16</xdr:row>
                <xdr:rowOff>238125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66675</xdr:colOff>
                <xdr:row>16</xdr:row>
                <xdr:rowOff>28575</xdr:rowOff>
              </from>
              <to>
                <xdr:col>3</xdr:col>
                <xdr:colOff>962025</xdr:colOff>
                <xdr:row>16</xdr:row>
                <xdr:rowOff>238125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D15" sqref="D15"/>
    </sheetView>
  </sheetViews>
  <sheetFormatPr defaultColWidth="36.85546875" defaultRowHeight="12.75" customHeight="1" x14ac:dyDescent="0.25"/>
  <cols>
    <col min="1" max="1" width="18.5703125" style="130" customWidth="1"/>
    <col min="2" max="10" width="31.42578125" style="129" customWidth="1"/>
    <col min="11" max="27" width="36.85546875" style="129" customWidth="1"/>
    <col min="28" max="28" width="37" style="129" customWidth="1"/>
    <col min="29" max="35" width="36.85546875" style="129" customWidth="1"/>
    <col min="36" max="44" width="36.85546875" style="130" customWidth="1"/>
    <col min="45" max="45" width="37.140625" style="130" customWidth="1"/>
    <col min="46" max="47" width="36.85546875" style="130" customWidth="1"/>
    <col min="48" max="48" width="36.5703125" style="130" customWidth="1"/>
    <col min="49" max="50" width="36.85546875" style="130" customWidth="1"/>
    <col min="51" max="51" width="36.5703125" style="130" customWidth="1"/>
    <col min="52" max="52" width="37" style="130" customWidth="1"/>
    <col min="53" max="71" width="36.85546875" style="130" customWidth="1"/>
    <col min="72" max="72" width="37" style="130" customWidth="1"/>
    <col min="73" max="90" width="36.85546875" style="130" customWidth="1"/>
    <col min="91" max="91" width="36.5703125" style="130" customWidth="1"/>
    <col min="92" max="104" width="36.85546875" style="130" customWidth="1"/>
    <col min="105" max="105" width="36.5703125" style="130" customWidth="1"/>
    <col min="106" max="108" width="36.85546875" style="130" customWidth="1"/>
    <col min="109" max="109" width="36.5703125" style="130" customWidth="1"/>
    <col min="110" max="117" width="36.85546875" style="130" customWidth="1"/>
    <col min="118" max="118" width="36.5703125" style="130" customWidth="1"/>
    <col min="119" max="256" width="36.85546875" style="130"/>
    <col min="257" max="257" width="18.5703125" style="130" customWidth="1"/>
    <col min="258" max="266" width="31.42578125" style="130" customWidth="1"/>
    <col min="267" max="283" width="36.85546875" style="130" customWidth="1"/>
    <col min="284" max="284" width="37" style="130" customWidth="1"/>
    <col min="285" max="300" width="36.85546875" style="130" customWidth="1"/>
    <col min="301" max="301" width="37.140625" style="130" customWidth="1"/>
    <col min="302" max="303" width="36.85546875" style="130" customWidth="1"/>
    <col min="304" max="304" width="36.5703125" style="130" customWidth="1"/>
    <col min="305" max="306" width="36.85546875" style="130" customWidth="1"/>
    <col min="307" max="307" width="36.5703125" style="130" customWidth="1"/>
    <col min="308" max="308" width="37" style="130" customWidth="1"/>
    <col min="309" max="327" width="36.85546875" style="130" customWidth="1"/>
    <col min="328" max="328" width="37" style="130" customWidth="1"/>
    <col min="329" max="346" width="36.85546875" style="130" customWidth="1"/>
    <col min="347" max="347" width="36.5703125" style="130" customWidth="1"/>
    <col min="348" max="360" width="36.85546875" style="130" customWidth="1"/>
    <col min="361" max="361" width="36.5703125" style="130" customWidth="1"/>
    <col min="362" max="364" width="36.85546875" style="130" customWidth="1"/>
    <col min="365" max="365" width="36.5703125" style="130" customWidth="1"/>
    <col min="366" max="373" width="36.85546875" style="130" customWidth="1"/>
    <col min="374" max="374" width="36.5703125" style="130" customWidth="1"/>
    <col min="375" max="512" width="36.85546875" style="130"/>
    <col min="513" max="513" width="18.5703125" style="130" customWidth="1"/>
    <col min="514" max="522" width="31.42578125" style="130" customWidth="1"/>
    <col min="523" max="539" width="36.85546875" style="130" customWidth="1"/>
    <col min="540" max="540" width="37" style="130" customWidth="1"/>
    <col min="541" max="556" width="36.85546875" style="130" customWidth="1"/>
    <col min="557" max="557" width="37.140625" style="130" customWidth="1"/>
    <col min="558" max="559" width="36.85546875" style="130" customWidth="1"/>
    <col min="560" max="560" width="36.5703125" style="130" customWidth="1"/>
    <col min="561" max="562" width="36.85546875" style="130" customWidth="1"/>
    <col min="563" max="563" width="36.5703125" style="130" customWidth="1"/>
    <col min="564" max="564" width="37" style="130" customWidth="1"/>
    <col min="565" max="583" width="36.85546875" style="130" customWidth="1"/>
    <col min="584" max="584" width="37" style="130" customWidth="1"/>
    <col min="585" max="602" width="36.85546875" style="130" customWidth="1"/>
    <col min="603" max="603" width="36.5703125" style="130" customWidth="1"/>
    <col min="604" max="616" width="36.85546875" style="130" customWidth="1"/>
    <col min="617" max="617" width="36.5703125" style="130" customWidth="1"/>
    <col min="618" max="620" width="36.85546875" style="130" customWidth="1"/>
    <col min="621" max="621" width="36.5703125" style="130" customWidth="1"/>
    <col min="622" max="629" width="36.85546875" style="130" customWidth="1"/>
    <col min="630" max="630" width="36.5703125" style="130" customWidth="1"/>
    <col min="631" max="768" width="36.85546875" style="130"/>
    <col min="769" max="769" width="18.5703125" style="130" customWidth="1"/>
    <col min="770" max="778" width="31.42578125" style="130" customWidth="1"/>
    <col min="779" max="795" width="36.85546875" style="130" customWidth="1"/>
    <col min="796" max="796" width="37" style="130" customWidth="1"/>
    <col min="797" max="812" width="36.85546875" style="130" customWidth="1"/>
    <col min="813" max="813" width="37.140625" style="130" customWidth="1"/>
    <col min="814" max="815" width="36.85546875" style="130" customWidth="1"/>
    <col min="816" max="816" width="36.5703125" style="130" customWidth="1"/>
    <col min="817" max="818" width="36.85546875" style="130" customWidth="1"/>
    <col min="819" max="819" width="36.5703125" style="130" customWidth="1"/>
    <col min="820" max="820" width="37" style="130" customWidth="1"/>
    <col min="821" max="839" width="36.85546875" style="130" customWidth="1"/>
    <col min="840" max="840" width="37" style="130" customWidth="1"/>
    <col min="841" max="858" width="36.85546875" style="130" customWidth="1"/>
    <col min="859" max="859" width="36.5703125" style="130" customWidth="1"/>
    <col min="860" max="872" width="36.85546875" style="130" customWidth="1"/>
    <col min="873" max="873" width="36.5703125" style="130" customWidth="1"/>
    <col min="874" max="876" width="36.85546875" style="130" customWidth="1"/>
    <col min="877" max="877" width="36.5703125" style="130" customWidth="1"/>
    <col min="878" max="885" width="36.85546875" style="130" customWidth="1"/>
    <col min="886" max="886" width="36.5703125" style="130" customWidth="1"/>
    <col min="887" max="1024" width="36.85546875" style="130"/>
    <col min="1025" max="1025" width="18.5703125" style="130" customWidth="1"/>
    <col min="1026" max="1034" width="31.42578125" style="130" customWidth="1"/>
    <col min="1035" max="1051" width="36.85546875" style="130" customWidth="1"/>
    <col min="1052" max="1052" width="37" style="130" customWidth="1"/>
    <col min="1053" max="1068" width="36.85546875" style="130" customWidth="1"/>
    <col min="1069" max="1069" width="37.140625" style="130" customWidth="1"/>
    <col min="1070" max="1071" width="36.85546875" style="130" customWidth="1"/>
    <col min="1072" max="1072" width="36.5703125" style="130" customWidth="1"/>
    <col min="1073" max="1074" width="36.85546875" style="130" customWidth="1"/>
    <col min="1075" max="1075" width="36.5703125" style="130" customWidth="1"/>
    <col min="1076" max="1076" width="37" style="130" customWidth="1"/>
    <col min="1077" max="1095" width="36.85546875" style="130" customWidth="1"/>
    <col min="1096" max="1096" width="37" style="130" customWidth="1"/>
    <col min="1097" max="1114" width="36.85546875" style="130" customWidth="1"/>
    <col min="1115" max="1115" width="36.5703125" style="130" customWidth="1"/>
    <col min="1116" max="1128" width="36.85546875" style="130" customWidth="1"/>
    <col min="1129" max="1129" width="36.5703125" style="130" customWidth="1"/>
    <col min="1130" max="1132" width="36.85546875" style="130" customWidth="1"/>
    <col min="1133" max="1133" width="36.5703125" style="130" customWidth="1"/>
    <col min="1134" max="1141" width="36.85546875" style="130" customWidth="1"/>
    <col min="1142" max="1142" width="36.5703125" style="130" customWidth="1"/>
    <col min="1143" max="1280" width="36.85546875" style="130"/>
    <col min="1281" max="1281" width="18.5703125" style="130" customWidth="1"/>
    <col min="1282" max="1290" width="31.42578125" style="130" customWidth="1"/>
    <col min="1291" max="1307" width="36.85546875" style="130" customWidth="1"/>
    <col min="1308" max="1308" width="37" style="130" customWidth="1"/>
    <col min="1309" max="1324" width="36.85546875" style="130" customWidth="1"/>
    <col min="1325" max="1325" width="37.140625" style="130" customWidth="1"/>
    <col min="1326" max="1327" width="36.85546875" style="130" customWidth="1"/>
    <col min="1328" max="1328" width="36.5703125" style="130" customWidth="1"/>
    <col min="1329" max="1330" width="36.85546875" style="130" customWidth="1"/>
    <col min="1331" max="1331" width="36.5703125" style="130" customWidth="1"/>
    <col min="1332" max="1332" width="37" style="130" customWidth="1"/>
    <col min="1333" max="1351" width="36.85546875" style="130" customWidth="1"/>
    <col min="1352" max="1352" width="37" style="130" customWidth="1"/>
    <col min="1353" max="1370" width="36.85546875" style="130" customWidth="1"/>
    <col min="1371" max="1371" width="36.5703125" style="130" customWidth="1"/>
    <col min="1372" max="1384" width="36.85546875" style="130" customWidth="1"/>
    <col min="1385" max="1385" width="36.5703125" style="130" customWidth="1"/>
    <col min="1386" max="1388" width="36.85546875" style="130" customWidth="1"/>
    <col min="1389" max="1389" width="36.5703125" style="130" customWidth="1"/>
    <col min="1390" max="1397" width="36.85546875" style="130" customWidth="1"/>
    <col min="1398" max="1398" width="36.5703125" style="130" customWidth="1"/>
    <col min="1399" max="1536" width="36.85546875" style="130"/>
    <col min="1537" max="1537" width="18.5703125" style="130" customWidth="1"/>
    <col min="1538" max="1546" width="31.42578125" style="130" customWidth="1"/>
    <col min="1547" max="1563" width="36.85546875" style="130" customWidth="1"/>
    <col min="1564" max="1564" width="37" style="130" customWidth="1"/>
    <col min="1565" max="1580" width="36.85546875" style="130" customWidth="1"/>
    <col min="1581" max="1581" width="37.140625" style="130" customWidth="1"/>
    <col min="1582" max="1583" width="36.85546875" style="130" customWidth="1"/>
    <col min="1584" max="1584" width="36.5703125" style="130" customWidth="1"/>
    <col min="1585" max="1586" width="36.85546875" style="130" customWidth="1"/>
    <col min="1587" max="1587" width="36.5703125" style="130" customWidth="1"/>
    <col min="1588" max="1588" width="37" style="130" customWidth="1"/>
    <col min="1589" max="1607" width="36.85546875" style="130" customWidth="1"/>
    <col min="1608" max="1608" width="37" style="130" customWidth="1"/>
    <col min="1609" max="1626" width="36.85546875" style="130" customWidth="1"/>
    <col min="1627" max="1627" width="36.5703125" style="130" customWidth="1"/>
    <col min="1628" max="1640" width="36.85546875" style="130" customWidth="1"/>
    <col min="1641" max="1641" width="36.5703125" style="130" customWidth="1"/>
    <col min="1642" max="1644" width="36.85546875" style="130" customWidth="1"/>
    <col min="1645" max="1645" width="36.5703125" style="130" customWidth="1"/>
    <col min="1646" max="1653" width="36.85546875" style="130" customWidth="1"/>
    <col min="1654" max="1654" width="36.5703125" style="130" customWidth="1"/>
    <col min="1655" max="1792" width="36.85546875" style="130"/>
    <col min="1793" max="1793" width="18.5703125" style="130" customWidth="1"/>
    <col min="1794" max="1802" width="31.42578125" style="130" customWidth="1"/>
    <col min="1803" max="1819" width="36.85546875" style="130" customWidth="1"/>
    <col min="1820" max="1820" width="37" style="130" customWidth="1"/>
    <col min="1821" max="1836" width="36.85546875" style="130" customWidth="1"/>
    <col min="1837" max="1837" width="37.140625" style="130" customWidth="1"/>
    <col min="1838" max="1839" width="36.85546875" style="130" customWidth="1"/>
    <col min="1840" max="1840" width="36.5703125" style="130" customWidth="1"/>
    <col min="1841" max="1842" width="36.85546875" style="130" customWidth="1"/>
    <col min="1843" max="1843" width="36.5703125" style="130" customWidth="1"/>
    <col min="1844" max="1844" width="37" style="130" customWidth="1"/>
    <col min="1845" max="1863" width="36.85546875" style="130" customWidth="1"/>
    <col min="1864" max="1864" width="37" style="130" customWidth="1"/>
    <col min="1865" max="1882" width="36.85546875" style="130" customWidth="1"/>
    <col min="1883" max="1883" width="36.5703125" style="130" customWidth="1"/>
    <col min="1884" max="1896" width="36.85546875" style="130" customWidth="1"/>
    <col min="1897" max="1897" width="36.5703125" style="130" customWidth="1"/>
    <col min="1898" max="1900" width="36.85546875" style="130" customWidth="1"/>
    <col min="1901" max="1901" width="36.5703125" style="130" customWidth="1"/>
    <col min="1902" max="1909" width="36.85546875" style="130" customWidth="1"/>
    <col min="1910" max="1910" width="36.5703125" style="130" customWidth="1"/>
    <col min="1911" max="2048" width="36.85546875" style="130"/>
    <col min="2049" max="2049" width="18.5703125" style="130" customWidth="1"/>
    <col min="2050" max="2058" width="31.42578125" style="130" customWidth="1"/>
    <col min="2059" max="2075" width="36.85546875" style="130" customWidth="1"/>
    <col min="2076" max="2076" width="37" style="130" customWidth="1"/>
    <col min="2077" max="2092" width="36.85546875" style="130" customWidth="1"/>
    <col min="2093" max="2093" width="37.140625" style="130" customWidth="1"/>
    <col min="2094" max="2095" width="36.85546875" style="130" customWidth="1"/>
    <col min="2096" max="2096" width="36.5703125" style="130" customWidth="1"/>
    <col min="2097" max="2098" width="36.85546875" style="130" customWidth="1"/>
    <col min="2099" max="2099" width="36.5703125" style="130" customWidth="1"/>
    <col min="2100" max="2100" width="37" style="130" customWidth="1"/>
    <col min="2101" max="2119" width="36.85546875" style="130" customWidth="1"/>
    <col min="2120" max="2120" width="37" style="130" customWidth="1"/>
    <col min="2121" max="2138" width="36.85546875" style="130" customWidth="1"/>
    <col min="2139" max="2139" width="36.5703125" style="130" customWidth="1"/>
    <col min="2140" max="2152" width="36.85546875" style="130" customWidth="1"/>
    <col min="2153" max="2153" width="36.5703125" style="130" customWidth="1"/>
    <col min="2154" max="2156" width="36.85546875" style="130" customWidth="1"/>
    <col min="2157" max="2157" width="36.5703125" style="130" customWidth="1"/>
    <col min="2158" max="2165" width="36.85546875" style="130" customWidth="1"/>
    <col min="2166" max="2166" width="36.5703125" style="130" customWidth="1"/>
    <col min="2167" max="2304" width="36.85546875" style="130"/>
    <col min="2305" max="2305" width="18.5703125" style="130" customWidth="1"/>
    <col min="2306" max="2314" width="31.42578125" style="130" customWidth="1"/>
    <col min="2315" max="2331" width="36.85546875" style="130" customWidth="1"/>
    <col min="2332" max="2332" width="37" style="130" customWidth="1"/>
    <col min="2333" max="2348" width="36.85546875" style="130" customWidth="1"/>
    <col min="2349" max="2349" width="37.140625" style="130" customWidth="1"/>
    <col min="2350" max="2351" width="36.85546875" style="130" customWidth="1"/>
    <col min="2352" max="2352" width="36.5703125" style="130" customWidth="1"/>
    <col min="2353" max="2354" width="36.85546875" style="130" customWidth="1"/>
    <col min="2355" max="2355" width="36.5703125" style="130" customWidth="1"/>
    <col min="2356" max="2356" width="37" style="130" customWidth="1"/>
    <col min="2357" max="2375" width="36.85546875" style="130" customWidth="1"/>
    <col min="2376" max="2376" width="37" style="130" customWidth="1"/>
    <col min="2377" max="2394" width="36.85546875" style="130" customWidth="1"/>
    <col min="2395" max="2395" width="36.5703125" style="130" customWidth="1"/>
    <col min="2396" max="2408" width="36.85546875" style="130" customWidth="1"/>
    <col min="2409" max="2409" width="36.5703125" style="130" customWidth="1"/>
    <col min="2410" max="2412" width="36.85546875" style="130" customWidth="1"/>
    <col min="2413" max="2413" width="36.5703125" style="130" customWidth="1"/>
    <col min="2414" max="2421" width="36.85546875" style="130" customWidth="1"/>
    <col min="2422" max="2422" width="36.5703125" style="130" customWidth="1"/>
    <col min="2423" max="2560" width="36.85546875" style="130"/>
    <col min="2561" max="2561" width="18.5703125" style="130" customWidth="1"/>
    <col min="2562" max="2570" width="31.42578125" style="130" customWidth="1"/>
    <col min="2571" max="2587" width="36.85546875" style="130" customWidth="1"/>
    <col min="2588" max="2588" width="37" style="130" customWidth="1"/>
    <col min="2589" max="2604" width="36.85546875" style="130" customWidth="1"/>
    <col min="2605" max="2605" width="37.140625" style="130" customWidth="1"/>
    <col min="2606" max="2607" width="36.85546875" style="130" customWidth="1"/>
    <col min="2608" max="2608" width="36.5703125" style="130" customWidth="1"/>
    <col min="2609" max="2610" width="36.85546875" style="130" customWidth="1"/>
    <col min="2611" max="2611" width="36.5703125" style="130" customWidth="1"/>
    <col min="2612" max="2612" width="37" style="130" customWidth="1"/>
    <col min="2613" max="2631" width="36.85546875" style="130" customWidth="1"/>
    <col min="2632" max="2632" width="37" style="130" customWidth="1"/>
    <col min="2633" max="2650" width="36.85546875" style="130" customWidth="1"/>
    <col min="2651" max="2651" width="36.5703125" style="130" customWidth="1"/>
    <col min="2652" max="2664" width="36.85546875" style="130" customWidth="1"/>
    <col min="2665" max="2665" width="36.5703125" style="130" customWidth="1"/>
    <col min="2666" max="2668" width="36.85546875" style="130" customWidth="1"/>
    <col min="2669" max="2669" width="36.5703125" style="130" customWidth="1"/>
    <col min="2670" max="2677" width="36.85546875" style="130" customWidth="1"/>
    <col min="2678" max="2678" width="36.5703125" style="130" customWidth="1"/>
    <col min="2679" max="2816" width="36.85546875" style="130"/>
    <col min="2817" max="2817" width="18.5703125" style="130" customWidth="1"/>
    <col min="2818" max="2826" width="31.42578125" style="130" customWidth="1"/>
    <col min="2827" max="2843" width="36.85546875" style="130" customWidth="1"/>
    <col min="2844" max="2844" width="37" style="130" customWidth="1"/>
    <col min="2845" max="2860" width="36.85546875" style="130" customWidth="1"/>
    <col min="2861" max="2861" width="37.140625" style="130" customWidth="1"/>
    <col min="2862" max="2863" width="36.85546875" style="130" customWidth="1"/>
    <col min="2864" max="2864" width="36.5703125" style="130" customWidth="1"/>
    <col min="2865" max="2866" width="36.85546875" style="130" customWidth="1"/>
    <col min="2867" max="2867" width="36.5703125" style="130" customWidth="1"/>
    <col min="2868" max="2868" width="37" style="130" customWidth="1"/>
    <col min="2869" max="2887" width="36.85546875" style="130" customWidth="1"/>
    <col min="2888" max="2888" width="37" style="130" customWidth="1"/>
    <col min="2889" max="2906" width="36.85546875" style="130" customWidth="1"/>
    <col min="2907" max="2907" width="36.5703125" style="130" customWidth="1"/>
    <col min="2908" max="2920" width="36.85546875" style="130" customWidth="1"/>
    <col min="2921" max="2921" width="36.5703125" style="130" customWidth="1"/>
    <col min="2922" max="2924" width="36.85546875" style="130" customWidth="1"/>
    <col min="2925" max="2925" width="36.5703125" style="130" customWidth="1"/>
    <col min="2926" max="2933" width="36.85546875" style="130" customWidth="1"/>
    <col min="2934" max="2934" width="36.5703125" style="130" customWidth="1"/>
    <col min="2935" max="3072" width="36.85546875" style="130"/>
    <col min="3073" max="3073" width="18.5703125" style="130" customWidth="1"/>
    <col min="3074" max="3082" width="31.42578125" style="130" customWidth="1"/>
    <col min="3083" max="3099" width="36.85546875" style="130" customWidth="1"/>
    <col min="3100" max="3100" width="37" style="130" customWidth="1"/>
    <col min="3101" max="3116" width="36.85546875" style="130" customWidth="1"/>
    <col min="3117" max="3117" width="37.140625" style="130" customWidth="1"/>
    <col min="3118" max="3119" width="36.85546875" style="130" customWidth="1"/>
    <col min="3120" max="3120" width="36.5703125" style="130" customWidth="1"/>
    <col min="3121" max="3122" width="36.85546875" style="130" customWidth="1"/>
    <col min="3123" max="3123" width="36.5703125" style="130" customWidth="1"/>
    <col min="3124" max="3124" width="37" style="130" customWidth="1"/>
    <col min="3125" max="3143" width="36.85546875" style="130" customWidth="1"/>
    <col min="3144" max="3144" width="37" style="130" customWidth="1"/>
    <col min="3145" max="3162" width="36.85546875" style="130" customWidth="1"/>
    <col min="3163" max="3163" width="36.5703125" style="130" customWidth="1"/>
    <col min="3164" max="3176" width="36.85546875" style="130" customWidth="1"/>
    <col min="3177" max="3177" width="36.5703125" style="130" customWidth="1"/>
    <col min="3178" max="3180" width="36.85546875" style="130" customWidth="1"/>
    <col min="3181" max="3181" width="36.5703125" style="130" customWidth="1"/>
    <col min="3182" max="3189" width="36.85546875" style="130" customWidth="1"/>
    <col min="3190" max="3190" width="36.5703125" style="130" customWidth="1"/>
    <col min="3191" max="3328" width="36.85546875" style="130"/>
    <col min="3329" max="3329" width="18.5703125" style="130" customWidth="1"/>
    <col min="3330" max="3338" width="31.42578125" style="130" customWidth="1"/>
    <col min="3339" max="3355" width="36.85546875" style="130" customWidth="1"/>
    <col min="3356" max="3356" width="37" style="130" customWidth="1"/>
    <col min="3357" max="3372" width="36.85546875" style="130" customWidth="1"/>
    <col min="3373" max="3373" width="37.140625" style="130" customWidth="1"/>
    <col min="3374" max="3375" width="36.85546875" style="130" customWidth="1"/>
    <col min="3376" max="3376" width="36.5703125" style="130" customWidth="1"/>
    <col min="3377" max="3378" width="36.85546875" style="130" customWidth="1"/>
    <col min="3379" max="3379" width="36.5703125" style="130" customWidth="1"/>
    <col min="3380" max="3380" width="37" style="130" customWidth="1"/>
    <col min="3381" max="3399" width="36.85546875" style="130" customWidth="1"/>
    <col min="3400" max="3400" width="37" style="130" customWidth="1"/>
    <col min="3401" max="3418" width="36.85546875" style="130" customWidth="1"/>
    <col min="3419" max="3419" width="36.5703125" style="130" customWidth="1"/>
    <col min="3420" max="3432" width="36.85546875" style="130" customWidth="1"/>
    <col min="3433" max="3433" width="36.5703125" style="130" customWidth="1"/>
    <col min="3434" max="3436" width="36.85546875" style="130" customWidth="1"/>
    <col min="3437" max="3437" width="36.5703125" style="130" customWidth="1"/>
    <col min="3438" max="3445" width="36.85546875" style="130" customWidth="1"/>
    <col min="3446" max="3446" width="36.5703125" style="130" customWidth="1"/>
    <col min="3447" max="3584" width="36.85546875" style="130"/>
    <col min="3585" max="3585" width="18.5703125" style="130" customWidth="1"/>
    <col min="3586" max="3594" width="31.42578125" style="130" customWidth="1"/>
    <col min="3595" max="3611" width="36.85546875" style="130" customWidth="1"/>
    <col min="3612" max="3612" width="37" style="130" customWidth="1"/>
    <col min="3613" max="3628" width="36.85546875" style="130" customWidth="1"/>
    <col min="3629" max="3629" width="37.140625" style="130" customWidth="1"/>
    <col min="3630" max="3631" width="36.85546875" style="130" customWidth="1"/>
    <col min="3632" max="3632" width="36.5703125" style="130" customWidth="1"/>
    <col min="3633" max="3634" width="36.85546875" style="130" customWidth="1"/>
    <col min="3635" max="3635" width="36.5703125" style="130" customWidth="1"/>
    <col min="3636" max="3636" width="37" style="130" customWidth="1"/>
    <col min="3637" max="3655" width="36.85546875" style="130" customWidth="1"/>
    <col min="3656" max="3656" width="37" style="130" customWidth="1"/>
    <col min="3657" max="3674" width="36.85546875" style="130" customWidth="1"/>
    <col min="3675" max="3675" width="36.5703125" style="130" customWidth="1"/>
    <col min="3676" max="3688" width="36.85546875" style="130" customWidth="1"/>
    <col min="3689" max="3689" width="36.5703125" style="130" customWidth="1"/>
    <col min="3690" max="3692" width="36.85546875" style="130" customWidth="1"/>
    <col min="3693" max="3693" width="36.5703125" style="130" customWidth="1"/>
    <col min="3694" max="3701" width="36.85546875" style="130" customWidth="1"/>
    <col min="3702" max="3702" width="36.5703125" style="130" customWidth="1"/>
    <col min="3703" max="3840" width="36.85546875" style="130"/>
    <col min="3841" max="3841" width="18.5703125" style="130" customWidth="1"/>
    <col min="3842" max="3850" width="31.42578125" style="130" customWidth="1"/>
    <col min="3851" max="3867" width="36.85546875" style="130" customWidth="1"/>
    <col min="3868" max="3868" width="37" style="130" customWidth="1"/>
    <col min="3869" max="3884" width="36.85546875" style="130" customWidth="1"/>
    <col min="3885" max="3885" width="37.140625" style="130" customWidth="1"/>
    <col min="3886" max="3887" width="36.85546875" style="130" customWidth="1"/>
    <col min="3888" max="3888" width="36.5703125" style="130" customWidth="1"/>
    <col min="3889" max="3890" width="36.85546875" style="130" customWidth="1"/>
    <col min="3891" max="3891" width="36.5703125" style="130" customWidth="1"/>
    <col min="3892" max="3892" width="37" style="130" customWidth="1"/>
    <col min="3893" max="3911" width="36.85546875" style="130" customWidth="1"/>
    <col min="3912" max="3912" width="37" style="130" customWidth="1"/>
    <col min="3913" max="3930" width="36.85546875" style="130" customWidth="1"/>
    <col min="3931" max="3931" width="36.5703125" style="130" customWidth="1"/>
    <col min="3932" max="3944" width="36.85546875" style="130" customWidth="1"/>
    <col min="3945" max="3945" width="36.5703125" style="130" customWidth="1"/>
    <col min="3946" max="3948" width="36.85546875" style="130" customWidth="1"/>
    <col min="3949" max="3949" width="36.5703125" style="130" customWidth="1"/>
    <col min="3950" max="3957" width="36.85546875" style="130" customWidth="1"/>
    <col min="3958" max="3958" width="36.5703125" style="130" customWidth="1"/>
    <col min="3959" max="4096" width="36.85546875" style="130"/>
    <col min="4097" max="4097" width="18.5703125" style="130" customWidth="1"/>
    <col min="4098" max="4106" width="31.42578125" style="130" customWidth="1"/>
    <col min="4107" max="4123" width="36.85546875" style="130" customWidth="1"/>
    <col min="4124" max="4124" width="37" style="130" customWidth="1"/>
    <col min="4125" max="4140" width="36.85546875" style="130" customWidth="1"/>
    <col min="4141" max="4141" width="37.140625" style="130" customWidth="1"/>
    <col min="4142" max="4143" width="36.85546875" style="130" customWidth="1"/>
    <col min="4144" max="4144" width="36.5703125" style="130" customWidth="1"/>
    <col min="4145" max="4146" width="36.85546875" style="130" customWidth="1"/>
    <col min="4147" max="4147" width="36.5703125" style="130" customWidth="1"/>
    <col min="4148" max="4148" width="37" style="130" customWidth="1"/>
    <col min="4149" max="4167" width="36.85546875" style="130" customWidth="1"/>
    <col min="4168" max="4168" width="37" style="130" customWidth="1"/>
    <col min="4169" max="4186" width="36.85546875" style="130" customWidth="1"/>
    <col min="4187" max="4187" width="36.5703125" style="130" customWidth="1"/>
    <col min="4188" max="4200" width="36.85546875" style="130" customWidth="1"/>
    <col min="4201" max="4201" width="36.5703125" style="130" customWidth="1"/>
    <col min="4202" max="4204" width="36.85546875" style="130" customWidth="1"/>
    <col min="4205" max="4205" width="36.5703125" style="130" customWidth="1"/>
    <col min="4206" max="4213" width="36.85546875" style="130" customWidth="1"/>
    <col min="4214" max="4214" width="36.5703125" style="130" customWidth="1"/>
    <col min="4215" max="4352" width="36.85546875" style="130"/>
    <col min="4353" max="4353" width="18.5703125" style="130" customWidth="1"/>
    <col min="4354" max="4362" width="31.42578125" style="130" customWidth="1"/>
    <col min="4363" max="4379" width="36.85546875" style="130" customWidth="1"/>
    <col min="4380" max="4380" width="37" style="130" customWidth="1"/>
    <col min="4381" max="4396" width="36.85546875" style="130" customWidth="1"/>
    <col min="4397" max="4397" width="37.140625" style="130" customWidth="1"/>
    <col min="4398" max="4399" width="36.85546875" style="130" customWidth="1"/>
    <col min="4400" max="4400" width="36.5703125" style="130" customWidth="1"/>
    <col min="4401" max="4402" width="36.85546875" style="130" customWidth="1"/>
    <col min="4403" max="4403" width="36.5703125" style="130" customWidth="1"/>
    <col min="4404" max="4404" width="37" style="130" customWidth="1"/>
    <col min="4405" max="4423" width="36.85546875" style="130" customWidth="1"/>
    <col min="4424" max="4424" width="37" style="130" customWidth="1"/>
    <col min="4425" max="4442" width="36.85546875" style="130" customWidth="1"/>
    <col min="4443" max="4443" width="36.5703125" style="130" customWidth="1"/>
    <col min="4444" max="4456" width="36.85546875" style="130" customWidth="1"/>
    <col min="4457" max="4457" width="36.5703125" style="130" customWidth="1"/>
    <col min="4458" max="4460" width="36.85546875" style="130" customWidth="1"/>
    <col min="4461" max="4461" width="36.5703125" style="130" customWidth="1"/>
    <col min="4462" max="4469" width="36.85546875" style="130" customWidth="1"/>
    <col min="4470" max="4470" width="36.5703125" style="130" customWidth="1"/>
    <col min="4471" max="4608" width="36.85546875" style="130"/>
    <col min="4609" max="4609" width="18.5703125" style="130" customWidth="1"/>
    <col min="4610" max="4618" width="31.42578125" style="130" customWidth="1"/>
    <col min="4619" max="4635" width="36.85546875" style="130" customWidth="1"/>
    <col min="4636" max="4636" width="37" style="130" customWidth="1"/>
    <col min="4637" max="4652" width="36.85546875" style="130" customWidth="1"/>
    <col min="4653" max="4653" width="37.140625" style="130" customWidth="1"/>
    <col min="4654" max="4655" width="36.85546875" style="130" customWidth="1"/>
    <col min="4656" max="4656" width="36.5703125" style="130" customWidth="1"/>
    <col min="4657" max="4658" width="36.85546875" style="130" customWidth="1"/>
    <col min="4659" max="4659" width="36.5703125" style="130" customWidth="1"/>
    <col min="4660" max="4660" width="37" style="130" customWidth="1"/>
    <col min="4661" max="4679" width="36.85546875" style="130" customWidth="1"/>
    <col min="4680" max="4680" width="37" style="130" customWidth="1"/>
    <col min="4681" max="4698" width="36.85546875" style="130" customWidth="1"/>
    <col min="4699" max="4699" width="36.5703125" style="130" customWidth="1"/>
    <col min="4700" max="4712" width="36.85546875" style="130" customWidth="1"/>
    <col min="4713" max="4713" width="36.5703125" style="130" customWidth="1"/>
    <col min="4714" max="4716" width="36.85546875" style="130" customWidth="1"/>
    <col min="4717" max="4717" width="36.5703125" style="130" customWidth="1"/>
    <col min="4718" max="4725" width="36.85546875" style="130" customWidth="1"/>
    <col min="4726" max="4726" width="36.5703125" style="130" customWidth="1"/>
    <col min="4727" max="4864" width="36.85546875" style="130"/>
    <col min="4865" max="4865" width="18.5703125" style="130" customWidth="1"/>
    <col min="4866" max="4874" width="31.42578125" style="130" customWidth="1"/>
    <col min="4875" max="4891" width="36.85546875" style="130" customWidth="1"/>
    <col min="4892" max="4892" width="37" style="130" customWidth="1"/>
    <col min="4893" max="4908" width="36.85546875" style="130" customWidth="1"/>
    <col min="4909" max="4909" width="37.140625" style="130" customWidth="1"/>
    <col min="4910" max="4911" width="36.85546875" style="130" customWidth="1"/>
    <col min="4912" max="4912" width="36.5703125" style="130" customWidth="1"/>
    <col min="4913" max="4914" width="36.85546875" style="130" customWidth="1"/>
    <col min="4915" max="4915" width="36.5703125" style="130" customWidth="1"/>
    <col min="4916" max="4916" width="37" style="130" customWidth="1"/>
    <col min="4917" max="4935" width="36.85546875" style="130" customWidth="1"/>
    <col min="4936" max="4936" width="37" style="130" customWidth="1"/>
    <col min="4937" max="4954" width="36.85546875" style="130" customWidth="1"/>
    <col min="4955" max="4955" width="36.5703125" style="130" customWidth="1"/>
    <col min="4956" max="4968" width="36.85546875" style="130" customWidth="1"/>
    <col min="4969" max="4969" width="36.5703125" style="130" customWidth="1"/>
    <col min="4970" max="4972" width="36.85546875" style="130" customWidth="1"/>
    <col min="4973" max="4973" width="36.5703125" style="130" customWidth="1"/>
    <col min="4974" max="4981" width="36.85546875" style="130" customWidth="1"/>
    <col min="4982" max="4982" width="36.5703125" style="130" customWidth="1"/>
    <col min="4983" max="5120" width="36.85546875" style="130"/>
    <col min="5121" max="5121" width="18.5703125" style="130" customWidth="1"/>
    <col min="5122" max="5130" width="31.42578125" style="130" customWidth="1"/>
    <col min="5131" max="5147" width="36.85546875" style="130" customWidth="1"/>
    <col min="5148" max="5148" width="37" style="130" customWidth="1"/>
    <col min="5149" max="5164" width="36.85546875" style="130" customWidth="1"/>
    <col min="5165" max="5165" width="37.140625" style="130" customWidth="1"/>
    <col min="5166" max="5167" width="36.85546875" style="130" customWidth="1"/>
    <col min="5168" max="5168" width="36.5703125" style="130" customWidth="1"/>
    <col min="5169" max="5170" width="36.85546875" style="130" customWidth="1"/>
    <col min="5171" max="5171" width="36.5703125" style="130" customWidth="1"/>
    <col min="5172" max="5172" width="37" style="130" customWidth="1"/>
    <col min="5173" max="5191" width="36.85546875" style="130" customWidth="1"/>
    <col min="5192" max="5192" width="37" style="130" customWidth="1"/>
    <col min="5193" max="5210" width="36.85546875" style="130" customWidth="1"/>
    <col min="5211" max="5211" width="36.5703125" style="130" customWidth="1"/>
    <col min="5212" max="5224" width="36.85546875" style="130" customWidth="1"/>
    <col min="5225" max="5225" width="36.5703125" style="130" customWidth="1"/>
    <col min="5226" max="5228" width="36.85546875" style="130" customWidth="1"/>
    <col min="5229" max="5229" width="36.5703125" style="130" customWidth="1"/>
    <col min="5230" max="5237" width="36.85546875" style="130" customWidth="1"/>
    <col min="5238" max="5238" width="36.5703125" style="130" customWidth="1"/>
    <col min="5239" max="5376" width="36.85546875" style="130"/>
    <col min="5377" max="5377" width="18.5703125" style="130" customWidth="1"/>
    <col min="5378" max="5386" width="31.42578125" style="130" customWidth="1"/>
    <col min="5387" max="5403" width="36.85546875" style="130" customWidth="1"/>
    <col min="5404" max="5404" width="37" style="130" customWidth="1"/>
    <col min="5405" max="5420" width="36.85546875" style="130" customWidth="1"/>
    <col min="5421" max="5421" width="37.140625" style="130" customWidth="1"/>
    <col min="5422" max="5423" width="36.85546875" style="130" customWidth="1"/>
    <col min="5424" max="5424" width="36.5703125" style="130" customWidth="1"/>
    <col min="5425" max="5426" width="36.85546875" style="130" customWidth="1"/>
    <col min="5427" max="5427" width="36.5703125" style="130" customWidth="1"/>
    <col min="5428" max="5428" width="37" style="130" customWidth="1"/>
    <col min="5429" max="5447" width="36.85546875" style="130" customWidth="1"/>
    <col min="5448" max="5448" width="37" style="130" customWidth="1"/>
    <col min="5449" max="5466" width="36.85546875" style="130" customWidth="1"/>
    <col min="5467" max="5467" width="36.5703125" style="130" customWidth="1"/>
    <col min="5468" max="5480" width="36.85546875" style="130" customWidth="1"/>
    <col min="5481" max="5481" width="36.5703125" style="130" customWidth="1"/>
    <col min="5482" max="5484" width="36.85546875" style="130" customWidth="1"/>
    <col min="5485" max="5485" width="36.5703125" style="130" customWidth="1"/>
    <col min="5486" max="5493" width="36.85546875" style="130" customWidth="1"/>
    <col min="5494" max="5494" width="36.5703125" style="130" customWidth="1"/>
    <col min="5495" max="5632" width="36.85546875" style="130"/>
    <col min="5633" max="5633" width="18.5703125" style="130" customWidth="1"/>
    <col min="5634" max="5642" width="31.42578125" style="130" customWidth="1"/>
    <col min="5643" max="5659" width="36.85546875" style="130" customWidth="1"/>
    <col min="5660" max="5660" width="37" style="130" customWidth="1"/>
    <col min="5661" max="5676" width="36.85546875" style="130" customWidth="1"/>
    <col min="5677" max="5677" width="37.140625" style="130" customWidth="1"/>
    <col min="5678" max="5679" width="36.85546875" style="130" customWidth="1"/>
    <col min="5680" max="5680" width="36.5703125" style="130" customWidth="1"/>
    <col min="5681" max="5682" width="36.85546875" style="130" customWidth="1"/>
    <col min="5683" max="5683" width="36.5703125" style="130" customWidth="1"/>
    <col min="5684" max="5684" width="37" style="130" customWidth="1"/>
    <col min="5685" max="5703" width="36.85546875" style="130" customWidth="1"/>
    <col min="5704" max="5704" width="37" style="130" customWidth="1"/>
    <col min="5705" max="5722" width="36.85546875" style="130" customWidth="1"/>
    <col min="5723" max="5723" width="36.5703125" style="130" customWidth="1"/>
    <col min="5724" max="5736" width="36.85546875" style="130" customWidth="1"/>
    <col min="5737" max="5737" width="36.5703125" style="130" customWidth="1"/>
    <col min="5738" max="5740" width="36.85546875" style="130" customWidth="1"/>
    <col min="5741" max="5741" width="36.5703125" style="130" customWidth="1"/>
    <col min="5742" max="5749" width="36.85546875" style="130" customWidth="1"/>
    <col min="5750" max="5750" width="36.5703125" style="130" customWidth="1"/>
    <col min="5751" max="5888" width="36.85546875" style="130"/>
    <col min="5889" max="5889" width="18.5703125" style="130" customWidth="1"/>
    <col min="5890" max="5898" width="31.42578125" style="130" customWidth="1"/>
    <col min="5899" max="5915" width="36.85546875" style="130" customWidth="1"/>
    <col min="5916" max="5916" width="37" style="130" customWidth="1"/>
    <col min="5917" max="5932" width="36.85546875" style="130" customWidth="1"/>
    <col min="5933" max="5933" width="37.140625" style="130" customWidth="1"/>
    <col min="5934" max="5935" width="36.85546875" style="130" customWidth="1"/>
    <col min="5936" max="5936" width="36.5703125" style="130" customWidth="1"/>
    <col min="5937" max="5938" width="36.85546875" style="130" customWidth="1"/>
    <col min="5939" max="5939" width="36.5703125" style="130" customWidth="1"/>
    <col min="5940" max="5940" width="37" style="130" customWidth="1"/>
    <col min="5941" max="5959" width="36.85546875" style="130" customWidth="1"/>
    <col min="5960" max="5960" width="37" style="130" customWidth="1"/>
    <col min="5961" max="5978" width="36.85546875" style="130" customWidth="1"/>
    <col min="5979" max="5979" width="36.5703125" style="130" customWidth="1"/>
    <col min="5980" max="5992" width="36.85546875" style="130" customWidth="1"/>
    <col min="5993" max="5993" width="36.5703125" style="130" customWidth="1"/>
    <col min="5994" max="5996" width="36.85546875" style="130" customWidth="1"/>
    <col min="5997" max="5997" width="36.5703125" style="130" customWidth="1"/>
    <col min="5998" max="6005" width="36.85546875" style="130" customWidth="1"/>
    <col min="6006" max="6006" width="36.5703125" style="130" customWidth="1"/>
    <col min="6007" max="6144" width="36.85546875" style="130"/>
    <col min="6145" max="6145" width="18.5703125" style="130" customWidth="1"/>
    <col min="6146" max="6154" width="31.42578125" style="130" customWidth="1"/>
    <col min="6155" max="6171" width="36.85546875" style="130" customWidth="1"/>
    <col min="6172" max="6172" width="37" style="130" customWidth="1"/>
    <col min="6173" max="6188" width="36.85546875" style="130" customWidth="1"/>
    <col min="6189" max="6189" width="37.140625" style="130" customWidth="1"/>
    <col min="6190" max="6191" width="36.85546875" style="130" customWidth="1"/>
    <col min="6192" max="6192" width="36.5703125" style="130" customWidth="1"/>
    <col min="6193" max="6194" width="36.85546875" style="130" customWidth="1"/>
    <col min="6195" max="6195" width="36.5703125" style="130" customWidth="1"/>
    <col min="6196" max="6196" width="37" style="130" customWidth="1"/>
    <col min="6197" max="6215" width="36.85546875" style="130" customWidth="1"/>
    <col min="6216" max="6216" width="37" style="130" customWidth="1"/>
    <col min="6217" max="6234" width="36.85546875" style="130" customWidth="1"/>
    <col min="6235" max="6235" width="36.5703125" style="130" customWidth="1"/>
    <col min="6236" max="6248" width="36.85546875" style="130" customWidth="1"/>
    <col min="6249" max="6249" width="36.5703125" style="130" customWidth="1"/>
    <col min="6250" max="6252" width="36.85546875" style="130" customWidth="1"/>
    <col min="6253" max="6253" width="36.5703125" style="130" customWidth="1"/>
    <col min="6254" max="6261" width="36.85546875" style="130" customWidth="1"/>
    <col min="6262" max="6262" width="36.5703125" style="130" customWidth="1"/>
    <col min="6263" max="6400" width="36.85546875" style="130"/>
    <col min="6401" max="6401" width="18.5703125" style="130" customWidth="1"/>
    <col min="6402" max="6410" width="31.42578125" style="130" customWidth="1"/>
    <col min="6411" max="6427" width="36.85546875" style="130" customWidth="1"/>
    <col min="6428" max="6428" width="37" style="130" customWidth="1"/>
    <col min="6429" max="6444" width="36.85546875" style="130" customWidth="1"/>
    <col min="6445" max="6445" width="37.140625" style="130" customWidth="1"/>
    <col min="6446" max="6447" width="36.85546875" style="130" customWidth="1"/>
    <col min="6448" max="6448" width="36.5703125" style="130" customWidth="1"/>
    <col min="6449" max="6450" width="36.85546875" style="130" customWidth="1"/>
    <col min="6451" max="6451" width="36.5703125" style="130" customWidth="1"/>
    <col min="6452" max="6452" width="37" style="130" customWidth="1"/>
    <col min="6453" max="6471" width="36.85546875" style="130" customWidth="1"/>
    <col min="6472" max="6472" width="37" style="130" customWidth="1"/>
    <col min="6473" max="6490" width="36.85546875" style="130" customWidth="1"/>
    <col min="6491" max="6491" width="36.5703125" style="130" customWidth="1"/>
    <col min="6492" max="6504" width="36.85546875" style="130" customWidth="1"/>
    <col min="6505" max="6505" width="36.5703125" style="130" customWidth="1"/>
    <col min="6506" max="6508" width="36.85546875" style="130" customWidth="1"/>
    <col min="6509" max="6509" width="36.5703125" style="130" customWidth="1"/>
    <col min="6510" max="6517" width="36.85546875" style="130" customWidth="1"/>
    <col min="6518" max="6518" width="36.5703125" style="130" customWidth="1"/>
    <col min="6519" max="6656" width="36.85546875" style="130"/>
    <col min="6657" max="6657" width="18.5703125" style="130" customWidth="1"/>
    <col min="6658" max="6666" width="31.42578125" style="130" customWidth="1"/>
    <col min="6667" max="6683" width="36.85546875" style="130" customWidth="1"/>
    <col min="6684" max="6684" width="37" style="130" customWidth="1"/>
    <col min="6685" max="6700" width="36.85546875" style="130" customWidth="1"/>
    <col min="6701" max="6701" width="37.140625" style="130" customWidth="1"/>
    <col min="6702" max="6703" width="36.85546875" style="130" customWidth="1"/>
    <col min="6704" max="6704" width="36.5703125" style="130" customWidth="1"/>
    <col min="6705" max="6706" width="36.85546875" style="130" customWidth="1"/>
    <col min="6707" max="6707" width="36.5703125" style="130" customWidth="1"/>
    <col min="6708" max="6708" width="37" style="130" customWidth="1"/>
    <col min="6709" max="6727" width="36.85546875" style="130" customWidth="1"/>
    <col min="6728" max="6728" width="37" style="130" customWidth="1"/>
    <col min="6729" max="6746" width="36.85546875" style="130" customWidth="1"/>
    <col min="6747" max="6747" width="36.5703125" style="130" customWidth="1"/>
    <col min="6748" max="6760" width="36.85546875" style="130" customWidth="1"/>
    <col min="6761" max="6761" width="36.5703125" style="130" customWidth="1"/>
    <col min="6762" max="6764" width="36.85546875" style="130" customWidth="1"/>
    <col min="6765" max="6765" width="36.5703125" style="130" customWidth="1"/>
    <col min="6766" max="6773" width="36.85546875" style="130" customWidth="1"/>
    <col min="6774" max="6774" width="36.5703125" style="130" customWidth="1"/>
    <col min="6775" max="6912" width="36.85546875" style="130"/>
    <col min="6913" max="6913" width="18.5703125" style="130" customWidth="1"/>
    <col min="6914" max="6922" width="31.42578125" style="130" customWidth="1"/>
    <col min="6923" max="6939" width="36.85546875" style="130" customWidth="1"/>
    <col min="6940" max="6940" width="37" style="130" customWidth="1"/>
    <col min="6941" max="6956" width="36.85546875" style="130" customWidth="1"/>
    <col min="6957" max="6957" width="37.140625" style="130" customWidth="1"/>
    <col min="6958" max="6959" width="36.85546875" style="130" customWidth="1"/>
    <col min="6960" max="6960" width="36.5703125" style="130" customWidth="1"/>
    <col min="6961" max="6962" width="36.85546875" style="130" customWidth="1"/>
    <col min="6963" max="6963" width="36.5703125" style="130" customWidth="1"/>
    <col min="6964" max="6964" width="37" style="130" customWidth="1"/>
    <col min="6965" max="6983" width="36.85546875" style="130" customWidth="1"/>
    <col min="6984" max="6984" width="37" style="130" customWidth="1"/>
    <col min="6985" max="7002" width="36.85546875" style="130" customWidth="1"/>
    <col min="7003" max="7003" width="36.5703125" style="130" customWidth="1"/>
    <col min="7004" max="7016" width="36.85546875" style="130" customWidth="1"/>
    <col min="7017" max="7017" width="36.5703125" style="130" customWidth="1"/>
    <col min="7018" max="7020" width="36.85546875" style="130" customWidth="1"/>
    <col min="7021" max="7021" width="36.5703125" style="130" customWidth="1"/>
    <col min="7022" max="7029" width="36.85546875" style="130" customWidth="1"/>
    <col min="7030" max="7030" width="36.5703125" style="130" customWidth="1"/>
    <col min="7031" max="7168" width="36.85546875" style="130"/>
    <col min="7169" max="7169" width="18.5703125" style="130" customWidth="1"/>
    <col min="7170" max="7178" width="31.42578125" style="130" customWidth="1"/>
    <col min="7179" max="7195" width="36.85546875" style="130" customWidth="1"/>
    <col min="7196" max="7196" width="37" style="130" customWidth="1"/>
    <col min="7197" max="7212" width="36.85546875" style="130" customWidth="1"/>
    <col min="7213" max="7213" width="37.140625" style="130" customWidth="1"/>
    <col min="7214" max="7215" width="36.85546875" style="130" customWidth="1"/>
    <col min="7216" max="7216" width="36.5703125" style="130" customWidth="1"/>
    <col min="7217" max="7218" width="36.85546875" style="130" customWidth="1"/>
    <col min="7219" max="7219" width="36.5703125" style="130" customWidth="1"/>
    <col min="7220" max="7220" width="37" style="130" customWidth="1"/>
    <col min="7221" max="7239" width="36.85546875" style="130" customWidth="1"/>
    <col min="7240" max="7240" width="37" style="130" customWidth="1"/>
    <col min="7241" max="7258" width="36.85546875" style="130" customWidth="1"/>
    <col min="7259" max="7259" width="36.5703125" style="130" customWidth="1"/>
    <col min="7260" max="7272" width="36.85546875" style="130" customWidth="1"/>
    <col min="7273" max="7273" width="36.5703125" style="130" customWidth="1"/>
    <col min="7274" max="7276" width="36.85546875" style="130" customWidth="1"/>
    <col min="7277" max="7277" width="36.5703125" style="130" customWidth="1"/>
    <col min="7278" max="7285" width="36.85546875" style="130" customWidth="1"/>
    <col min="7286" max="7286" width="36.5703125" style="130" customWidth="1"/>
    <col min="7287" max="7424" width="36.85546875" style="130"/>
    <col min="7425" max="7425" width="18.5703125" style="130" customWidth="1"/>
    <col min="7426" max="7434" width="31.42578125" style="130" customWidth="1"/>
    <col min="7435" max="7451" width="36.85546875" style="130" customWidth="1"/>
    <col min="7452" max="7452" width="37" style="130" customWidth="1"/>
    <col min="7453" max="7468" width="36.85546875" style="130" customWidth="1"/>
    <col min="7469" max="7469" width="37.140625" style="130" customWidth="1"/>
    <col min="7470" max="7471" width="36.85546875" style="130" customWidth="1"/>
    <col min="7472" max="7472" width="36.5703125" style="130" customWidth="1"/>
    <col min="7473" max="7474" width="36.85546875" style="130" customWidth="1"/>
    <col min="7475" max="7475" width="36.5703125" style="130" customWidth="1"/>
    <col min="7476" max="7476" width="37" style="130" customWidth="1"/>
    <col min="7477" max="7495" width="36.85546875" style="130" customWidth="1"/>
    <col min="7496" max="7496" width="37" style="130" customWidth="1"/>
    <col min="7497" max="7514" width="36.85546875" style="130" customWidth="1"/>
    <col min="7515" max="7515" width="36.5703125" style="130" customWidth="1"/>
    <col min="7516" max="7528" width="36.85546875" style="130" customWidth="1"/>
    <col min="7529" max="7529" width="36.5703125" style="130" customWidth="1"/>
    <col min="7530" max="7532" width="36.85546875" style="130" customWidth="1"/>
    <col min="7533" max="7533" width="36.5703125" style="130" customWidth="1"/>
    <col min="7534" max="7541" width="36.85546875" style="130" customWidth="1"/>
    <col min="7542" max="7542" width="36.5703125" style="130" customWidth="1"/>
    <col min="7543" max="7680" width="36.85546875" style="130"/>
    <col min="7681" max="7681" width="18.5703125" style="130" customWidth="1"/>
    <col min="7682" max="7690" width="31.42578125" style="130" customWidth="1"/>
    <col min="7691" max="7707" width="36.85546875" style="130" customWidth="1"/>
    <col min="7708" max="7708" width="37" style="130" customWidth="1"/>
    <col min="7709" max="7724" width="36.85546875" style="130" customWidth="1"/>
    <col min="7725" max="7725" width="37.140625" style="130" customWidth="1"/>
    <col min="7726" max="7727" width="36.85546875" style="130" customWidth="1"/>
    <col min="7728" max="7728" width="36.5703125" style="130" customWidth="1"/>
    <col min="7729" max="7730" width="36.85546875" style="130" customWidth="1"/>
    <col min="7731" max="7731" width="36.5703125" style="130" customWidth="1"/>
    <col min="7732" max="7732" width="37" style="130" customWidth="1"/>
    <col min="7733" max="7751" width="36.85546875" style="130" customWidth="1"/>
    <col min="7752" max="7752" width="37" style="130" customWidth="1"/>
    <col min="7753" max="7770" width="36.85546875" style="130" customWidth="1"/>
    <col min="7771" max="7771" width="36.5703125" style="130" customWidth="1"/>
    <col min="7772" max="7784" width="36.85546875" style="130" customWidth="1"/>
    <col min="7785" max="7785" width="36.5703125" style="130" customWidth="1"/>
    <col min="7786" max="7788" width="36.85546875" style="130" customWidth="1"/>
    <col min="7789" max="7789" width="36.5703125" style="130" customWidth="1"/>
    <col min="7790" max="7797" width="36.85546875" style="130" customWidth="1"/>
    <col min="7798" max="7798" width="36.5703125" style="130" customWidth="1"/>
    <col min="7799" max="7936" width="36.85546875" style="130"/>
    <col min="7937" max="7937" width="18.5703125" style="130" customWidth="1"/>
    <col min="7938" max="7946" width="31.42578125" style="130" customWidth="1"/>
    <col min="7947" max="7963" width="36.85546875" style="130" customWidth="1"/>
    <col min="7964" max="7964" width="37" style="130" customWidth="1"/>
    <col min="7965" max="7980" width="36.85546875" style="130" customWidth="1"/>
    <col min="7981" max="7981" width="37.140625" style="130" customWidth="1"/>
    <col min="7982" max="7983" width="36.85546875" style="130" customWidth="1"/>
    <col min="7984" max="7984" width="36.5703125" style="130" customWidth="1"/>
    <col min="7985" max="7986" width="36.85546875" style="130" customWidth="1"/>
    <col min="7987" max="7987" width="36.5703125" style="130" customWidth="1"/>
    <col min="7988" max="7988" width="37" style="130" customWidth="1"/>
    <col min="7989" max="8007" width="36.85546875" style="130" customWidth="1"/>
    <col min="8008" max="8008" width="37" style="130" customWidth="1"/>
    <col min="8009" max="8026" width="36.85546875" style="130" customWidth="1"/>
    <col min="8027" max="8027" width="36.5703125" style="130" customWidth="1"/>
    <col min="8028" max="8040" width="36.85546875" style="130" customWidth="1"/>
    <col min="8041" max="8041" width="36.5703125" style="130" customWidth="1"/>
    <col min="8042" max="8044" width="36.85546875" style="130" customWidth="1"/>
    <col min="8045" max="8045" width="36.5703125" style="130" customWidth="1"/>
    <col min="8046" max="8053" width="36.85546875" style="130" customWidth="1"/>
    <col min="8054" max="8054" width="36.5703125" style="130" customWidth="1"/>
    <col min="8055" max="8192" width="36.85546875" style="130"/>
    <col min="8193" max="8193" width="18.5703125" style="130" customWidth="1"/>
    <col min="8194" max="8202" width="31.42578125" style="130" customWidth="1"/>
    <col min="8203" max="8219" width="36.85546875" style="130" customWidth="1"/>
    <col min="8220" max="8220" width="37" style="130" customWidth="1"/>
    <col min="8221" max="8236" width="36.85546875" style="130" customWidth="1"/>
    <col min="8237" max="8237" width="37.140625" style="130" customWidth="1"/>
    <col min="8238" max="8239" width="36.85546875" style="130" customWidth="1"/>
    <col min="8240" max="8240" width="36.5703125" style="130" customWidth="1"/>
    <col min="8241" max="8242" width="36.85546875" style="130" customWidth="1"/>
    <col min="8243" max="8243" width="36.5703125" style="130" customWidth="1"/>
    <col min="8244" max="8244" width="37" style="130" customWidth="1"/>
    <col min="8245" max="8263" width="36.85546875" style="130" customWidth="1"/>
    <col min="8264" max="8264" width="37" style="130" customWidth="1"/>
    <col min="8265" max="8282" width="36.85546875" style="130" customWidth="1"/>
    <col min="8283" max="8283" width="36.5703125" style="130" customWidth="1"/>
    <col min="8284" max="8296" width="36.85546875" style="130" customWidth="1"/>
    <col min="8297" max="8297" width="36.5703125" style="130" customWidth="1"/>
    <col min="8298" max="8300" width="36.85546875" style="130" customWidth="1"/>
    <col min="8301" max="8301" width="36.5703125" style="130" customWidth="1"/>
    <col min="8302" max="8309" width="36.85546875" style="130" customWidth="1"/>
    <col min="8310" max="8310" width="36.5703125" style="130" customWidth="1"/>
    <col min="8311" max="8448" width="36.85546875" style="130"/>
    <col min="8449" max="8449" width="18.5703125" style="130" customWidth="1"/>
    <col min="8450" max="8458" width="31.42578125" style="130" customWidth="1"/>
    <col min="8459" max="8475" width="36.85546875" style="130" customWidth="1"/>
    <col min="8476" max="8476" width="37" style="130" customWidth="1"/>
    <col min="8477" max="8492" width="36.85546875" style="130" customWidth="1"/>
    <col min="8493" max="8493" width="37.140625" style="130" customWidth="1"/>
    <col min="8494" max="8495" width="36.85546875" style="130" customWidth="1"/>
    <col min="8496" max="8496" width="36.5703125" style="130" customWidth="1"/>
    <col min="8497" max="8498" width="36.85546875" style="130" customWidth="1"/>
    <col min="8499" max="8499" width="36.5703125" style="130" customWidth="1"/>
    <col min="8500" max="8500" width="37" style="130" customWidth="1"/>
    <col min="8501" max="8519" width="36.85546875" style="130" customWidth="1"/>
    <col min="8520" max="8520" width="37" style="130" customWidth="1"/>
    <col min="8521" max="8538" width="36.85546875" style="130" customWidth="1"/>
    <col min="8539" max="8539" width="36.5703125" style="130" customWidth="1"/>
    <col min="8540" max="8552" width="36.85546875" style="130" customWidth="1"/>
    <col min="8553" max="8553" width="36.5703125" style="130" customWidth="1"/>
    <col min="8554" max="8556" width="36.85546875" style="130" customWidth="1"/>
    <col min="8557" max="8557" width="36.5703125" style="130" customWidth="1"/>
    <col min="8558" max="8565" width="36.85546875" style="130" customWidth="1"/>
    <col min="8566" max="8566" width="36.5703125" style="130" customWidth="1"/>
    <col min="8567" max="8704" width="36.85546875" style="130"/>
    <col min="8705" max="8705" width="18.5703125" style="130" customWidth="1"/>
    <col min="8706" max="8714" width="31.42578125" style="130" customWidth="1"/>
    <col min="8715" max="8731" width="36.85546875" style="130" customWidth="1"/>
    <col min="8732" max="8732" width="37" style="130" customWidth="1"/>
    <col min="8733" max="8748" width="36.85546875" style="130" customWidth="1"/>
    <col min="8749" max="8749" width="37.140625" style="130" customWidth="1"/>
    <col min="8750" max="8751" width="36.85546875" style="130" customWidth="1"/>
    <col min="8752" max="8752" width="36.5703125" style="130" customWidth="1"/>
    <col min="8753" max="8754" width="36.85546875" style="130" customWidth="1"/>
    <col min="8755" max="8755" width="36.5703125" style="130" customWidth="1"/>
    <col min="8756" max="8756" width="37" style="130" customWidth="1"/>
    <col min="8757" max="8775" width="36.85546875" style="130" customWidth="1"/>
    <col min="8776" max="8776" width="37" style="130" customWidth="1"/>
    <col min="8777" max="8794" width="36.85546875" style="130" customWidth="1"/>
    <col min="8795" max="8795" width="36.5703125" style="130" customWidth="1"/>
    <col min="8796" max="8808" width="36.85546875" style="130" customWidth="1"/>
    <col min="8809" max="8809" width="36.5703125" style="130" customWidth="1"/>
    <col min="8810" max="8812" width="36.85546875" style="130" customWidth="1"/>
    <col min="8813" max="8813" width="36.5703125" style="130" customWidth="1"/>
    <col min="8814" max="8821" width="36.85546875" style="130" customWidth="1"/>
    <col min="8822" max="8822" width="36.5703125" style="130" customWidth="1"/>
    <col min="8823" max="8960" width="36.85546875" style="130"/>
    <col min="8961" max="8961" width="18.5703125" style="130" customWidth="1"/>
    <col min="8962" max="8970" width="31.42578125" style="130" customWidth="1"/>
    <col min="8971" max="8987" width="36.85546875" style="130" customWidth="1"/>
    <col min="8988" max="8988" width="37" style="130" customWidth="1"/>
    <col min="8989" max="9004" width="36.85546875" style="130" customWidth="1"/>
    <col min="9005" max="9005" width="37.140625" style="130" customWidth="1"/>
    <col min="9006" max="9007" width="36.85546875" style="130" customWidth="1"/>
    <col min="9008" max="9008" width="36.5703125" style="130" customWidth="1"/>
    <col min="9009" max="9010" width="36.85546875" style="130" customWidth="1"/>
    <col min="9011" max="9011" width="36.5703125" style="130" customWidth="1"/>
    <col min="9012" max="9012" width="37" style="130" customWidth="1"/>
    <col min="9013" max="9031" width="36.85546875" style="130" customWidth="1"/>
    <col min="9032" max="9032" width="37" style="130" customWidth="1"/>
    <col min="9033" max="9050" width="36.85546875" style="130" customWidth="1"/>
    <col min="9051" max="9051" width="36.5703125" style="130" customWidth="1"/>
    <col min="9052" max="9064" width="36.85546875" style="130" customWidth="1"/>
    <col min="9065" max="9065" width="36.5703125" style="130" customWidth="1"/>
    <col min="9066" max="9068" width="36.85546875" style="130" customWidth="1"/>
    <col min="9069" max="9069" width="36.5703125" style="130" customWidth="1"/>
    <col min="9070" max="9077" width="36.85546875" style="130" customWidth="1"/>
    <col min="9078" max="9078" width="36.5703125" style="130" customWidth="1"/>
    <col min="9079" max="9216" width="36.85546875" style="130"/>
    <col min="9217" max="9217" width="18.5703125" style="130" customWidth="1"/>
    <col min="9218" max="9226" width="31.42578125" style="130" customWidth="1"/>
    <col min="9227" max="9243" width="36.85546875" style="130" customWidth="1"/>
    <col min="9244" max="9244" width="37" style="130" customWidth="1"/>
    <col min="9245" max="9260" width="36.85546875" style="130" customWidth="1"/>
    <col min="9261" max="9261" width="37.140625" style="130" customWidth="1"/>
    <col min="9262" max="9263" width="36.85546875" style="130" customWidth="1"/>
    <col min="9264" max="9264" width="36.5703125" style="130" customWidth="1"/>
    <col min="9265" max="9266" width="36.85546875" style="130" customWidth="1"/>
    <col min="9267" max="9267" width="36.5703125" style="130" customWidth="1"/>
    <col min="9268" max="9268" width="37" style="130" customWidth="1"/>
    <col min="9269" max="9287" width="36.85546875" style="130" customWidth="1"/>
    <col min="9288" max="9288" width="37" style="130" customWidth="1"/>
    <col min="9289" max="9306" width="36.85546875" style="130" customWidth="1"/>
    <col min="9307" max="9307" width="36.5703125" style="130" customWidth="1"/>
    <col min="9308" max="9320" width="36.85546875" style="130" customWidth="1"/>
    <col min="9321" max="9321" width="36.5703125" style="130" customWidth="1"/>
    <col min="9322" max="9324" width="36.85546875" style="130" customWidth="1"/>
    <col min="9325" max="9325" width="36.5703125" style="130" customWidth="1"/>
    <col min="9326" max="9333" width="36.85546875" style="130" customWidth="1"/>
    <col min="9334" max="9334" width="36.5703125" style="130" customWidth="1"/>
    <col min="9335" max="9472" width="36.85546875" style="130"/>
    <col min="9473" max="9473" width="18.5703125" style="130" customWidth="1"/>
    <col min="9474" max="9482" width="31.42578125" style="130" customWidth="1"/>
    <col min="9483" max="9499" width="36.85546875" style="130" customWidth="1"/>
    <col min="9500" max="9500" width="37" style="130" customWidth="1"/>
    <col min="9501" max="9516" width="36.85546875" style="130" customWidth="1"/>
    <col min="9517" max="9517" width="37.140625" style="130" customWidth="1"/>
    <col min="9518" max="9519" width="36.85546875" style="130" customWidth="1"/>
    <col min="9520" max="9520" width="36.5703125" style="130" customWidth="1"/>
    <col min="9521" max="9522" width="36.85546875" style="130" customWidth="1"/>
    <col min="9523" max="9523" width="36.5703125" style="130" customWidth="1"/>
    <col min="9524" max="9524" width="37" style="130" customWidth="1"/>
    <col min="9525" max="9543" width="36.85546875" style="130" customWidth="1"/>
    <col min="9544" max="9544" width="37" style="130" customWidth="1"/>
    <col min="9545" max="9562" width="36.85546875" style="130" customWidth="1"/>
    <col min="9563" max="9563" width="36.5703125" style="130" customWidth="1"/>
    <col min="9564" max="9576" width="36.85546875" style="130" customWidth="1"/>
    <col min="9577" max="9577" width="36.5703125" style="130" customWidth="1"/>
    <col min="9578" max="9580" width="36.85546875" style="130" customWidth="1"/>
    <col min="9581" max="9581" width="36.5703125" style="130" customWidth="1"/>
    <col min="9582" max="9589" width="36.85546875" style="130" customWidth="1"/>
    <col min="9590" max="9590" width="36.5703125" style="130" customWidth="1"/>
    <col min="9591" max="9728" width="36.85546875" style="130"/>
    <col min="9729" max="9729" width="18.5703125" style="130" customWidth="1"/>
    <col min="9730" max="9738" width="31.42578125" style="130" customWidth="1"/>
    <col min="9739" max="9755" width="36.85546875" style="130" customWidth="1"/>
    <col min="9756" max="9756" width="37" style="130" customWidth="1"/>
    <col min="9757" max="9772" width="36.85546875" style="130" customWidth="1"/>
    <col min="9773" max="9773" width="37.140625" style="130" customWidth="1"/>
    <col min="9774" max="9775" width="36.85546875" style="130" customWidth="1"/>
    <col min="9776" max="9776" width="36.5703125" style="130" customWidth="1"/>
    <col min="9777" max="9778" width="36.85546875" style="130" customWidth="1"/>
    <col min="9779" max="9779" width="36.5703125" style="130" customWidth="1"/>
    <col min="9780" max="9780" width="37" style="130" customWidth="1"/>
    <col min="9781" max="9799" width="36.85546875" style="130" customWidth="1"/>
    <col min="9800" max="9800" width="37" style="130" customWidth="1"/>
    <col min="9801" max="9818" width="36.85546875" style="130" customWidth="1"/>
    <col min="9819" max="9819" width="36.5703125" style="130" customWidth="1"/>
    <col min="9820" max="9832" width="36.85546875" style="130" customWidth="1"/>
    <col min="9833" max="9833" width="36.5703125" style="130" customWidth="1"/>
    <col min="9834" max="9836" width="36.85546875" style="130" customWidth="1"/>
    <col min="9837" max="9837" width="36.5703125" style="130" customWidth="1"/>
    <col min="9838" max="9845" width="36.85546875" style="130" customWidth="1"/>
    <col min="9846" max="9846" width="36.5703125" style="130" customWidth="1"/>
    <col min="9847" max="9984" width="36.85546875" style="130"/>
    <col min="9985" max="9985" width="18.5703125" style="130" customWidth="1"/>
    <col min="9986" max="9994" width="31.42578125" style="130" customWidth="1"/>
    <col min="9995" max="10011" width="36.85546875" style="130" customWidth="1"/>
    <col min="10012" max="10012" width="37" style="130" customWidth="1"/>
    <col min="10013" max="10028" width="36.85546875" style="130" customWidth="1"/>
    <col min="10029" max="10029" width="37.140625" style="130" customWidth="1"/>
    <col min="10030" max="10031" width="36.85546875" style="130" customWidth="1"/>
    <col min="10032" max="10032" width="36.5703125" style="130" customWidth="1"/>
    <col min="10033" max="10034" width="36.85546875" style="130" customWidth="1"/>
    <col min="10035" max="10035" width="36.5703125" style="130" customWidth="1"/>
    <col min="10036" max="10036" width="37" style="130" customWidth="1"/>
    <col min="10037" max="10055" width="36.85546875" style="130" customWidth="1"/>
    <col min="10056" max="10056" width="37" style="130" customWidth="1"/>
    <col min="10057" max="10074" width="36.85546875" style="130" customWidth="1"/>
    <col min="10075" max="10075" width="36.5703125" style="130" customWidth="1"/>
    <col min="10076" max="10088" width="36.85546875" style="130" customWidth="1"/>
    <col min="10089" max="10089" width="36.5703125" style="130" customWidth="1"/>
    <col min="10090" max="10092" width="36.85546875" style="130" customWidth="1"/>
    <col min="10093" max="10093" width="36.5703125" style="130" customWidth="1"/>
    <col min="10094" max="10101" width="36.85546875" style="130" customWidth="1"/>
    <col min="10102" max="10102" width="36.5703125" style="130" customWidth="1"/>
    <col min="10103" max="10240" width="36.85546875" style="130"/>
    <col min="10241" max="10241" width="18.5703125" style="130" customWidth="1"/>
    <col min="10242" max="10250" width="31.42578125" style="130" customWidth="1"/>
    <col min="10251" max="10267" width="36.85546875" style="130" customWidth="1"/>
    <col min="10268" max="10268" width="37" style="130" customWidth="1"/>
    <col min="10269" max="10284" width="36.85546875" style="130" customWidth="1"/>
    <col min="10285" max="10285" width="37.140625" style="130" customWidth="1"/>
    <col min="10286" max="10287" width="36.85546875" style="130" customWidth="1"/>
    <col min="10288" max="10288" width="36.5703125" style="130" customWidth="1"/>
    <col min="10289" max="10290" width="36.85546875" style="130" customWidth="1"/>
    <col min="10291" max="10291" width="36.5703125" style="130" customWidth="1"/>
    <col min="10292" max="10292" width="37" style="130" customWidth="1"/>
    <col min="10293" max="10311" width="36.85546875" style="130" customWidth="1"/>
    <col min="10312" max="10312" width="37" style="130" customWidth="1"/>
    <col min="10313" max="10330" width="36.85546875" style="130" customWidth="1"/>
    <col min="10331" max="10331" width="36.5703125" style="130" customWidth="1"/>
    <col min="10332" max="10344" width="36.85546875" style="130" customWidth="1"/>
    <col min="10345" max="10345" width="36.5703125" style="130" customWidth="1"/>
    <col min="10346" max="10348" width="36.85546875" style="130" customWidth="1"/>
    <col min="10349" max="10349" width="36.5703125" style="130" customWidth="1"/>
    <col min="10350" max="10357" width="36.85546875" style="130" customWidth="1"/>
    <col min="10358" max="10358" width="36.5703125" style="130" customWidth="1"/>
    <col min="10359" max="10496" width="36.85546875" style="130"/>
    <col min="10497" max="10497" width="18.5703125" style="130" customWidth="1"/>
    <col min="10498" max="10506" width="31.42578125" style="130" customWidth="1"/>
    <col min="10507" max="10523" width="36.85546875" style="130" customWidth="1"/>
    <col min="10524" max="10524" width="37" style="130" customWidth="1"/>
    <col min="10525" max="10540" width="36.85546875" style="130" customWidth="1"/>
    <col min="10541" max="10541" width="37.140625" style="130" customWidth="1"/>
    <col min="10542" max="10543" width="36.85546875" style="130" customWidth="1"/>
    <col min="10544" max="10544" width="36.5703125" style="130" customWidth="1"/>
    <col min="10545" max="10546" width="36.85546875" style="130" customWidth="1"/>
    <col min="10547" max="10547" width="36.5703125" style="130" customWidth="1"/>
    <col min="10548" max="10548" width="37" style="130" customWidth="1"/>
    <col min="10549" max="10567" width="36.85546875" style="130" customWidth="1"/>
    <col min="10568" max="10568" width="37" style="130" customWidth="1"/>
    <col min="10569" max="10586" width="36.85546875" style="130" customWidth="1"/>
    <col min="10587" max="10587" width="36.5703125" style="130" customWidth="1"/>
    <col min="10588" max="10600" width="36.85546875" style="130" customWidth="1"/>
    <col min="10601" max="10601" width="36.5703125" style="130" customWidth="1"/>
    <col min="10602" max="10604" width="36.85546875" style="130" customWidth="1"/>
    <col min="10605" max="10605" width="36.5703125" style="130" customWidth="1"/>
    <col min="10606" max="10613" width="36.85546875" style="130" customWidth="1"/>
    <col min="10614" max="10614" width="36.5703125" style="130" customWidth="1"/>
    <col min="10615" max="10752" width="36.85546875" style="130"/>
    <col min="10753" max="10753" width="18.5703125" style="130" customWidth="1"/>
    <col min="10754" max="10762" width="31.42578125" style="130" customWidth="1"/>
    <col min="10763" max="10779" width="36.85546875" style="130" customWidth="1"/>
    <col min="10780" max="10780" width="37" style="130" customWidth="1"/>
    <col min="10781" max="10796" width="36.85546875" style="130" customWidth="1"/>
    <col min="10797" max="10797" width="37.140625" style="130" customWidth="1"/>
    <col min="10798" max="10799" width="36.85546875" style="130" customWidth="1"/>
    <col min="10800" max="10800" width="36.5703125" style="130" customWidth="1"/>
    <col min="10801" max="10802" width="36.85546875" style="130" customWidth="1"/>
    <col min="10803" max="10803" width="36.5703125" style="130" customWidth="1"/>
    <col min="10804" max="10804" width="37" style="130" customWidth="1"/>
    <col min="10805" max="10823" width="36.85546875" style="130" customWidth="1"/>
    <col min="10824" max="10824" width="37" style="130" customWidth="1"/>
    <col min="10825" max="10842" width="36.85546875" style="130" customWidth="1"/>
    <col min="10843" max="10843" width="36.5703125" style="130" customWidth="1"/>
    <col min="10844" max="10856" width="36.85546875" style="130" customWidth="1"/>
    <col min="10857" max="10857" width="36.5703125" style="130" customWidth="1"/>
    <col min="10858" max="10860" width="36.85546875" style="130" customWidth="1"/>
    <col min="10861" max="10861" width="36.5703125" style="130" customWidth="1"/>
    <col min="10862" max="10869" width="36.85546875" style="130" customWidth="1"/>
    <col min="10870" max="10870" width="36.5703125" style="130" customWidth="1"/>
    <col min="10871" max="11008" width="36.85546875" style="130"/>
    <col min="11009" max="11009" width="18.5703125" style="130" customWidth="1"/>
    <col min="11010" max="11018" width="31.42578125" style="130" customWidth="1"/>
    <col min="11019" max="11035" width="36.85546875" style="130" customWidth="1"/>
    <col min="11036" max="11036" width="37" style="130" customWidth="1"/>
    <col min="11037" max="11052" width="36.85546875" style="130" customWidth="1"/>
    <col min="11053" max="11053" width="37.140625" style="130" customWidth="1"/>
    <col min="11054" max="11055" width="36.85546875" style="130" customWidth="1"/>
    <col min="11056" max="11056" width="36.5703125" style="130" customWidth="1"/>
    <col min="11057" max="11058" width="36.85546875" style="130" customWidth="1"/>
    <col min="11059" max="11059" width="36.5703125" style="130" customWidth="1"/>
    <col min="11060" max="11060" width="37" style="130" customWidth="1"/>
    <col min="11061" max="11079" width="36.85546875" style="130" customWidth="1"/>
    <col min="11080" max="11080" width="37" style="130" customWidth="1"/>
    <col min="11081" max="11098" width="36.85546875" style="130" customWidth="1"/>
    <col min="11099" max="11099" width="36.5703125" style="130" customWidth="1"/>
    <col min="11100" max="11112" width="36.85546875" style="130" customWidth="1"/>
    <col min="11113" max="11113" width="36.5703125" style="130" customWidth="1"/>
    <col min="11114" max="11116" width="36.85546875" style="130" customWidth="1"/>
    <col min="11117" max="11117" width="36.5703125" style="130" customWidth="1"/>
    <col min="11118" max="11125" width="36.85546875" style="130" customWidth="1"/>
    <col min="11126" max="11126" width="36.5703125" style="130" customWidth="1"/>
    <col min="11127" max="11264" width="36.85546875" style="130"/>
    <col min="11265" max="11265" width="18.5703125" style="130" customWidth="1"/>
    <col min="11266" max="11274" width="31.42578125" style="130" customWidth="1"/>
    <col min="11275" max="11291" width="36.85546875" style="130" customWidth="1"/>
    <col min="11292" max="11292" width="37" style="130" customWidth="1"/>
    <col min="11293" max="11308" width="36.85546875" style="130" customWidth="1"/>
    <col min="11309" max="11309" width="37.140625" style="130" customWidth="1"/>
    <col min="11310" max="11311" width="36.85546875" style="130" customWidth="1"/>
    <col min="11312" max="11312" width="36.5703125" style="130" customWidth="1"/>
    <col min="11313" max="11314" width="36.85546875" style="130" customWidth="1"/>
    <col min="11315" max="11315" width="36.5703125" style="130" customWidth="1"/>
    <col min="11316" max="11316" width="37" style="130" customWidth="1"/>
    <col min="11317" max="11335" width="36.85546875" style="130" customWidth="1"/>
    <col min="11336" max="11336" width="37" style="130" customWidth="1"/>
    <col min="11337" max="11354" width="36.85546875" style="130" customWidth="1"/>
    <col min="11355" max="11355" width="36.5703125" style="130" customWidth="1"/>
    <col min="11356" max="11368" width="36.85546875" style="130" customWidth="1"/>
    <col min="11369" max="11369" width="36.5703125" style="130" customWidth="1"/>
    <col min="11370" max="11372" width="36.85546875" style="130" customWidth="1"/>
    <col min="11373" max="11373" width="36.5703125" style="130" customWidth="1"/>
    <col min="11374" max="11381" width="36.85546875" style="130" customWidth="1"/>
    <col min="11382" max="11382" width="36.5703125" style="130" customWidth="1"/>
    <col min="11383" max="11520" width="36.85546875" style="130"/>
    <col min="11521" max="11521" width="18.5703125" style="130" customWidth="1"/>
    <col min="11522" max="11530" width="31.42578125" style="130" customWidth="1"/>
    <col min="11531" max="11547" width="36.85546875" style="130" customWidth="1"/>
    <col min="11548" max="11548" width="37" style="130" customWidth="1"/>
    <col min="11549" max="11564" width="36.85546875" style="130" customWidth="1"/>
    <col min="11565" max="11565" width="37.140625" style="130" customWidth="1"/>
    <col min="11566" max="11567" width="36.85546875" style="130" customWidth="1"/>
    <col min="11568" max="11568" width="36.5703125" style="130" customWidth="1"/>
    <col min="11569" max="11570" width="36.85546875" style="130" customWidth="1"/>
    <col min="11571" max="11571" width="36.5703125" style="130" customWidth="1"/>
    <col min="11572" max="11572" width="37" style="130" customWidth="1"/>
    <col min="11573" max="11591" width="36.85546875" style="130" customWidth="1"/>
    <col min="11592" max="11592" width="37" style="130" customWidth="1"/>
    <col min="11593" max="11610" width="36.85546875" style="130" customWidth="1"/>
    <col min="11611" max="11611" width="36.5703125" style="130" customWidth="1"/>
    <col min="11612" max="11624" width="36.85546875" style="130" customWidth="1"/>
    <col min="11625" max="11625" width="36.5703125" style="130" customWidth="1"/>
    <col min="11626" max="11628" width="36.85546875" style="130" customWidth="1"/>
    <col min="11629" max="11629" width="36.5703125" style="130" customWidth="1"/>
    <col min="11630" max="11637" width="36.85546875" style="130" customWidth="1"/>
    <col min="11638" max="11638" width="36.5703125" style="130" customWidth="1"/>
    <col min="11639" max="11776" width="36.85546875" style="130"/>
    <col min="11777" max="11777" width="18.5703125" style="130" customWidth="1"/>
    <col min="11778" max="11786" width="31.42578125" style="130" customWidth="1"/>
    <col min="11787" max="11803" width="36.85546875" style="130" customWidth="1"/>
    <col min="11804" max="11804" width="37" style="130" customWidth="1"/>
    <col min="11805" max="11820" width="36.85546875" style="130" customWidth="1"/>
    <col min="11821" max="11821" width="37.140625" style="130" customWidth="1"/>
    <col min="11822" max="11823" width="36.85546875" style="130" customWidth="1"/>
    <col min="11824" max="11824" width="36.5703125" style="130" customWidth="1"/>
    <col min="11825" max="11826" width="36.85546875" style="130" customWidth="1"/>
    <col min="11827" max="11827" width="36.5703125" style="130" customWidth="1"/>
    <col min="11828" max="11828" width="37" style="130" customWidth="1"/>
    <col min="11829" max="11847" width="36.85546875" style="130" customWidth="1"/>
    <col min="11848" max="11848" width="37" style="130" customWidth="1"/>
    <col min="11849" max="11866" width="36.85546875" style="130" customWidth="1"/>
    <col min="11867" max="11867" width="36.5703125" style="130" customWidth="1"/>
    <col min="11868" max="11880" width="36.85546875" style="130" customWidth="1"/>
    <col min="11881" max="11881" width="36.5703125" style="130" customWidth="1"/>
    <col min="11882" max="11884" width="36.85546875" style="130" customWidth="1"/>
    <col min="11885" max="11885" width="36.5703125" style="130" customWidth="1"/>
    <col min="11886" max="11893" width="36.85546875" style="130" customWidth="1"/>
    <col min="11894" max="11894" width="36.5703125" style="130" customWidth="1"/>
    <col min="11895" max="12032" width="36.85546875" style="130"/>
    <col min="12033" max="12033" width="18.5703125" style="130" customWidth="1"/>
    <col min="12034" max="12042" width="31.42578125" style="130" customWidth="1"/>
    <col min="12043" max="12059" width="36.85546875" style="130" customWidth="1"/>
    <col min="12060" max="12060" width="37" style="130" customWidth="1"/>
    <col min="12061" max="12076" width="36.85546875" style="130" customWidth="1"/>
    <col min="12077" max="12077" width="37.140625" style="130" customWidth="1"/>
    <col min="12078" max="12079" width="36.85546875" style="130" customWidth="1"/>
    <col min="12080" max="12080" width="36.5703125" style="130" customWidth="1"/>
    <col min="12081" max="12082" width="36.85546875" style="130" customWidth="1"/>
    <col min="12083" max="12083" width="36.5703125" style="130" customWidth="1"/>
    <col min="12084" max="12084" width="37" style="130" customWidth="1"/>
    <col min="12085" max="12103" width="36.85546875" style="130" customWidth="1"/>
    <col min="12104" max="12104" width="37" style="130" customWidth="1"/>
    <col min="12105" max="12122" width="36.85546875" style="130" customWidth="1"/>
    <col min="12123" max="12123" width="36.5703125" style="130" customWidth="1"/>
    <col min="12124" max="12136" width="36.85546875" style="130" customWidth="1"/>
    <col min="12137" max="12137" width="36.5703125" style="130" customWidth="1"/>
    <col min="12138" max="12140" width="36.85546875" style="130" customWidth="1"/>
    <col min="12141" max="12141" width="36.5703125" style="130" customWidth="1"/>
    <col min="12142" max="12149" width="36.85546875" style="130" customWidth="1"/>
    <col min="12150" max="12150" width="36.5703125" style="130" customWidth="1"/>
    <col min="12151" max="12288" width="36.85546875" style="130"/>
    <col min="12289" max="12289" width="18.5703125" style="130" customWidth="1"/>
    <col min="12290" max="12298" width="31.42578125" style="130" customWidth="1"/>
    <col min="12299" max="12315" width="36.85546875" style="130" customWidth="1"/>
    <col min="12316" max="12316" width="37" style="130" customWidth="1"/>
    <col min="12317" max="12332" width="36.85546875" style="130" customWidth="1"/>
    <col min="12333" max="12333" width="37.140625" style="130" customWidth="1"/>
    <col min="12334" max="12335" width="36.85546875" style="130" customWidth="1"/>
    <col min="12336" max="12336" width="36.5703125" style="130" customWidth="1"/>
    <col min="12337" max="12338" width="36.85546875" style="130" customWidth="1"/>
    <col min="12339" max="12339" width="36.5703125" style="130" customWidth="1"/>
    <col min="12340" max="12340" width="37" style="130" customWidth="1"/>
    <col min="12341" max="12359" width="36.85546875" style="130" customWidth="1"/>
    <col min="12360" max="12360" width="37" style="130" customWidth="1"/>
    <col min="12361" max="12378" width="36.85546875" style="130" customWidth="1"/>
    <col min="12379" max="12379" width="36.5703125" style="130" customWidth="1"/>
    <col min="12380" max="12392" width="36.85546875" style="130" customWidth="1"/>
    <col min="12393" max="12393" width="36.5703125" style="130" customWidth="1"/>
    <col min="12394" max="12396" width="36.85546875" style="130" customWidth="1"/>
    <col min="12397" max="12397" width="36.5703125" style="130" customWidth="1"/>
    <col min="12398" max="12405" width="36.85546875" style="130" customWidth="1"/>
    <col min="12406" max="12406" width="36.5703125" style="130" customWidth="1"/>
    <col min="12407" max="12544" width="36.85546875" style="130"/>
    <col min="12545" max="12545" width="18.5703125" style="130" customWidth="1"/>
    <col min="12546" max="12554" width="31.42578125" style="130" customWidth="1"/>
    <col min="12555" max="12571" width="36.85546875" style="130" customWidth="1"/>
    <col min="12572" max="12572" width="37" style="130" customWidth="1"/>
    <col min="12573" max="12588" width="36.85546875" style="130" customWidth="1"/>
    <col min="12589" max="12589" width="37.140625" style="130" customWidth="1"/>
    <col min="12590" max="12591" width="36.85546875" style="130" customWidth="1"/>
    <col min="12592" max="12592" width="36.5703125" style="130" customWidth="1"/>
    <col min="12593" max="12594" width="36.85546875" style="130" customWidth="1"/>
    <col min="12595" max="12595" width="36.5703125" style="130" customWidth="1"/>
    <col min="12596" max="12596" width="37" style="130" customWidth="1"/>
    <col min="12597" max="12615" width="36.85546875" style="130" customWidth="1"/>
    <col min="12616" max="12616" width="37" style="130" customWidth="1"/>
    <col min="12617" max="12634" width="36.85546875" style="130" customWidth="1"/>
    <col min="12635" max="12635" width="36.5703125" style="130" customWidth="1"/>
    <col min="12636" max="12648" width="36.85546875" style="130" customWidth="1"/>
    <col min="12649" max="12649" width="36.5703125" style="130" customWidth="1"/>
    <col min="12650" max="12652" width="36.85546875" style="130" customWidth="1"/>
    <col min="12653" max="12653" width="36.5703125" style="130" customWidth="1"/>
    <col min="12654" max="12661" width="36.85546875" style="130" customWidth="1"/>
    <col min="12662" max="12662" width="36.5703125" style="130" customWidth="1"/>
    <col min="12663" max="12800" width="36.85546875" style="130"/>
    <col min="12801" max="12801" width="18.5703125" style="130" customWidth="1"/>
    <col min="12802" max="12810" width="31.42578125" style="130" customWidth="1"/>
    <col min="12811" max="12827" width="36.85546875" style="130" customWidth="1"/>
    <col min="12828" max="12828" width="37" style="130" customWidth="1"/>
    <col min="12829" max="12844" width="36.85546875" style="130" customWidth="1"/>
    <col min="12845" max="12845" width="37.140625" style="130" customWidth="1"/>
    <col min="12846" max="12847" width="36.85546875" style="130" customWidth="1"/>
    <col min="12848" max="12848" width="36.5703125" style="130" customWidth="1"/>
    <col min="12849" max="12850" width="36.85546875" style="130" customWidth="1"/>
    <col min="12851" max="12851" width="36.5703125" style="130" customWidth="1"/>
    <col min="12852" max="12852" width="37" style="130" customWidth="1"/>
    <col min="12853" max="12871" width="36.85546875" style="130" customWidth="1"/>
    <col min="12872" max="12872" width="37" style="130" customWidth="1"/>
    <col min="12873" max="12890" width="36.85546875" style="130" customWidth="1"/>
    <col min="12891" max="12891" width="36.5703125" style="130" customWidth="1"/>
    <col min="12892" max="12904" width="36.85546875" style="130" customWidth="1"/>
    <col min="12905" max="12905" width="36.5703125" style="130" customWidth="1"/>
    <col min="12906" max="12908" width="36.85546875" style="130" customWidth="1"/>
    <col min="12909" max="12909" width="36.5703125" style="130" customWidth="1"/>
    <col min="12910" max="12917" width="36.85546875" style="130" customWidth="1"/>
    <col min="12918" max="12918" width="36.5703125" style="130" customWidth="1"/>
    <col min="12919" max="13056" width="36.85546875" style="130"/>
    <col min="13057" max="13057" width="18.5703125" style="130" customWidth="1"/>
    <col min="13058" max="13066" width="31.42578125" style="130" customWidth="1"/>
    <col min="13067" max="13083" width="36.85546875" style="130" customWidth="1"/>
    <col min="13084" max="13084" width="37" style="130" customWidth="1"/>
    <col min="13085" max="13100" width="36.85546875" style="130" customWidth="1"/>
    <col min="13101" max="13101" width="37.140625" style="130" customWidth="1"/>
    <col min="13102" max="13103" width="36.85546875" style="130" customWidth="1"/>
    <col min="13104" max="13104" width="36.5703125" style="130" customWidth="1"/>
    <col min="13105" max="13106" width="36.85546875" style="130" customWidth="1"/>
    <col min="13107" max="13107" width="36.5703125" style="130" customWidth="1"/>
    <col min="13108" max="13108" width="37" style="130" customWidth="1"/>
    <col min="13109" max="13127" width="36.85546875" style="130" customWidth="1"/>
    <col min="13128" max="13128" width="37" style="130" customWidth="1"/>
    <col min="13129" max="13146" width="36.85546875" style="130" customWidth="1"/>
    <col min="13147" max="13147" width="36.5703125" style="130" customWidth="1"/>
    <col min="13148" max="13160" width="36.85546875" style="130" customWidth="1"/>
    <col min="13161" max="13161" width="36.5703125" style="130" customWidth="1"/>
    <col min="13162" max="13164" width="36.85546875" style="130" customWidth="1"/>
    <col min="13165" max="13165" width="36.5703125" style="130" customWidth="1"/>
    <col min="13166" max="13173" width="36.85546875" style="130" customWidth="1"/>
    <col min="13174" max="13174" width="36.5703125" style="130" customWidth="1"/>
    <col min="13175" max="13312" width="36.85546875" style="130"/>
    <col min="13313" max="13313" width="18.5703125" style="130" customWidth="1"/>
    <col min="13314" max="13322" width="31.42578125" style="130" customWidth="1"/>
    <col min="13323" max="13339" width="36.85546875" style="130" customWidth="1"/>
    <col min="13340" max="13340" width="37" style="130" customWidth="1"/>
    <col min="13341" max="13356" width="36.85546875" style="130" customWidth="1"/>
    <col min="13357" max="13357" width="37.140625" style="130" customWidth="1"/>
    <col min="13358" max="13359" width="36.85546875" style="130" customWidth="1"/>
    <col min="13360" max="13360" width="36.5703125" style="130" customWidth="1"/>
    <col min="13361" max="13362" width="36.85546875" style="130" customWidth="1"/>
    <col min="13363" max="13363" width="36.5703125" style="130" customWidth="1"/>
    <col min="13364" max="13364" width="37" style="130" customWidth="1"/>
    <col min="13365" max="13383" width="36.85546875" style="130" customWidth="1"/>
    <col min="13384" max="13384" width="37" style="130" customWidth="1"/>
    <col min="13385" max="13402" width="36.85546875" style="130" customWidth="1"/>
    <col min="13403" max="13403" width="36.5703125" style="130" customWidth="1"/>
    <col min="13404" max="13416" width="36.85546875" style="130" customWidth="1"/>
    <col min="13417" max="13417" width="36.5703125" style="130" customWidth="1"/>
    <col min="13418" max="13420" width="36.85546875" style="130" customWidth="1"/>
    <col min="13421" max="13421" width="36.5703125" style="130" customWidth="1"/>
    <col min="13422" max="13429" width="36.85546875" style="130" customWidth="1"/>
    <col min="13430" max="13430" width="36.5703125" style="130" customWidth="1"/>
    <col min="13431" max="13568" width="36.85546875" style="130"/>
    <col min="13569" max="13569" width="18.5703125" style="130" customWidth="1"/>
    <col min="13570" max="13578" width="31.42578125" style="130" customWidth="1"/>
    <col min="13579" max="13595" width="36.85546875" style="130" customWidth="1"/>
    <col min="13596" max="13596" width="37" style="130" customWidth="1"/>
    <col min="13597" max="13612" width="36.85546875" style="130" customWidth="1"/>
    <col min="13613" max="13613" width="37.140625" style="130" customWidth="1"/>
    <col min="13614" max="13615" width="36.85546875" style="130" customWidth="1"/>
    <col min="13616" max="13616" width="36.5703125" style="130" customWidth="1"/>
    <col min="13617" max="13618" width="36.85546875" style="130" customWidth="1"/>
    <col min="13619" max="13619" width="36.5703125" style="130" customWidth="1"/>
    <col min="13620" max="13620" width="37" style="130" customWidth="1"/>
    <col min="13621" max="13639" width="36.85546875" style="130" customWidth="1"/>
    <col min="13640" max="13640" width="37" style="130" customWidth="1"/>
    <col min="13641" max="13658" width="36.85546875" style="130" customWidth="1"/>
    <col min="13659" max="13659" width="36.5703125" style="130" customWidth="1"/>
    <col min="13660" max="13672" width="36.85546875" style="130" customWidth="1"/>
    <col min="13673" max="13673" width="36.5703125" style="130" customWidth="1"/>
    <col min="13674" max="13676" width="36.85546875" style="130" customWidth="1"/>
    <col min="13677" max="13677" width="36.5703125" style="130" customWidth="1"/>
    <col min="13678" max="13685" width="36.85546875" style="130" customWidth="1"/>
    <col min="13686" max="13686" width="36.5703125" style="130" customWidth="1"/>
    <col min="13687" max="13824" width="36.85546875" style="130"/>
    <col min="13825" max="13825" width="18.5703125" style="130" customWidth="1"/>
    <col min="13826" max="13834" width="31.42578125" style="130" customWidth="1"/>
    <col min="13835" max="13851" width="36.85546875" style="130" customWidth="1"/>
    <col min="13852" max="13852" width="37" style="130" customWidth="1"/>
    <col min="13853" max="13868" width="36.85546875" style="130" customWidth="1"/>
    <col min="13869" max="13869" width="37.140625" style="130" customWidth="1"/>
    <col min="13870" max="13871" width="36.85546875" style="130" customWidth="1"/>
    <col min="13872" max="13872" width="36.5703125" style="130" customWidth="1"/>
    <col min="13873" max="13874" width="36.85546875" style="130" customWidth="1"/>
    <col min="13875" max="13875" width="36.5703125" style="130" customWidth="1"/>
    <col min="13876" max="13876" width="37" style="130" customWidth="1"/>
    <col min="13877" max="13895" width="36.85546875" style="130" customWidth="1"/>
    <col min="13896" max="13896" width="37" style="130" customWidth="1"/>
    <col min="13897" max="13914" width="36.85546875" style="130" customWidth="1"/>
    <col min="13915" max="13915" width="36.5703125" style="130" customWidth="1"/>
    <col min="13916" max="13928" width="36.85546875" style="130" customWidth="1"/>
    <col min="13929" max="13929" width="36.5703125" style="130" customWidth="1"/>
    <col min="13930" max="13932" width="36.85546875" style="130" customWidth="1"/>
    <col min="13933" max="13933" width="36.5703125" style="130" customWidth="1"/>
    <col min="13934" max="13941" width="36.85546875" style="130" customWidth="1"/>
    <col min="13942" max="13942" width="36.5703125" style="130" customWidth="1"/>
    <col min="13943" max="14080" width="36.85546875" style="130"/>
    <col min="14081" max="14081" width="18.5703125" style="130" customWidth="1"/>
    <col min="14082" max="14090" width="31.42578125" style="130" customWidth="1"/>
    <col min="14091" max="14107" width="36.85546875" style="130" customWidth="1"/>
    <col min="14108" max="14108" width="37" style="130" customWidth="1"/>
    <col min="14109" max="14124" width="36.85546875" style="130" customWidth="1"/>
    <col min="14125" max="14125" width="37.140625" style="130" customWidth="1"/>
    <col min="14126" max="14127" width="36.85546875" style="130" customWidth="1"/>
    <col min="14128" max="14128" width="36.5703125" style="130" customWidth="1"/>
    <col min="14129" max="14130" width="36.85546875" style="130" customWidth="1"/>
    <col min="14131" max="14131" width="36.5703125" style="130" customWidth="1"/>
    <col min="14132" max="14132" width="37" style="130" customWidth="1"/>
    <col min="14133" max="14151" width="36.85546875" style="130" customWidth="1"/>
    <col min="14152" max="14152" width="37" style="130" customWidth="1"/>
    <col min="14153" max="14170" width="36.85546875" style="130" customWidth="1"/>
    <col min="14171" max="14171" width="36.5703125" style="130" customWidth="1"/>
    <col min="14172" max="14184" width="36.85546875" style="130" customWidth="1"/>
    <col min="14185" max="14185" width="36.5703125" style="130" customWidth="1"/>
    <col min="14186" max="14188" width="36.85546875" style="130" customWidth="1"/>
    <col min="14189" max="14189" width="36.5703125" style="130" customWidth="1"/>
    <col min="14190" max="14197" width="36.85546875" style="130" customWidth="1"/>
    <col min="14198" max="14198" width="36.5703125" style="130" customWidth="1"/>
    <col min="14199" max="14336" width="36.85546875" style="130"/>
    <col min="14337" max="14337" width="18.5703125" style="130" customWidth="1"/>
    <col min="14338" max="14346" width="31.42578125" style="130" customWidth="1"/>
    <col min="14347" max="14363" width="36.85546875" style="130" customWidth="1"/>
    <col min="14364" max="14364" width="37" style="130" customWidth="1"/>
    <col min="14365" max="14380" width="36.85546875" style="130" customWidth="1"/>
    <col min="14381" max="14381" width="37.140625" style="130" customWidth="1"/>
    <col min="14382" max="14383" width="36.85546875" style="130" customWidth="1"/>
    <col min="14384" max="14384" width="36.5703125" style="130" customWidth="1"/>
    <col min="14385" max="14386" width="36.85546875" style="130" customWidth="1"/>
    <col min="14387" max="14387" width="36.5703125" style="130" customWidth="1"/>
    <col min="14388" max="14388" width="37" style="130" customWidth="1"/>
    <col min="14389" max="14407" width="36.85546875" style="130" customWidth="1"/>
    <col min="14408" max="14408" width="37" style="130" customWidth="1"/>
    <col min="14409" max="14426" width="36.85546875" style="130" customWidth="1"/>
    <col min="14427" max="14427" width="36.5703125" style="130" customWidth="1"/>
    <col min="14428" max="14440" width="36.85546875" style="130" customWidth="1"/>
    <col min="14441" max="14441" width="36.5703125" style="130" customWidth="1"/>
    <col min="14442" max="14444" width="36.85546875" style="130" customWidth="1"/>
    <col min="14445" max="14445" width="36.5703125" style="130" customWidth="1"/>
    <col min="14446" max="14453" width="36.85546875" style="130" customWidth="1"/>
    <col min="14454" max="14454" width="36.5703125" style="130" customWidth="1"/>
    <col min="14455" max="14592" width="36.85546875" style="130"/>
    <col min="14593" max="14593" width="18.5703125" style="130" customWidth="1"/>
    <col min="14594" max="14602" width="31.42578125" style="130" customWidth="1"/>
    <col min="14603" max="14619" width="36.85546875" style="130" customWidth="1"/>
    <col min="14620" max="14620" width="37" style="130" customWidth="1"/>
    <col min="14621" max="14636" width="36.85546875" style="130" customWidth="1"/>
    <col min="14637" max="14637" width="37.140625" style="130" customWidth="1"/>
    <col min="14638" max="14639" width="36.85546875" style="130" customWidth="1"/>
    <col min="14640" max="14640" width="36.5703125" style="130" customWidth="1"/>
    <col min="14641" max="14642" width="36.85546875" style="130" customWidth="1"/>
    <col min="14643" max="14643" width="36.5703125" style="130" customWidth="1"/>
    <col min="14644" max="14644" width="37" style="130" customWidth="1"/>
    <col min="14645" max="14663" width="36.85546875" style="130" customWidth="1"/>
    <col min="14664" max="14664" width="37" style="130" customWidth="1"/>
    <col min="14665" max="14682" width="36.85546875" style="130" customWidth="1"/>
    <col min="14683" max="14683" width="36.5703125" style="130" customWidth="1"/>
    <col min="14684" max="14696" width="36.85546875" style="130" customWidth="1"/>
    <col min="14697" max="14697" width="36.5703125" style="130" customWidth="1"/>
    <col min="14698" max="14700" width="36.85546875" style="130" customWidth="1"/>
    <col min="14701" max="14701" width="36.5703125" style="130" customWidth="1"/>
    <col min="14702" max="14709" width="36.85546875" style="130" customWidth="1"/>
    <col min="14710" max="14710" width="36.5703125" style="130" customWidth="1"/>
    <col min="14711" max="14848" width="36.85546875" style="130"/>
    <col min="14849" max="14849" width="18.5703125" style="130" customWidth="1"/>
    <col min="14850" max="14858" width="31.42578125" style="130" customWidth="1"/>
    <col min="14859" max="14875" width="36.85546875" style="130" customWidth="1"/>
    <col min="14876" max="14876" width="37" style="130" customWidth="1"/>
    <col min="14877" max="14892" width="36.85546875" style="130" customWidth="1"/>
    <col min="14893" max="14893" width="37.140625" style="130" customWidth="1"/>
    <col min="14894" max="14895" width="36.85546875" style="130" customWidth="1"/>
    <col min="14896" max="14896" width="36.5703125" style="130" customWidth="1"/>
    <col min="14897" max="14898" width="36.85546875" style="130" customWidth="1"/>
    <col min="14899" max="14899" width="36.5703125" style="130" customWidth="1"/>
    <col min="14900" max="14900" width="37" style="130" customWidth="1"/>
    <col min="14901" max="14919" width="36.85546875" style="130" customWidth="1"/>
    <col min="14920" max="14920" width="37" style="130" customWidth="1"/>
    <col min="14921" max="14938" width="36.85546875" style="130" customWidth="1"/>
    <col min="14939" max="14939" width="36.5703125" style="130" customWidth="1"/>
    <col min="14940" max="14952" width="36.85546875" style="130" customWidth="1"/>
    <col min="14953" max="14953" width="36.5703125" style="130" customWidth="1"/>
    <col min="14954" max="14956" width="36.85546875" style="130" customWidth="1"/>
    <col min="14957" max="14957" width="36.5703125" style="130" customWidth="1"/>
    <col min="14958" max="14965" width="36.85546875" style="130" customWidth="1"/>
    <col min="14966" max="14966" width="36.5703125" style="130" customWidth="1"/>
    <col min="14967" max="15104" width="36.85546875" style="130"/>
    <col min="15105" max="15105" width="18.5703125" style="130" customWidth="1"/>
    <col min="15106" max="15114" width="31.42578125" style="130" customWidth="1"/>
    <col min="15115" max="15131" width="36.85546875" style="130" customWidth="1"/>
    <col min="15132" max="15132" width="37" style="130" customWidth="1"/>
    <col min="15133" max="15148" width="36.85546875" style="130" customWidth="1"/>
    <col min="15149" max="15149" width="37.140625" style="130" customWidth="1"/>
    <col min="15150" max="15151" width="36.85546875" style="130" customWidth="1"/>
    <col min="15152" max="15152" width="36.5703125" style="130" customWidth="1"/>
    <col min="15153" max="15154" width="36.85546875" style="130" customWidth="1"/>
    <col min="15155" max="15155" width="36.5703125" style="130" customWidth="1"/>
    <col min="15156" max="15156" width="37" style="130" customWidth="1"/>
    <col min="15157" max="15175" width="36.85546875" style="130" customWidth="1"/>
    <col min="15176" max="15176" width="37" style="130" customWidth="1"/>
    <col min="15177" max="15194" width="36.85546875" style="130" customWidth="1"/>
    <col min="15195" max="15195" width="36.5703125" style="130" customWidth="1"/>
    <col min="15196" max="15208" width="36.85546875" style="130" customWidth="1"/>
    <col min="15209" max="15209" width="36.5703125" style="130" customWidth="1"/>
    <col min="15210" max="15212" width="36.85546875" style="130" customWidth="1"/>
    <col min="15213" max="15213" width="36.5703125" style="130" customWidth="1"/>
    <col min="15214" max="15221" width="36.85546875" style="130" customWidth="1"/>
    <col min="15222" max="15222" width="36.5703125" style="130" customWidth="1"/>
    <col min="15223" max="15360" width="36.85546875" style="130"/>
    <col min="15361" max="15361" width="18.5703125" style="130" customWidth="1"/>
    <col min="15362" max="15370" width="31.42578125" style="130" customWidth="1"/>
    <col min="15371" max="15387" width="36.85546875" style="130" customWidth="1"/>
    <col min="15388" max="15388" width="37" style="130" customWidth="1"/>
    <col min="15389" max="15404" width="36.85546875" style="130" customWidth="1"/>
    <col min="15405" max="15405" width="37.140625" style="130" customWidth="1"/>
    <col min="15406" max="15407" width="36.85546875" style="130" customWidth="1"/>
    <col min="15408" max="15408" width="36.5703125" style="130" customWidth="1"/>
    <col min="15409" max="15410" width="36.85546875" style="130" customWidth="1"/>
    <col min="15411" max="15411" width="36.5703125" style="130" customWidth="1"/>
    <col min="15412" max="15412" width="37" style="130" customWidth="1"/>
    <col min="15413" max="15431" width="36.85546875" style="130" customWidth="1"/>
    <col min="15432" max="15432" width="37" style="130" customWidth="1"/>
    <col min="15433" max="15450" width="36.85546875" style="130" customWidth="1"/>
    <col min="15451" max="15451" width="36.5703125" style="130" customWidth="1"/>
    <col min="15452" max="15464" width="36.85546875" style="130" customWidth="1"/>
    <col min="15465" max="15465" width="36.5703125" style="130" customWidth="1"/>
    <col min="15466" max="15468" width="36.85546875" style="130" customWidth="1"/>
    <col min="15469" max="15469" width="36.5703125" style="130" customWidth="1"/>
    <col min="15470" max="15477" width="36.85546875" style="130" customWidth="1"/>
    <col min="15478" max="15478" width="36.5703125" style="130" customWidth="1"/>
    <col min="15479" max="15616" width="36.85546875" style="130"/>
    <col min="15617" max="15617" width="18.5703125" style="130" customWidth="1"/>
    <col min="15618" max="15626" width="31.42578125" style="130" customWidth="1"/>
    <col min="15627" max="15643" width="36.85546875" style="130" customWidth="1"/>
    <col min="15644" max="15644" width="37" style="130" customWidth="1"/>
    <col min="15645" max="15660" width="36.85546875" style="130" customWidth="1"/>
    <col min="15661" max="15661" width="37.140625" style="130" customWidth="1"/>
    <col min="15662" max="15663" width="36.85546875" style="130" customWidth="1"/>
    <col min="15664" max="15664" width="36.5703125" style="130" customWidth="1"/>
    <col min="15665" max="15666" width="36.85546875" style="130" customWidth="1"/>
    <col min="15667" max="15667" width="36.5703125" style="130" customWidth="1"/>
    <col min="15668" max="15668" width="37" style="130" customWidth="1"/>
    <col min="15669" max="15687" width="36.85546875" style="130" customWidth="1"/>
    <col min="15688" max="15688" width="37" style="130" customWidth="1"/>
    <col min="15689" max="15706" width="36.85546875" style="130" customWidth="1"/>
    <col min="15707" max="15707" width="36.5703125" style="130" customWidth="1"/>
    <col min="15708" max="15720" width="36.85546875" style="130" customWidth="1"/>
    <col min="15721" max="15721" width="36.5703125" style="130" customWidth="1"/>
    <col min="15722" max="15724" width="36.85546875" style="130" customWidth="1"/>
    <col min="15725" max="15725" width="36.5703125" style="130" customWidth="1"/>
    <col min="15726" max="15733" width="36.85546875" style="130" customWidth="1"/>
    <col min="15734" max="15734" width="36.5703125" style="130" customWidth="1"/>
    <col min="15735" max="15872" width="36.85546875" style="130"/>
    <col min="15873" max="15873" width="18.5703125" style="130" customWidth="1"/>
    <col min="15874" max="15882" width="31.42578125" style="130" customWidth="1"/>
    <col min="15883" max="15899" width="36.85546875" style="130" customWidth="1"/>
    <col min="15900" max="15900" width="37" style="130" customWidth="1"/>
    <col min="15901" max="15916" width="36.85546875" style="130" customWidth="1"/>
    <col min="15917" max="15917" width="37.140625" style="130" customWidth="1"/>
    <col min="15918" max="15919" width="36.85546875" style="130" customWidth="1"/>
    <col min="15920" max="15920" width="36.5703125" style="130" customWidth="1"/>
    <col min="15921" max="15922" width="36.85546875" style="130" customWidth="1"/>
    <col min="15923" max="15923" width="36.5703125" style="130" customWidth="1"/>
    <col min="15924" max="15924" width="37" style="130" customWidth="1"/>
    <col min="15925" max="15943" width="36.85546875" style="130" customWidth="1"/>
    <col min="15944" max="15944" width="37" style="130" customWidth="1"/>
    <col min="15945" max="15962" width="36.85546875" style="130" customWidth="1"/>
    <col min="15963" max="15963" width="36.5703125" style="130" customWidth="1"/>
    <col min="15964" max="15976" width="36.85546875" style="130" customWidth="1"/>
    <col min="15977" max="15977" width="36.5703125" style="130" customWidth="1"/>
    <col min="15978" max="15980" width="36.85546875" style="130" customWidth="1"/>
    <col min="15981" max="15981" width="36.5703125" style="130" customWidth="1"/>
    <col min="15982" max="15989" width="36.85546875" style="130" customWidth="1"/>
    <col min="15990" max="15990" width="36.5703125" style="130" customWidth="1"/>
    <col min="15991" max="16128" width="36.85546875" style="130"/>
    <col min="16129" max="16129" width="18.5703125" style="130" customWidth="1"/>
    <col min="16130" max="16138" width="31.42578125" style="130" customWidth="1"/>
    <col min="16139" max="16155" width="36.85546875" style="130" customWidth="1"/>
    <col min="16156" max="16156" width="37" style="130" customWidth="1"/>
    <col min="16157" max="16172" width="36.85546875" style="130" customWidth="1"/>
    <col min="16173" max="16173" width="37.140625" style="130" customWidth="1"/>
    <col min="16174" max="16175" width="36.85546875" style="130" customWidth="1"/>
    <col min="16176" max="16176" width="36.5703125" style="130" customWidth="1"/>
    <col min="16177" max="16178" width="36.85546875" style="130" customWidth="1"/>
    <col min="16179" max="16179" width="36.5703125" style="130" customWidth="1"/>
    <col min="16180" max="16180" width="37" style="130" customWidth="1"/>
    <col min="16181" max="16199" width="36.85546875" style="130" customWidth="1"/>
    <col min="16200" max="16200" width="37" style="130" customWidth="1"/>
    <col min="16201" max="16218" width="36.85546875" style="130" customWidth="1"/>
    <col min="16219" max="16219" width="36.5703125" style="130" customWidth="1"/>
    <col min="16220" max="16232" width="36.85546875" style="130" customWidth="1"/>
    <col min="16233" max="16233" width="36.5703125" style="130" customWidth="1"/>
    <col min="16234" max="16236" width="36.85546875" style="130" customWidth="1"/>
    <col min="16237" max="16237" width="36.5703125" style="130" customWidth="1"/>
    <col min="16238" max="16245" width="36.85546875" style="130" customWidth="1"/>
    <col min="16246" max="16246" width="36.5703125" style="130" customWidth="1"/>
    <col min="16247" max="16384" width="36.85546875" style="130"/>
  </cols>
  <sheetData>
    <row r="1" spans="1:245" s="74" customFormat="1" ht="12.75" customHeight="1" x14ac:dyDescent="0.25">
      <c r="A1" s="70" t="s">
        <v>117</v>
      </c>
      <c r="B1" s="71"/>
      <c r="C1" s="72"/>
      <c r="D1" s="72"/>
      <c r="E1" s="72"/>
      <c r="F1" s="72"/>
      <c r="G1" s="72"/>
      <c r="H1" s="72"/>
      <c r="I1" s="72"/>
      <c r="J1" s="72"/>
      <c r="K1" s="73"/>
      <c r="L1" s="73"/>
      <c r="M1" s="73"/>
      <c r="N1" s="73"/>
      <c r="O1" s="73"/>
      <c r="P1" s="73"/>
      <c r="Q1" s="73"/>
      <c r="R1" s="73"/>
      <c r="S1" s="73"/>
      <c r="T1" s="73"/>
      <c r="U1" s="73"/>
      <c r="V1" s="73"/>
      <c r="W1" s="73"/>
      <c r="X1" s="73"/>
      <c r="Y1" s="73"/>
      <c r="Z1" s="73"/>
      <c r="AA1" s="73"/>
      <c r="AB1" s="73"/>
      <c r="AC1" s="73"/>
      <c r="AD1" s="73"/>
      <c r="AE1" s="73"/>
      <c r="AF1" s="73"/>
      <c r="AG1" s="73"/>
      <c r="AH1" s="73"/>
      <c r="AI1" s="73"/>
    </row>
    <row r="2" spans="1:245" s="78" customFormat="1" ht="12.75" customHeight="1" x14ac:dyDescent="0.25">
      <c r="A2" s="75" t="s">
        <v>118</v>
      </c>
      <c r="B2" s="76">
        <v>1</v>
      </c>
      <c r="C2" s="76">
        <v>2</v>
      </c>
      <c r="D2" s="76">
        <v>3</v>
      </c>
      <c r="E2" s="76">
        <v>4</v>
      </c>
      <c r="F2" s="76">
        <v>5</v>
      </c>
      <c r="G2" s="76">
        <v>6</v>
      </c>
      <c r="H2" s="76">
        <v>7</v>
      </c>
      <c r="I2" s="76">
        <v>8</v>
      </c>
      <c r="J2" s="76">
        <v>9</v>
      </c>
      <c r="K2" s="76"/>
      <c r="L2" s="76"/>
      <c r="M2" s="76"/>
      <c r="N2" s="76"/>
      <c r="O2" s="76"/>
      <c r="P2" s="76"/>
      <c r="Q2" s="76"/>
      <c r="R2" s="76"/>
      <c r="S2" s="76"/>
      <c r="T2" s="76"/>
      <c r="U2" s="76"/>
      <c r="V2" s="76"/>
      <c r="W2" s="76"/>
      <c r="X2" s="76"/>
      <c r="Y2" s="76"/>
      <c r="Z2" s="76"/>
      <c r="AA2" s="76"/>
      <c r="AB2" s="76"/>
      <c r="AC2" s="76"/>
      <c r="AD2" s="76"/>
      <c r="AE2" s="76"/>
      <c r="AF2" s="76"/>
      <c r="AG2" s="76"/>
      <c r="AH2" s="76"/>
      <c r="AI2" s="76"/>
      <c r="AJ2" s="77"/>
      <c r="AK2" s="77" t="str">
        <f t="shared" ref="AK2:CV2" si="0">IF(AK3="","",AJ2+1)</f>
        <v/>
      </c>
      <c r="AL2" s="77" t="str">
        <f t="shared" si="0"/>
        <v/>
      </c>
      <c r="AM2" s="77" t="str">
        <f t="shared" si="0"/>
        <v/>
      </c>
      <c r="AN2" s="77" t="str">
        <f t="shared" si="0"/>
        <v/>
      </c>
      <c r="AO2" s="77" t="str">
        <f t="shared" si="0"/>
        <v/>
      </c>
      <c r="AP2" s="77" t="str">
        <f t="shared" si="0"/>
        <v/>
      </c>
      <c r="AQ2" s="77" t="str">
        <f t="shared" si="0"/>
        <v/>
      </c>
      <c r="AR2" s="77" t="str">
        <f t="shared" si="0"/>
        <v/>
      </c>
      <c r="AS2" s="77" t="str">
        <f t="shared" si="0"/>
        <v/>
      </c>
      <c r="AT2" s="77" t="str">
        <f t="shared" si="0"/>
        <v/>
      </c>
      <c r="AU2" s="77" t="str">
        <f t="shared" si="0"/>
        <v/>
      </c>
      <c r="AV2" s="77" t="str">
        <f t="shared" si="0"/>
        <v/>
      </c>
      <c r="AW2" s="77" t="str">
        <f t="shared" si="0"/>
        <v/>
      </c>
      <c r="AX2" s="77" t="str">
        <f t="shared" si="0"/>
        <v/>
      </c>
      <c r="AY2" s="77" t="str">
        <f t="shared" si="0"/>
        <v/>
      </c>
      <c r="AZ2" s="77" t="str">
        <f t="shared" si="0"/>
        <v/>
      </c>
      <c r="BA2" s="77" t="str">
        <f t="shared" si="0"/>
        <v/>
      </c>
      <c r="BB2" s="77" t="str">
        <f t="shared" si="0"/>
        <v/>
      </c>
      <c r="BC2" s="77" t="str">
        <f t="shared" si="0"/>
        <v/>
      </c>
      <c r="BD2" s="77" t="str">
        <f t="shared" si="0"/>
        <v/>
      </c>
      <c r="BE2" s="77" t="str">
        <f t="shared" si="0"/>
        <v/>
      </c>
      <c r="BF2" s="77" t="str">
        <f t="shared" si="0"/>
        <v/>
      </c>
      <c r="BG2" s="77" t="str">
        <f t="shared" si="0"/>
        <v/>
      </c>
      <c r="BH2" s="77" t="str">
        <f t="shared" si="0"/>
        <v/>
      </c>
      <c r="BI2" s="77" t="str">
        <f t="shared" si="0"/>
        <v/>
      </c>
      <c r="BJ2" s="77" t="str">
        <f t="shared" si="0"/>
        <v/>
      </c>
      <c r="BK2" s="77" t="str">
        <f t="shared" si="0"/>
        <v/>
      </c>
      <c r="BL2" s="77" t="str">
        <f t="shared" si="0"/>
        <v/>
      </c>
      <c r="BM2" s="77" t="str">
        <f t="shared" si="0"/>
        <v/>
      </c>
      <c r="BN2" s="77" t="str">
        <f t="shared" si="0"/>
        <v/>
      </c>
      <c r="BO2" s="77" t="str">
        <f t="shared" si="0"/>
        <v/>
      </c>
      <c r="BP2" s="77" t="str">
        <f t="shared" si="0"/>
        <v/>
      </c>
      <c r="BQ2" s="77" t="str">
        <f t="shared" si="0"/>
        <v/>
      </c>
      <c r="BR2" s="77" t="str">
        <f t="shared" si="0"/>
        <v/>
      </c>
      <c r="BS2" s="77" t="str">
        <f t="shared" si="0"/>
        <v/>
      </c>
      <c r="BT2" s="77" t="str">
        <f t="shared" si="0"/>
        <v/>
      </c>
      <c r="BU2" s="77" t="str">
        <f t="shared" si="0"/>
        <v/>
      </c>
      <c r="BV2" s="77" t="str">
        <f t="shared" si="0"/>
        <v/>
      </c>
      <c r="BW2" s="77" t="str">
        <f t="shared" si="0"/>
        <v/>
      </c>
      <c r="BX2" s="77" t="str">
        <f t="shared" si="0"/>
        <v/>
      </c>
      <c r="BY2" s="77" t="str">
        <f t="shared" si="0"/>
        <v/>
      </c>
      <c r="BZ2" s="77" t="str">
        <f t="shared" si="0"/>
        <v/>
      </c>
      <c r="CA2" s="77" t="str">
        <f t="shared" si="0"/>
        <v/>
      </c>
      <c r="CB2" s="77" t="str">
        <f t="shared" si="0"/>
        <v/>
      </c>
      <c r="CC2" s="77" t="str">
        <f t="shared" si="0"/>
        <v/>
      </c>
      <c r="CD2" s="77" t="str">
        <f t="shared" si="0"/>
        <v/>
      </c>
      <c r="CE2" s="77" t="str">
        <f t="shared" si="0"/>
        <v/>
      </c>
      <c r="CF2" s="77" t="str">
        <f t="shared" si="0"/>
        <v/>
      </c>
      <c r="CG2" s="77" t="str">
        <f t="shared" si="0"/>
        <v/>
      </c>
      <c r="CH2" s="77" t="str">
        <f t="shared" si="0"/>
        <v/>
      </c>
      <c r="CI2" s="77" t="str">
        <f t="shared" si="0"/>
        <v/>
      </c>
      <c r="CJ2" s="77" t="str">
        <f t="shared" si="0"/>
        <v/>
      </c>
      <c r="CK2" s="77" t="str">
        <f t="shared" si="0"/>
        <v/>
      </c>
      <c r="CL2" s="77" t="str">
        <f t="shared" si="0"/>
        <v/>
      </c>
      <c r="CM2" s="77" t="str">
        <f t="shared" si="0"/>
        <v/>
      </c>
      <c r="CN2" s="77" t="str">
        <f t="shared" si="0"/>
        <v/>
      </c>
      <c r="CO2" s="77" t="str">
        <f t="shared" si="0"/>
        <v/>
      </c>
      <c r="CP2" s="77" t="str">
        <f t="shared" si="0"/>
        <v/>
      </c>
      <c r="CQ2" s="77" t="str">
        <f t="shared" si="0"/>
        <v/>
      </c>
      <c r="CR2" s="77" t="str">
        <f t="shared" si="0"/>
        <v/>
      </c>
      <c r="CS2" s="77" t="str">
        <f t="shared" si="0"/>
        <v/>
      </c>
      <c r="CT2" s="77" t="str">
        <f t="shared" si="0"/>
        <v/>
      </c>
      <c r="CU2" s="77" t="str">
        <f t="shared" si="0"/>
        <v/>
      </c>
      <c r="CV2" s="77" t="str">
        <f t="shared" si="0"/>
        <v/>
      </c>
      <c r="CW2" s="77" t="str">
        <f t="shared" ref="CW2:FH2" si="1">IF(CW3="","",CV2+1)</f>
        <v/>
      </c>
      <c r="CX2" s="77" t="str">
        <f t="shared" si="1"/>
        <v/>
      </c>
      <c r="CY2" s="77" t="str">
        <f t="shared" si="1"/>
        <v/>
      </c>
      <c r="CZ2" s="77" t="str">
        <f t="shared" si="1"/>
        <v/>
      </c>
      <c r="DA2" s="77" t="str">
        <f t="shared" si="1"/>
        <v/>
      </c>
      <c r="DB2" s="77" t="str">
        <f t="shared" si="1"/>
        <v/>
      </c>
      <c r="DC2" s="77" t="str">
        <f t="shared" si="1"/>
        <v/>
      </c>
      <c r="DD2" s="77" t="str">
        <f t="shared" si="1"/>
        <v/>
      </c>
      <c r="DE2" s="77" t="str">
        <f t="shared" si="1"/>
        <v/>
      </c>
      <c r="DF2" s="77" t="str">
        <f t="shared" si="1"/>
        <v/>
      </c>
      <c r="DG2" s="77" t="str">
        <f t="shared" si="1"/>
        <v/>
      </c>
      <c r="DH2" s="77" t="str">
        <f t="shared" si="1"/>
        <v/>
      </c>
      <c r="DI2" s="77" t="str">
        <f t="shared" si="1"/>
        <v/>
      </c>
      <c r="DJ2" s="77" t="str">
        <f t="shared" si="1"/>
        <v/>
      </c>
      <c r="DK2" s="77" t="str">
        <f t="shared" si="1"/>
        <v/>
      </c>
      <c r="DL2" s="77" t="str">
        <f t="shared" si="1"/>
        <v/>
      </c>
      <c r="DM2" s="77" t="str">
        <f t="shared" si="1"/>
        <v/>
      </c>
      <c r="DN2" s="77" t="str">
        <f t="shared" si="1"/>
        <v/>
      </c>
      <c r="DO2" s="77" t="str">
        <f t="shared" si="1"/>
        <v/>
      </c>
      <c r="DP2" s="77" t="str">
        <f t="shared" si="1"/>
        <v/>
      </c>
      <c r="DQ2" s="77" t="str">
        <f t="shared" si="1"/>
        <v/>
      </c>
      <c r="DR2" s="77" t="str">
        <f t="shared" si="1"/>
        <v/>
      </c>
      <c r="DS2" s="77" t="str">
        <f t="shared" si="1"/>
        <v/>
      </c>
      <c r="DT2" s="77" t="str">
        <f t="shared" si="1"/>
        <v/>
      </c>
      <c r="DU2" s="77" t="str">
        <f t="shared" si="1"/>
        <v/>
      </c>
      <c r="DV2" s="77" t="str">
        <f t="shared" si="1"/>
        <v/>
      </c>
      <c r="DW2" s="77" t="str">
        <f t="shared" si="1"/>
        <v/>
      </c>
      <c r="DX2" s="77" t="str">
        <f t="shared" si="1"/>
        <v/>
      </c>
      <c r="DY2" s="77" t="str">
        <f t="shared" si="1"/>
        <v/>
      </c>
      <c r="DZ2" s="77" t="str">
        <f t="shared" si="1"/>
        <v/>
      </c>
      <c r="EA2" s="77" t="str">
        <f t="shared" si="1"/>
        <v/>
      </c>
      <c r="EB2" s="77" t="str">
        <f t="shared" si="1"/>
        <v/>
      </c>
      <c r="EC2" s="77" t="str">
        <f t="shared" si="1"/>
        <v/>
      </c>
      <c r="ED2" s="77" t="str">
        <f t="shared" si="1"/>
        <v/>
      </c>
      <c r="EE2" s="77" t="str">
        <f t="shared" si="1"/>
        <v/>
      </c>
      <c r="EF2" s="77" t="str">
        <f t="shared" si="1"/>
        <v/>
      </c>
      <c r="EG2" s="77" t="str">
        <f t="shared" si="1"/>
        <v/>
      </c>
      <c r="EH2" s="77" t="str">
        <f t="shared" si="1"/>
        <v/>
      </c>
      <c r="EI2" s="77" t="str">
        <f t="shared" si="1"/>
        <v/>
      </c>
      <c r="EJ2" s="77" t="str">
        <f t="shared" si="1"/>
        <v/>
      </c>
      <c r="EK2" s="77" t="str">
        <f t="shared" si="1"/>
        <v/>
      </c>
      <c r="EL2" s="77" t="str">
        <f t="shared" si="1"/>
        <v/>
      </c>
      <c r="EM2" s="77" t="str">
        <f t="shared" si="1"/>
        <v/>
      </c>
      <c r="EN2" s="77" t="str">
        <f t="shared" si="1"/>
        <v/>
      </c>
      <c r="EO2" s="77" t="str">
        <f t="shared" si="1"/>
        <v/>
      </c>
      <c r="EP2" s="77" t="str">
        <f t="shared" si="1"/>
        <v/>
      </c>
      <c r="EQ2" s="77" t="str">
        <f t="shared" si="1"/>
        <v/>
      </c>
      <c r="ER2" s="77" t="str">
        <f t="shared" si="1"/>
        <v/>
      </c>
      <c r="ES2" s="77" t="str">
        <f t="shared" si="1"/>
        <v/>
      </c>
      <c r="ET2" s="77" t="str">
        <f t="shared" si="1"/>
        <v/>
      </c>
      <c r="EU2" s="77" t="str">
        <f t="shared" si="1"/>
        <v/>
      </c>
      <c r="EV2" s="77" t="str">
        <f t="shared" si="1"/>
        <v/>
      </c>
      <c r="EW2" s="77" t="str">
        <f t="shared" si="1"/>
        <v/>
      </c>
      <c r="EX2" s="77" t="str">
        <f t="shared" si="1"/>
        <v/>
      </c>
      <c r="EY2" s="77" t="str">
        <f t="shared" si="1"/>
        <v/>
      </c>
      <c r="EZ2" s="77" t="str">
        <f t="shared" si="1"/>
        <v/>
      </c>
      <c r="FA2" s="77" t="str">
        <f t="shared" si="1"/>
        <v/>
      </c>
      <c r="FB2" s="77" t="str">
        <f t="shared" si="1"/>
        <v/>
      </c>
      <c r="FC2" s="77" t="str">
        <f t="shared" si="1"/>
        <v/>
      </c>
      <c r="FD2" s="77" t="str">
        <f t="shared" si="1"/>
        <v/>
      </c>
      <c r="FE2" s="77" t="str">
        <f t="shared" si="1"/>
        <v/>
      </c>
      <c r="FF2" s="77" t="str">
        <f t="shared" si="1"/>
        <v/>
      </c>
      <c r="FG2" s="77" t="str">
        <f t="shared" si="1"/>
        <v/>
      </c>
      <c r="FH2" s="77" t="str">
        <f t="shared" si="1"/>
        <v/>
      </c>
      <c r="FI2" s="77" t="str">
        <f t="shared" ref="FI2:HT2" si="2">IF(FI3="","",FH2+1)</f>
        <v/>
      </c>
      <c r="FJ2" s="77" t="str">
        <f t="shared" si="2"/>
        <v/>
      </c>
      <c r="FK2" s="77" t="str">
        <f t="shared" si="2"/>
        <v/>
      </c>
      <c r="FL2" s="77" t="str">
        <f t="shared" si="2"/>
        <v/>
      </c>
      <c r="FM2" s="77" t="str">
        <f t="shared" si="2"/>
        <v/>
      </c>
      <c r="FN2" s="77" t="str">
        <f t="shared" si="2"/>
        <v/>
      </c>
      <c r="FO2" s="77" t="str">
        <f t="shared" si="2"/>
        <v/>
      </c>
      <c r="FP2" s="77" t="str">
        <f t="shared" si="2"/>
        <v/>
      </c>
      <c r="FQ2" s="77" t="str">
        <f t="shared" si="2"/>
        <v/>
      </c>
      <c r="FR2" s="77" t="str">
        <f t="shared" si="2"/>
        <v/>
      </c>
      <c r="FS2" s="77" t="str">
        <f t="shared" si="2"/>
        <v/>
      </c>
      <c r="FT2" s="77" t="str">
        <f t="shared" si="2"/>
        <v/>
      </c>
      <c r="FU2" s="77" t="str">
        <f t="shared" si="2"/>
        <v/>
      </c>
      <c r="FV2" s="77" t="str">
        <f t="shared" si="2"/>
        <v/>
      </c>
      <c r="FW2" s="77" t="str">
        <f t="shared" si="2"/>
        <v/>
      </c>
      <c r="FX2" s="77" t="str">
        <f t="shared" si="2"/>
        <v/>
      </c>
      <c r="FY2" s="77" t="str">
        <f t="shared" si="2"/>
        <v/>
      </c>
      <c r="FZ2" s="77" t="str">
        <f t="shared" si="2"/>
        <v/>
      </c>
      <c r="GA2" s="77" t="str">
        <f t="shared" si="2"/>
        <v/>
      </c>
      <c r="GB2" s="77" t="str">
        <f t="shared" si="2"/>
        <v/>
      </c>
      <c r="GC2" s="77" t="str">
        <f t="shared" si="2"/>
        <v/>
      </c>
      <c r="GD2" s="77" t="str">
        <f t="shared" si="2"/>
        <v/>
      </c>
      <c r="GE2" s="77" t="str">
        <f t="shared" si="2"/>
        <v/>
      </c>
      <c r="GF2" s="77" t="str">
        <f t="shared" si="2"/>
        <v/>
      </c>
      <c r="GG2" s="77" t="str">
        <f t="shared" si="2"/>
        <v/>
      </c>
      <c r="GH2" s="77" t="str">
        <f t="shared" si="2"/>
        <v/>
      </c>
      <c r="GI2" s="77" t="str">
        <f t="shared" si="2"/>
        <v/>
      </c>
      <c r="GJ2" s="77" t="str">
        <f t="shared" si="2"/>
        <v/>
      </c>
      <c r="GK2" s="77" t="str">
        <f t="shared" si="2"/>
        <v/>
      </c>
      <c r="GL2" s="77" t="str">
        <f t="shared" si="2"/>
        <v/>
      </c>
      <c r="GM2" s="77" t="str">
        <f t="shared" si="2"/>
        <v/>
      </c>
      <c r="GN2" s="77" t="str">
        <f t="shared" si="2"/>
        <v/>
      </c>
      <c r="GO2" s="77" t="str">
        <f t="shared" si="2"/>
        <v/>
      </c>
      <c r="GP2" s="77" t="str">
        <f t="shared" si="2"/>
        <v/>
      </c>
      <c r="GQ2" s="77" t="str">
        <f t="shared" si="2"/>
        <v/>
      </c>
      <c r="GR2" s="77" t="str">
        <f t="shared" si="2"/>
        <v/>
      </c>
      <c r="GS2" s="77" t="str">
        <f t="shared" si="2"/>
        <v/>
      </c>
      <c r="GT2" s="77" t="str">
        <f t="shared" si="2"/>
        <v/>
      </c>
      <c r="GU2" s="77" t="str">
        <f t="shared" si="2"/>
        <v/>
      </c>
      <c r="GV2" s="77" t="str">
        <f t="shared" si="2"/>
        <v/>
      </c>
      <c r="GW2" s="77" t="str">
        <f t="shared" si="2"/>
        <v/>
      </c>
      <c r="GX2" s="77" t="str">
        <f t="shared" si="2"/>
        <v/>
      </c>
      <c r="GY2" s="77" t="str">
        <f t="shared" si="2"/>
        <v/>
      </c>
      <c r="GZ2" s="77" t="str">
        <f t="shared" si="2"/>
        <v/>
      </c>
      <c r="HA2" s="77" t="str">
        <f t="shared" si="2"/>
        <v/>
      </c>
      <c r="HB2" s="77" t="str">
        <f t="shared" si="2"/>
        <v/>
      </c>
      <c r="HC2" s="77" t="str">
        <f t="shared" si="2"/>
        <v/>
      </c>
      <c r="HD2" s="77" t="str">
        <f t="shared" si="2"/>
        <v/>
      </c>
      <c r="HE2" s="77" t="str">
        <f t="shared" si="2"/>
        <v/>
      </c>
      <c r="HF2" s="77" t="str">
        <f t="shared" si="2"/>
        <v/>
      </c>
      <c r="HG2" s="77" t="str">
        <f t="shared" si="2"/>
        <v/>
      </c>
      <c r="HH2" s="77" t="str">
        <f t="shared" si="2"/>
        <v/>
      </c>
      <c r="HI2" s="77" t="str">
        <f t="shared" si="2"/>
        <v/>
      </c>
      <c r="HJ2" s="77" t="str">
        <f t="shared" si="2"/>
        <v/>
      </c>
      <c r="HK2" s="77" t="str">
        <f t="shared" si="2"/>
        <v/>
      </c>
      <c r="HL2" s="77" t="str">
        <f t="shared" si="2"/>
        <v/>
      </c>
      <c r="HM2" s="77" t="str">
        <f t="shared" si="2"/>
        <v/>
      </c>
      <c r="HN2" s="77" t="str">
        <f t="shared" si="2"/>
        <v/>
      </c>
      <c r="HO2" s="77" t="str">
        <f t="shared" si="2"/>
        <v/>
      </c>
      <c r="HP2" s="77" t="str">
        <f t="shared" si="2"/>
        <v/>
      </c>
      <c r="HQ2" s="77" t="str">
        <f t="shared" si="2"/>
        <v/>
      </c>
      <c r="HR2" s="77" t="str">
        <f t="shared" si="2"/>
        <v/>
      </c>
      <c r="HS2" s="77" t="str">
        <f t="shared" si="2"/>
        <v/>
      </c>
      <c r="HT2" s="77" t="str">
        <f t="shared" si="2"/>
        <v/>
      </c>
      <c r="HU2" s="77" t="str">
        <f t="shared" ref="HU2:IK2" si="3">IF(HU3="","",HT2+1)</f>
        <v/>
      </c>
      <c r="HV2" s="77" t="str">
        <f t="shared" si="3"/>
        <v/>
      </c>
      <c r="HW2" s="77" t="str">
        <f t="shared" si="3"/>
        <v/>
      </c>
      <c r="HX2" s="77" t="str">
        <f t="shared" si="3"/>
        <v/>
      </c>
      <c r="HY2" s="77" t="str">
        <f t="shared" si="3"/>
        <v/>
      </c>
      <c r="HZ2" s="77" t="str">
        <f t="shared" si="3"/>
        <v/>
      </c>
      <c r="IA2" s="77" t="str">
        <f t="shared" si="3"/>
        <v/>
      </c>
      <c r="IB2" s="77" t="str">
        <f t="shared" si="3"/>
        <v/>
      </c>
      <c r="IC2" s="77" t="str">
        <f t="shared" si="3"/>
        <v/>
      </c>
      <c r="ID2" s="77" t="str">
        <f t="shared" si="3"/>
        <v/>
      </c>
      <c r="IE2" s="77" t="str">
        <f t="shared" si="3"/>
        <v/>
      </c>
      <c r="IF2" s="77" t="str">
        <f t="shared" si="3"/>
        <v/>
      </c>
      <c r="IG2" s="77" t="str">
        <f t="shared" si="3"/>
        <v/>
      </c>
      <c r="IH2" s="77" t="str">
        <f t="shared" si="3"/>
        <v/>
      </c>
      <c r="II2" s="77" t="str">
        <f t="shared" si="3"/>
        <v/>
      </c>
      <c r="IJ2" s="77" t="str">
        <f t="shared" si="3"/>
        <v/>
      </c>
      <c r="IK2" s="77" t="str">
        <f t="shared" si="3"/>
        <v/>
      </c>
    </row>
    <row r="3" spans="1:245" s="83" customFormat="1" x14ac:dyDescent="0.2">
      <c r="A3" s="79" t="s">
        <v>119</v>
      </c>
      <c r="B3" s="80" t="s">
        <v>440</v>
      </c>
      <c r="C3" s="80"/>
      <c r="D3" s="81"/>
      <c r="E3" s="81"/>
      <c r="F3" s="82"/>
      <c r="G3" s="80"/>
      <c r="H3" s="80"/>
      <c r="I3" s="80"/>
      <c r="J3" s="80"/>
      <c r="K3" s="81"/>
      <c r="L3" s="81"/>
      <c r="M3" s="81"/>
      <c r="N3" s="81"/>
      <c r="O3" s="81"/>
      <c r="P3" s="81"/>
      <c r="Q3" s="81"/>
      <c r="R3" s="81"/>
      <c r="S3" s="81"/>
      <c r="T3" s="81"/>
      <c r="U3" s="81"/>
      <c r="V3" s="81"/>
      <c r="W3" s="81"/>
      <c r="X3" s="81"/>
      <c r="Y3" s="81"/>
      <c r="Z3" s="81"/>
      <c r="AA3" s="81"/>
      <c r="AB3" s="81"/>
      <c r="AC3" s="81"/>
      <c r="AD3" s="81"/>
      <c r="AE3" s="81"/>
      <c r="AF3" s="81"/>
      <c r="AG3" s="81"/>
      <c r="AH3" s="81"/>
      <c r="AI3" s="81"/>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row>
    <row r="4" spans="1:245" s="83" customFormat="1" ht="38.25" x14ac:dyDescent="0.2">
      <c r="A4" s="79" t="s">
        <v>120</v>
      </c>
      <c r="B4" s="80" t="s">
        <v>441</v>
      </c>
      <c r="C4" s="85"/>
      <c r="D4" s="80"/>
      <c r="E4" s="80"/>
      <c r="F4" s="82"/>
      <c r="G4" s="80"/>
      <c r="H4" s="80"/>
      <c r="I4" s="80"/>
      <c r="J4" s="80"/>
      <c r="K4" s="81"/>
      <c r="L4" s="80"/>
      <c r="M4" s="80"/>
      <c r="N4" s="80"/>
      <c r="O4" s="81"/>
      <c r="P4" s="81"/>
      <c r="Q4" s="80"/>
      <c r="R4" s="80"/>
      <c r="S4" s="80"/>
      <c r="T4" s="80"/>
      <c r="U4" s="80"/>
      <c r="V4" s="80"/>
      <c r="W4" s="80"/>
      <c r="X4" s="86"/>
      <c r="Y4" s="80"/>
      <c r="Z4" s="81"/>
      <c r="AA4" s="80"/>
      <c r="AB4" s="80"/>
      <c r="AC4" s="81"/>
      <c r="AD4" s="81"/>
      <c r="AE4" s="81"/>
      <c r="AF4" s="81"/>
      <c r="AG4" s="81"/>
      <c r="AH4" s="81"/>
      <c r="AI4" s="81"/>
      <c r="AQ4" s="87"/>
      <c r="AR4" s="87"/>
      <c r="AS4" s="87"/>
      <c r="AT4" s="87"/>
      <c r="AU4" s="87"/>
      <c r="AV4" s="87"/>
      <c r="AW4" s="87"/>
      <c r="GA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row>
    <row r="5" spans="1:245" s="92" customFormat="1" x14ac:dyDescent="0.2">
      <c r="A5" s="88" t="s">
        <v>121</v>
      </c>
      <c r="B5" s="89" t="s">
        <v>442</v>
      </c>
      <c r="C5" s="89"/>
      <c r="D5" s="89"/>
      <c r="E5" s="90"/>
      <c r="F5" s="91"/>
      <c r="G5" s="89"/>
      <c r="H5" s="89"/>
      <c r="I5" s="89"/>
      <c r="J5" s="89"/>
      <c r="K5" s="89"/>
      <c r="L5" s="90"/>
      <c r="M5" s="89"/>
      <c r="N5" s="90"/>
      <c r="O5" s="90"/>
      <c r="P5" s="90"/>
      <c r="Q5" s="89"/>
      <c r="R5" s="90"/>
      <c r="S5" s="89"/>
      <c r="T5" s="90"/>
      <c r="U5" s="89"/>
      <c r="V5" s="90"/>
      <c r="W5" s="89"/>
      <c r="X5" s="90"/>
      <c r="Y5" s="89"/>
      <c r="Z5" s="89"/>
      <c r="AA5" s="90"/>
      <c r="AB5" s="90"/>
      <c r="AC5" s="90"/>
      <c r="AD5" s="90"/>
      <c r="AE5" s="90"/>
      <c r="AF5" s="90"/>
      <c r="AG5" s="90"/>
      <c r="AH5" s="90"/>
      <c r="AI5" s="90"/>
      <c r="DO5" s="93"/>
      <c r="GC5" s="94"/>
      <c r="GD5" s="94"/>
      <c r="GE5" s="94"/>
      <c r="GF5" s="94"/>
      <c r="GG5" s="94"/>
      <c r="GH5" s="94"/>
      <c r="GI5" s="94"/>
      <c r="GJ5" s="94"/>
      <c r="GK5" s="94"/>
      <c r="GL5" s="94"/>
      <c r="GM5" s="94"/>
      <c r="GN5" s="94"/>
      <c r="GO5" s="94"/>
      <c r="GP5" s="94"/>
      <c r="GQ5" s="94"/>
      <c r="GR5" s="94"/>
      <c r="GS5" s="94"/>
      <c r="GT5" s="94"/>
      <c r="GU5" s="94"/>
      <c r="GV5" s="94"/>
      <c r="GW5" s="95"/>
      <c r="GX5" s="94"/>
      <c r="GY5" s="94"/>
      <c r="GZ5" s="94"/>
      <c r="HA5" s="94"/>
      <c r="HB5" s="94"/>
    </row>
    <row r="6" spans="1:245" s="92" customFormat="1" x14ac:dyDescent="0.2">
      <c r="A6" s="88" t="s">
        <v>122</v>
      </c>
      <c r="B6" s="89"/>
      <c r="C6" s="89"/>
      <c r="D6" s="90"/>
      <c r="E6" s="90"/>
      <c r="F6" s="91"/>
      <c r="G6" s="89"/>
      <c r="H6" s="89"/>
      <c r="I6" s="89"/>
      <c r="J6" s="89"/>
      <c r="K6" s="90"/>
      <c r="L6" s="90"/>
      <c r="M6" s="90"/>
      <c r="N6" s="90"/>
      <c r="O6" s="90"/>
      <c r="P6" s="90"/>
      <c r="Q6" s="90"/>
      <c r="R6" s="90"/>
      <c r="S6" s="90"/>
      <c r="T6" s="90"/>
      <c r="U6" s="90"/>
      <c r="V6" s="90"/>
      <c r="W6" s="90"/>
      <c r="X6" s="90"/>
      <c r="Y6" s="90"/>
      <c r="Z6" s="90"/>
      <c r="AA6" s="90"/>
      <c r="AB6" s="90"/>
      <c r="AC6" s="90"/>
      <c r="AD6" s="90"/>
      <c r="AE6" s="90"/>
      <c r="AF6" s="90"/>
      <c r="AG6" s="90"/>
      <c r="AH6" s="90"/>
      <c r="AI6" s="90"/>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row>
    <row r="7" spans="1:245" s="99" customFormat="1" x14ac:dyDescent="0.2">
      <c r="A7" s="79" t="s">
        <v>123</v>
      </c>
      <c r="B7" s="96" t="s">
        <v>494</v>
      </c>
      <c r="C7" s="96"/>
      <c r="D7" s="96"/>
      <c r="E7" s="97"/>
      <c r="F7" s="98"/>
      <c r="G7" s="96"/>
      <c r="H7" s="96"/>
      <c r="I7" s="96"/>
      <c r="J7" s="96"/>
      <c r="K7" s="97"/>
      <c r="L7" s="97"/>
      <c r="M7" s="96"/>
      <c r="N7" s="97"/>
      <c r="O7" s="97"/>
      <c r="P7" s="97"/>
      <c r="Q7" s="96"/>
      <c r="R7" s="97"/>
      <c r="S7" s="96"/>
      <c r="T7" s="97"/>
      <c r="U7" s="97"/>
      <c r="V7" s="97"/>
      <c r="W7" s="97"/>
      <c r="X7" s="97"/>
      <c r="Y7" s="97"/>
      <c r="Z7" s="97"/>
      <c r="AA7" s="97"/>
      <c r="AB7" s="97"/>
      <c r="AC7" s="97"/>
      <c r="AD7" s="97"/>
      <c r="AE7" s="97"/>
      <c r="AF7" s="97"/>
      <c r="AG7" s="97"/>
      <c r="AH7" s="97"/>
      <c r="AI7" s="97"/>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row>
    <row r="8" spans="1:245" s="99" customFormat="1" x14ac:dyDescent="0.2">
      <c r="A8" s="79" t="s">
        <v>124</v>
      </c>
      <c r="B8" s="96"/>
      <c r="C8" s="96"/>
      <c r="D8" s="97"/>
      <c r="E8" s="97"/>
      <c r="F8" s="98"/>
      <c r="G8" s="96"/>
      <c r="H8" s="96"/>
      <c r="I8" s="96"/>
      <c r="J8" s="96"/>
      <c r="K8" s="97"/>
      <c r="L8" s="97"/>
      <c r="M8" s="97"/>
      <c r="N8" s="96"/>
      <c r="O8" s="97"/>
      <c r="P8" s="97"/>
      <c r="Q8" s="97"/>
      <c r="R8" s="97"/>
      <c r="S8" s="96"/>
      <c r="T8" s="97"/>
      <c r="U8" s="97"/>
      <c r="V8" s="97"/>
      <c r="W8" s="97"/>
      <c r="X8" s="97"/>
      <c r="Y8" s="97"/>
      <c r="Z8" s="97"/>
      <c r="AA8" s="97"/>
      <c r="AB8" s="97"/>
      <c r="AC8" s="97"/>
      <c r="AD8" s="97"/>
      <c r="AE8" s="97"/>
      <c r="AF8" s="97"/>
      <c r="AG8" s="97"/>
      <c r="AH8" s="97"/>
      <c r="AI8" s="97"/>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row>
    <row r="9" spans="1:245" s="92" customFormat="1" x14ac:dyDescent="0.2">
      <c r="A9" s="88" t="s">
        <v>125</v>
      </c>
      <c r="B9" s="89" t="s">
        <v>443</v>
      </c>
      <c r="C9" s="101"/>
      <c r="D9" s="101"/>
      <c r="E9" s="90"/>
      <c r="F9" s="91"/>
      <c r="G9" s="89"/>
      <c r="H9" s="89"/>
      <c r="I9" s="89"/>
      <c r="J9" s="89"/>
      <c r="K9" s="90"/>
      <c r="L9" s="89"/>
      <c r="M9" s="89"/>
      <c r="N9" s="90"/>
      <c r="O9" s="90"/>
      <c r="P9" s="90"/>
      <c r="Q9" s="101"/>
      <c r="R9" s="90"/>
      <c r="S9" s="89"/>
      <c r="T9" s="89"/>
      <c r="U9" s="89"/>
      <c r="V9" s="90"/>
      <c r="W9" s="90"/>
      <c r="X9" s="90"/>
      <c r="Y9" s="90"/>
      <c r="Z9" s="90"/>
      <c r="AA9" s="90"/>
      <c r="AB9" s="90"/>
      <c r="AC9" s="90"/>
      <c r="AD9" s="90"/>
      <c r="AE9" s="90"/>
      <c r="AF9" s="90"/>
      <c r="AG9" s="90"/>
      <c r="AH9" s="90"/>
      <c r="AI9" s="90"/>
      <c r="AY9" s="93"/>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row>
    <row r="10" spans="1:245" s="92" customFormat="1" ht="25.5" x14ac:dyDescent="0.2">
      <c r="A10" s="88" t="s">
        <v>126</v>
      </c>
      <c r="B10" s="89" t="s">
        <v>447</v>
      </c>
      <c r="C10" s="89"/>
      <c r="D10" s="89"/>
      <c r="E10" s="90"/>
      <c r="F10" s="91"/>
      <c r="G10" s="89"/>
      <c r="H10" s="89"/>
      <c r="I10" s="89"/>
      <c r="J10" s="89"/>
      <c r="K10" s="90"/>
      <c r="L10" s="90"/>
      <c r="M10" s="90"/>
      <c r="N10" s="90"/>
      <c r="O10" s="90"/>
      <c r="P10" s="90"/>
      <c r="Q10" s="89"/>
      <c r="R10" s="90"/>
      <c r="S10" s="90"/>
      <c r="T10" s="90"/>
      <c r="U10" s="90"/>
      <c r="V10" s="90"/>
      <c r="W10" s="90"/>
      <c r="X10" s="90"/>
      <c r="Y10" s="90"/>
      <c r="Z10" s="90"/>
      <c r="AA10" s="90"/>
      <c r="AB10" s="90"/>
      <c r="AC10" s="90"/>
      <c r="AD10" s="90"/>
      <c r="AE10" s="90"/>
      <c r="AF10" s="90"/>
      <c r="AG10" s="90"/>
      <c r="AH10" s="90"/>
      <c r="AI10" s="90"/>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row>
    <row r="11" spans="1:245" s="99" customFormat="1" x14ac:dyDescent="0.2">
      <c r="A11" s="79" t="s">
        <v>127</v>
      </c>
      <c r="B11" s="96"/>
      <c r="C11" s="96"/>
      <c r="D11" s="97"/>
      <c r="E11" s="97"/>
      <c r="F11" s="98"/>
      <c r="G11" s="96"/>
      <c r="H11" s="96"/>
      <c r="I11" s="96"/>
      <c r="J11" s="96"/>
      <c r="K11" s="97"/>
      <c r="L11" s="97"/>
      <c r="M11" s="97"/>
      <c r="N11" s="97"/>
      <c r="O11" s="97"/>
      <c r="P11" s="97"/>
      <c r="Q11" s="97"/>
      <c r="R11" s="97"/>
      <c r="S11" s="96"/>
      <c r="T11" s="97"/>
      <c r="U11" s="97"/>
      <c r="V11" s="97"/>
      <c r="W11" s="97"/>
      <c r="X11" s="96"/>
      <c r="Y11" s="97"/>
      <c r="Z11" s="97"/>
      <c r="AA11" s="97"/>
      <c r="AB11" s="97"/>
      <c r="AC11" s="97"/>
      <c r="AD11" s="97"/>
      <c r="AE11" s="97"/>
      <c r="AF11" s="97"/>
      <c r="AG11" s="97"/>
      <c r="AH11" s="97"/>
      <c r="AI11" s="97"/>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row>
    <row r="12" spans="1:245" s="99" customFormat="1" ht="25.5" x14ac:dyDescent="0.2">
      <c r="A12" s="79" t="s">
        <v>128</v>
      </c>
      <c r="B12" s="96"/>
      <c r="C12" s="96"/>
      <c r="D12" s="97"/>
      <c r="E12" s="97"/>
      <c r="F12" s="98"/>
      <c r="G12" s="96"/>
      <c r="H12" s="96"/>
      <c r="I12" s="96"/>
      <c r="J12" s="96"/>
      <c r="K12" s="97"/>
      <c r="L12" s="97"/>
      <c r="M12" s="97"/>
      <c r="N12" s="97"/>
      <c r="O12" s="97"/>
      <c r="P12" s="97"/>
      <c r="Q12" s="97"/>
      <c r="R12" s="97"/>
      <c r="S12" s="96"/>
      <c r="T12" s="97"/>
      <c r="U12" s="97"/>
      <c r="V12" s="97"/>
      <c r="W12" s="97"/>
      <c r="X12" s="96"/>
      <c r="Y12" s="97"/>
      <c r="Z12" s="97"/>
      <c r="AA12" s="97"/>
      <c r="AB12" s="97"/>
      <c r="AC12" s="97"/>
      <c r="AD12" s="97"/>
      <c r="AE12" s="97"/>
      <c r="AF12" s="97"/>
      <c r="AG12" s="97"/>
      <c r="AH12" s="97"/>
      <c r="AI12" s="97"/>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row>
    <row r="13" spans="1:245" s="92" customFormat="1" x14ac:dyDescent="0.2">
      <c r="A13" s="88" t="s">
        <v>129</v>
      </c>
      <c r="B13" s="89"/>
      <c r="C13" s="89"/>
      <c r="D13" s="90"/>
      <c r="E13" s="90"/>
      <c r="F13" s="91"/>
      <c r="G13" s="89"/>
      <c r="H13" s="89"/>
      <c r="I13" s="89"/>
      <c r="J13" s="89"/>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row>
    <row r="14" spans="1:245" s="92" customFormat="1" x14ac:dyDescent="0.2">
      <c r="A14" s="88" t="s">
        <v>130</v>
      </c>
      <c r="B14" s="89"/>
      <c r="C14" s="89"/>
      <c r="D14" s="90"/>
      <c r="E14" s="90"/>
      <c r="F14" s="91"/>
      <c r="G14" s="89"/>
      <c r="H14" s="89"/>
      <c r="I14" s="89"/>
      <c r="J14" s="89"/>
      <c r="K14" s="90"/>
      <c r="L14" s="90"/>
      <c r="M14" s="90"/>
      <c r="N14" s="89"/>
      <c r="O14" s="90"/>
      <c r="P14" s="90"/>
      <c r="Q14" s="90"/>
      <c r="R14" s="90"/>
      <c r="S14" s="90"/>
      <c r="T14" s="90"/>
      <c r="U14" s="90"/>
      <c r="V14" s="90"/>
      <c r="W14" s="90"/>
      <c r="X14" s="90"/>
      <c r="Y14" s="90"/>
      <c r="Z14" s="90"/>
      <c r="AA14" s="90"/>
      <c r="AB14" s="90"/>
      <c r="AC14" s="90"/>
      <c r="AD14" s="90"/>
      <c r="AE14" s="90"/>
      <c r="AF14" s="90"/>
      <c r="AG14" s="90"/>
      <c r="AH14" s="90"/>
      <c r="AI14" s="90"/>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row>
    <row r="15" spans="1:245" s="83" customFormat="1" x14ac:dyDescent="0.2">
      <c r="A15" s="79" t="s">
        <v>131</v>
      </c>
      <c r="B15" s="80"/>
      <c r="C15" s="80"/>
      <c r="D15" s="81"/>
      <c r="E15" s="81"/>
      <c r="F15" s="82"/>
      <c r="G15" s="80"/>
      <c r="H15" s="80"/>
      <c r="I15" s="80"/>
      <c r="J15" s="80"/>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row>
    <row r="16" spans="1:245" s="99" customFormat="1" x14ac:dyDescent="0.2">
      <c r="A16" s="79" t="s">
        <v>132</v>
      </c>
      <c r="B16" s="96"/>
      <c r="C16" s="96"/>
      <c r="D16" s="97"/>
      <c r="E16" s="97"/>
      <c r="F16" s="98"/>
      <c r="G16" s="96"/>
      <c r="H16" s="96"/>
      <c r="I16" s="96"/>
      <c r="J16" s="96"/>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CC16" s="83"/>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row>
    <row r="17" spans="1:210" s="105" customFormat="1" x14ac:dyDescent="0.2">
      <c r="A17" s="88" t="s">
        <v>133</v>
      </c>
      <c r="B17" s="102"/>
      <c r="C17" s="102"/>
      <c r="D17" s="103"/>
      <c r="E17" s="103"/>
      <c r="F17" s="104"/>
      <c r="G17" s="102"/>
      <c r="H17" s="102"/>
      <c r="I17" s="102"/>
      <c r="J17" s="102"/>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row>
    <row r="18" spans="1:210" s="105" customFormat="1" x14ac:dyDescent="0.2">
      <c r="A18" s="88" t="s">
        <v>134</v>
      </c>
      <c r="B18" s="102"/>
      <c r="C18" s="102"/>
      <c r="D18" s="103"/>
      <c r="E18" s="103"/>
      <c r="F18" s="104"/>
      <c r="G18" s="102"/>
      <c r="H18" s="102"/>
      <c r="I18" s="102"/>
      <c r="J18" s="102"/>
      <c r="K18" s="103"/>
      <c r="L18" s="103"/>
      <c r="M18" s="103"/>
      <c r="N18" s="103"/>
      <c r="O18" s="103"/>
      <c r="P18" s="103"/>
      <c r="Q18" s="103"/>
      <c r="R18" s="103"/>
      <c r="S18" s="103"/>
      <c r="T18" s="103"/>
      <c r="U18" s="103"/>
      <c r="V18" s="103"/>
      <c r="W18" s="103"/>
      <c r="X18" s="107"/>
      <c r="Y18" s="103"/>
      <c r="Z18" s="103"/>
      <c r="AA18" s="103"/>
      <c r="AB18" s="103"/>
      <c r="AC18" s="103"/>
      <c r="AD18" s="103"/>
      <c r="AE18" s="103"/>
      <c r="AF18" s="103"/>
      <c r="AG18" s="103"/>
      <c r="AH18" s="103"/>
      <c r="AI18" s="103"/>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row>
    <row r="19" spans="1:210" s="83" customFormat="1" x14ac:dyDescent="0.2">
      <c r="A19" s="79" t="s">
        <v>135</v>
      </c>
      <c r="B19" s="80"/>
      <c r="C19" s="80"/>
      <c r="D19" s="81"/>
      <c r="E19" s="81"/>
      <c r="F19" s="82"/>
      <c r="G19" s="80"/>
      <c r="H19" s="80"/>
      <c r="I19" s="80"/>
      <c r="J19" s="80"/>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row>
    <row r="20" spans="1:210" s="113" customFormat="1" x14ac:dyDescent="0.25">
      <c r="A20" s="108" t="s">
        <v>136</v>
      </c>
      <c r="B20" s="109"/>
      <c r="C20" s="109" t="s">
        <v>137</v>
      </c>
      <c r="D20" s="110"/>
      <c r="E20" s="109"/>
      <c r="F20" s="111"/>
      <c r="G20" s="109"/>
      <c r="H20" s="109"/>
      <c r="I20" s="109"/>
      <c r="J20" s="109"/>
      <c r="K20" s="110"/>
      <c r="L20" s="110"/>
      <c r="M20" s="112"/>
      <c r="N20" s="110"/>
      <c r="P20" s="114"/>
      <c r="Q20" s="110"/>
      <c r="R20" s="110"/>
      <c r="T20" s="110"/>
      <c r="U20" s="110"/>
      <c r="V20" s="110"/>
      <c r="W20" s="110"/>
      <c r="X20" s="110"/>
      <c r="Y20" s="110"/>
      <c r="Z20" s="110"/>
      <c r="AA20" s="114"/>
      <c r="AB20" s="114"/>
      <c r="AC20" s="114"/>
      <c r="AD20" s="114"/>
      <c r="AE20" s="114"/>
      <c r="AF20" s="114"/>
      <c r="AG20" s="114"/>
      <c r="AH20" s="114"/>
      <c r="AI20" s="114"/>
      <c r="AJ20" s="114"/>
      <c r="AK20" s="114"/>
      <c r="AL20" s="114"/>
      <c r="AM20" s="114"/>
      <c r="AN20" s="114"/>
      <c r="AO20" s="114"/>
      <c r="AP20" s="114"/>
      <c r="AQ20" s="114"/>
      <c r="AR20" s="114"/>
      <c r="AS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X20" s="114"/>
      <c r="BY20" s="114"/>
      <c r="BZ20" s="114"/>
      <c r="CA20" s="114"/>
      <c r="CB20" s="114"/>
      <c r="CC20" s="114"/>
      <c r="CD20" s="114"/>
      <c r="CE20" s="114"/>
      <c r="CF20" s="114"/>
      <c r="CG20" s="114"/>
      <c r="CH20" s="114"/>
      <c r="CI20" s="114"/>
      <c r="CK20" s="114"/>
      <c r="CL20" s="114"/>
      <c r="CN20" s="114"/>
      <c r="CO20" s="114"/>
      <c r="CP20" s="114"/>
      <c r="CQ20" s="114"/>
      <c r="CR20" s="114"/>
      <c r="CS20" s="114"/>
      <c r="CT20" s="114"/>
      <c r="CU20" s="114"/>
      <c r="CW20" s="114"/>
      <c r="CX20" s="114"/>
      <c r="CY20" s="114"/>
      <c r="CZ20" s="114"/>
      <c r="DA20" s="114"/>
      <c r="DB20" s="114"/>
      <c r="DC20" s="114"/>
      <c r="DD20" s="114"/>
      <c r="DE20" s="114"/>
      <c r="DF20" s="114"/>
      <c r="DG20" s="114"/>
      <c r="DH20" s="114"/>
      <c r="DI20" s="114"/>
      <c r="DJ20" s="114"/>
      <c r="DK20" s="114"/>
      <c r="DL20" s="114"/>
      <c r="DM20" s="114"/>
      <c r="DN20" s="114"/>
      <c r="DO20" s="114"/>
      <c r="DP20" s="114"/>
      <c r="DQ20" s="114"/>
      <c r="DR20" s="114"/>
      <c r="DS20" s="114"/>
      <c r="DT20" s="114"/>
      <c r="GC20" s="112"/>
      <c r="GE20" s="112"/>
      <c r="GI20" s="112"/>
      <c r="GJ20" s="112"/>
      <c r="GK20" s="112"/>
      <c r="GM20" s="112"/>
      <c r="GN20" s="112"/>
      <c r="GO20" s="112"/>
      <c r="GP20" s="112"/>
      <c r="GQ20" s="112"/>
      <c r="GR20" s="112"/>
      <c r="GS20" s="112"/>
      <c r="GT20" s="112"/>
      <c r="GU20" s="112"/>
      <c r="GV20" s="112"/>
      <c r="GW20" s="112"/>
      <c r="GX20" s="112"/>
      <c r="GY20" s="112"/>
      <c r="GZ20" s="112"/>
      <c r="HA20" s="112"/>
      <c r="HB20" s="112"/>
    </row>
    <row r="21" spans="1:210" s="96" customFormat="1" ht="25.5" x14ac:dyDescent="0.25">
      <c r="A21" s="115" t="s">
        <v>138</v>
      </c>
      <c r="B21" s="116"/>
      <c r="C21" s="116"/>
      <c r="D21" s="117"/>
      <c r="E21" s="116"/>
      <c r="F21" s="118"/>
      <c r="G21" s="116"/>
      <c r="H21" s="116"/>
      <c r="I21" s="116"/>
      <c r="J21" s="116"/>
      <c r="K21" s="117"/>
      <c r="L21" s="117"/>
      <c r="M21" s="119"/>
      <c r="N21" s="117"/>
      <c r="P21" s="120"/>
      <c r="Q21" s="117"/>
      <c r="R21" s="117"/>
      <c r="T21" s="117"/>
      <c r="U21" s="117"/>
      <c r="V21" s="117"/>
      <c r="W21" s="117"/>
      <c r="X21" s="117"/>
      <c r="Y21" s="117"/>
      <c r="Z21" s="117"/>
      <c r="AA21" s="120"/>
      <c r="AB21" s="120"/>
      <c r="AC21" s="120"/>
      <c r="AD21" s="120"/>
      <c r="AE21" s="120"/>
      <c r="AF21" s="120"/>
      <c r="AG21" s="120"/>
      <c r="AH21" s="120"/>
      <c r="AI21" s="120"/>
      <c r="AJ21" s="120"/>
      <c r="AK21" s="120"/>
      <c r="AL21" s="120"/>
      <c r="AM21" s="120"/>
      <c r="AN21" s="120"/>
      <c r="AO21" s="120"/>
      <c r="AP21" s="120"/>
      <c r="AQ21" s="120"/>
      <c r="AR21" s="120"/>
      <c r="AS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X21" s="120"/>
      <c r="BY21" s="120"/>
      <c r="BZ21" s="120"/>
      <c r="CA21" s="120"/>
      <c r="CB21" s="120"/>
      <c r="CC21" s="120"/>
      <c r="CD21" s="120"/>
      <c r="CE21" s="120"/>
      <c r="CF21" s="120"/>
      <c r="CG21" s="120"/>
      <c r="CH21" s="120"/>
      <c r="CI21" s="120"/>
      <c r="CK21" s="120"/>
      <c r="CL21" s="120"/>
      <c r="CN21" s="120"/>
      <c r="CO21" s="120"/>
      <c r="CP21" s="120"/>
      <c r="CQ21" s="120"/>
      <c r="CR21" s="120"/>
      <c r="CS21" s="120"/>
      <c r="CT21" s="120"/>
      <c r="CU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GC21" s="119"/>
      <c r="GE21" s="119"/>
      <c r="GI21" s="119"/>
      <c r="GJ21" s="119"/>
      <c r="GK21" s="119"/>
      <c r="GM21" s="119"/>
      <c r="GN21" s="119"/>
      <c r="GO21" s="119"/>
      <c r="GP21" s="119"/>
      <c r="GQ21" s="119"/>
      <c r="GR21" s="119"/>
      <c r="GS21" s="119"/>
      <c r="GT21" s="119"/>
      <c r="GU21" s="119"/>
      <c r="GV21" s="119"/>
      <c r="GW21" s="119"/>
      <c r="GX21" s="119"/>
      <c r="GY21" s="119"/>
      <c r="GZ21" s="119"/>
      <c r="HA21" s="119"/>
      <c r="HB21" s="119"/>
    </row>
    <row r="22" spans="1:210" s="92" customFormat="1" x14ac:dyDescent="0.2">
      <c r="A22" s="88" t="s">
        <v>139</v>
      </c>
      <c r="B22" s="89" t="s">
        <v>446</v>
      </c>
      <c r="C22" s="89"/>
      <c r="D22" s="90"/>
      <c r="E22" s="90"/>
      <c r="F22" s="91"/>
      <c r="G22" s="89"/>
      <c r="H22" s="89"/>
      <c r="I22" s="89"/>
      <c r="J22" s="89"/>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row>
    <row r="23" spans="1:210" s="105" customFormat="1" ht="25.5" x14ac:dyDescent="0.2">
      <c r="A23" s="88" t="s">
        <v>140</v>
      </c>
      <c r="B23" s="102" t="s">
        <v>494</v>
      </c>
      <c r="C23" s="102"/>
      <c r="D23" s="102"/>
      <c r="E23" s="103"/>
      <c r="F23" s="104"/>
      <c r="G23" s="89"/>
      <c r="H23" s="102"/>
      <c r="I23" s="102"/>
      <c r="J23" s="102"/>
      <c r="K23" s="90"/>
      <c r="L23" s="103"/>
      <c r="M23" s="89"/>
      <c r="N23" s="103"/>
      <c r="O23" s="103"/>
      <c r="P23" s="103"/>
      <c r="Q23" s="102"/>
      <c r="R23" s="103"/>
      <c r="S23" s="102"/>
      <c r="T23" s="103"/>
      <c r="U23" s="103"/>
      <c r="V23" s="103"/>
      <c r="W23" s="103"/>
      <c r="X23" s="102"/>
      <c r="Y23" s="103"/>
      <c r="Z23" s="103"/>
      <c r="AA23" s="103"/>
      <c r="AB23" s="103"/>
      <c r="AC23" s="103"/>
      <c r="AD23" s="103"/>
      <c r="AE23" s="103"/>
      <c r="AF23" s="103"/>
      <c r="AG23" s="103"/>
      <c r="AH23" s="103"/>
      <c r="AI23" s="103"/>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row>
    <row r="24" spans="1:210" s="99" customFormat="1" ht="25.5" x14ac:dyDescent="0.2">
      <c r="A24" s="79" t="s">
        <v>141</v>
      </c>
      <c r="B24" s="80" t="s">
        <v>445</v>
      </c>
      <c r="C24" s="80"/>
      <c r="D24" s="81"/>
      <c r="E24" s="97"/>
      <c r="F24" s="98"/>
      <c r="G24" s="80"/>
      <c r="H24" s="96"/>
      <c r="I24" s="96"/>
      <c r="J24" s="96"/>
      <c r="K24" s="81"/>
      <c r="L24" s="97"/>
      <c r="M24" s="80"/>
      <c r="N24" s="97"/>
      <c r="O24" s="97"/>
      <c r="P24" s="97"/>
      <c r="Q24" s="81"/>
      <c r="R24" s="97"/>
      <c r="S24" s="80"/>
      <c r="T24" s="97"/>
      <c r="U24" s="97"/>
      <c r="V24" s="97"/>
      <c r="W24" s="97"/>
      <c r="X24" s="97"/>
      <c r="Y24" s="97"/>
      <c r="Z24" s="97"/>
      <c r="AA24" s="97"/>
      <c r="AB24" s="97"/>
      <c r="AC24" s="97"/>
      <c r="AD24" s="97"/>
      <c r="AE24" s="97"/>
      <c r="AF24" s="97"/>
      <c r="AG24" s="97"/>
      <c r="AH24" s="97"/>
      <c r="AI24" s="97"/>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c r="HA24" s="100"/>
      <c r="HB24" s="100"/>
    </row>
    <row r="25" spans="1:210" s="83" customFormat="1" x14ac:dyDescent="0.2">
      <c r="A25" s="79" t="s">
        <v>142</v>
      </c>
      <c r="C25" s="80"/>
      <c r="D25" s="80"/>
      <c r="E25" s="81"/>
      <c r="F25" s="82"/>
      <c r="G25" s="80"/>
      <c r="H25" s="80"/>
      <c r="I25" s="80"/>
      <c r="J25" s="80"/>
      <c r="K25" s="81"/>
      <c r="L25" s="81"/>
      <c r="M25" s="80"/>
      <c r="N25" s="81"/>
      <c r="O25" s="81"/>
      <c r="P25" s="81"/>
      <c r="Q25" s="80"/>
      <c r="R25" s="81"/>
      <c r="S25" s="80"/>
      <c r="T25" s="81"/>
      <c r="U25" s="81"/>
      <c r="V25" s="81"/>
      <c r="W25" s="81"/>
      <c r="X25" s="81"/>
      <c r="Y25" s="81"/>
      <c r="Z25" s="81"/>
      <c r="AA25" s="81"/>
      <c r="AB25" s="81"/>
      <c r="AC25" s="81"/>
      <c r="AD25" s="81"/>
      <c r="AE25" s="81"/>
      <c r="AF25" s="81"/>
      <c r="AG25" s="81"/>
      <c r="AH25" s="81"/>
      <c r="AI25" s="81"/>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row>
    <row r="26" spans="1:210" s="92" customFormat="1" ht="103.5" customHeight="1" x14ac:dyDescent="0.2">
      <c r="A26" s="93" t="s">
        <v>143</v>
      </c>
      <c r="B26" s="89" t="str">
        <f>"(NETL, 2013). " &amp;B4&amp;". "&amp;B10&amp;" "&amp;B9</f>
        <v>(NETL, 2013). Analysis of Natural Gas-to-Liquid Transportation Fuels via Fischer-Tropsch. National Energy Technology Laboratory Pittsburgh, PA</v>
      </c>
      <c r="C26" s="89"/>
      <c r="D26" s="89"/>
      <c r="E26" s="89"/>
      <c r="F26" s="121"/>
      <c r="G26" s="89"/>
      <c r="H26" s="89"/>
      <c r="I26" s="89"/>
      <c r="J26" s="89"/>
      <c r="K26" s="122"/>
      <c r="L26" s="89"/>
      <c r="M26" s="89"/>
      <c r="N26" s="89"/>
      <c r="O26" s="89"/>
      <c r="P26" s="89"/>
      <c r="Q26" s="89"/>
      <c r="R26" s="89"/>
      <c r="S26" s="89"/>
      <c r="T26" s="89"/>
      <c r="U26" s="89"/>
      <c r="V26" s="89"/>
      <c r="W26" s="89"/>
      <c r="X26" s="89"/>
      <c r="Y26" s="89"/>
      <c r="Z26" s="89"/>
      <c r="AA26" s="123"/>
      <c r="AB26" s="123"/>
      <c r="AC26" s="123"/>
      <c r="AD26" s="89"/>
      <c r="AE26" s="123"/>
      <c r="AF26" s="123"/>
      <c r="AG26" s="123"/>
      <c r="AH26" s="123"/>
      <c r="AI26" s="123"/>
      <c r="AJ26" s="93"/>
      <c r="AK26" s="124"/>
      <c r="AL26" s="124"/>
      <c r="AM26" s="124"/>
      <c r="AN26" s="124"/>
      <c r="AO26" s="124"/>
      <c r="AP26" s="124"/>
      <c r="AQ26" s="124"/>
      <c r="AR26" s="124"/>
      <c r="AS26" s="124"/>
      <c r="AU26" s="93"/>
      <c r="AV26" s="93"/>
      <c r="AW26" s="93"/>
      <c r="AX26" s="93"/>
      <c r="BL26" s="124"/>
      <c r="DS26" s="93"/>
      <c r="DT26" s="93"/>
      <c r="GC26" s="94"/>
      <c r="GD26" s="94"/>
      <c r="GE26" s="94"/>
      <c r="GF26" s="94"/>
      <c r="GG26" s="94"/>
      <c r="GH26" s="94"/>
      <c r="GI26" s="94"/>
      <c r="GJ26" s="94"/>
      <c r="GK26" s="95"/>
      <c r="GL26" s="94"/>
      <c r="GM26" s="94"/>
      <c r="GN26" s="94"/>
      <c r="GO26" s="94"/>
      <c r="GP26" s="94"/>
      <c r="GQ26" s="94"/>
      <c r="GR26" s="94"/>
      <c r="GS26" s="94"/>
      <c r="GT26" s="94"/>
      <c r="GU26" s="94"/>
      <c r="GV26" s="94"/>
      <c r="GW26" s="94"/>
      <c r="GX26" s="94"/>
      <c r="GY26" s="94"/>
      <c r="GZ26" s="94"/>
      <c r="HA26" s="125"/>
      <c r="HB26" s="125"/>
    </row>
    <row r="27" spans="1:210" s="92" customFormat="1" ht="38.25" x14ac:dyDescent="0.25">
      <c r="A27" s="88" t="s">
        <v>144</v>
      </c>
      <c r="B27" s="89" t="s">
        <v>448</v>
      </c>
      <c r="C27" s="89"/>
      <c r="D27" s="90"/>
      <c r="E27" s="90"/>
      <c r="F27" s="91"/>
      <c r="G27" s="89"/>
      <c r="H27" s="89"/>
      <c r="I27" s="89"/>
      <c r="J27" s="89"/>
      <c r="K27" s="90"/>
      <c r="L27" s="90"/>
      <c r="M27" s="90"/>
      <c r="N27" s="90"/>
      <c r="O27" s="90"/>
      <c r="P27" s="90"/>
      <c r="Q27" s="90"/>
      <c r="R27" s="90"/>
      <c r="S27" s="89"/>
      <c r="T27" s="90"/>
      <c r="U27" s="90"/>
      <c r="V27" s="90"/>
      <c r="W27" s="90"/>
      <c r="X27" s="89"/>
      <c r="Y27" s="90"/>
      <c r="Z27" s="90"/>
      <c r="AA27" s="90"/>
      <c r="AB27" s="90"/>
      <c r="AC27" s="90"/>
      <c r="AD27" s="90"/>
      <c r="AE27" s="90"/>
      <c r="AF27" s="90"/>
      <c r="AG27" s="90"/>
      <c r="AH27" s="90"/>
      <c r="AI27" s="90"/>
    </row>
    <row r="28" spans="1:210" s="126" customFormat="1" ht="12.75" customHeight="1" x14ac:dyDescent="0.25">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row>
    <row r="29" spans="1:210" s="126" customFormat="1" ht="12.75" customHeight="1" x14ac:dyDescent="0.25">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row>
    <row r="30" spans="1:210" s="126" customFormat="1" ht="12.75" customHeight="1" x14ac:dyDescent="0.25">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row>
    <row r="31" spans="1:210" s="126" customFormat="1" ht="12.75" customHeight="1" x14ac:dyDescent="0.25">
      <c r="B31" s="127"/>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row>
    <row r="32" spans="1:210" s="126" customFormat="1" ht="12.75" customHeight="1" x14ac:dyDescent="0.25">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row>
    <row r="33" spans="2:35" s="126" customFormat="1" ht="12.75" customHeight="1" x14ac:dyDescent="0.25">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row>
    <row r="34" spans="2:35" s="126" customFormat="1" ht="12.75" customHeight="1" x14ac:dyDescent="0.25">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row>
    <row r="35" spans="2:35" s="126" customFormat="1" ht="12.75" customHeight="1" x14ac:dyDescent="0.25">
      <c r="B35" s="127"/>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row>
    <row r="36" spans="2:35" s="126" customFormat="1" ht="12.75" customHeight="1" x14ac:dyDescent="0.25">
      <c r="B36" s="127"/>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row>
    <row r="37" spans="2:35" s="126" customFormat="1" ht="12.75" customHeight="1" x14ac:dyDescent="0.25">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row>
    <row r="38" spans="2:35" s="126" customFormat="1" ht="12.75" customHeight="1" x14ac:dyDescent="0.25">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row>
    <row r="39" spans="2:35" s="126" customFormat="1" ht="12.75" customHeight="1" x14ac:dyDescent="0.25">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row>
    <row r="40" spans="2:35" s="126" customFormat="1" ht="12.75" customHeight="1" x14ac:dyDescent="0.25">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row>
    <row r="50" spans="1:35" ht="12.75" customHeight="1" x14ac:dyDescent="0.2">
      <c r="A50" s="128" t="s">
        <v>145</v>
      </c>
    </row>
    <row r="51" spans="1:35" s="131" customFormat="1" ht="12.75" customHeight="1" x14ac:dyDescent="0.25">
      <c r="B51" s="132" t="s">
        <v>146</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row>
    <row r="52" spans="1:35" ht="12.75" customHeight="1" x14ac:dyDescent="0.2">
      <c r="B52" s="133" t="s">
        <v>81</v>
      </c>
    </row>
    <row r="53" spans="1:35" ht="12.75" customHeight="1" x14ac:dyDescent="0.2">
      <c r="B53" s="134" t="s">
        <v>147</v>
      </c>
    </row>
    <row r="54" spans="1:35" ht="12.75" customHeight="1" x14ac:dyDescent="0.2">
      <c r="B54" s="134" t="s">
        <v>148</v>
      </c>
    </row>
    <row r="55" spans="1:35" ht="12.75" customHeight="1" x14ac:dyDescent="0.2">
      <c r="B55" s="134" t="s">
        <v>149</v>
      </c>
    </row>
    <row r="56" spans="1:35" ht="12.75" customHeight="1" x14ac:dyDescent="0.2">
      <c r="B56" s="134" t="s">
        <v>150</v>
      </c>
    </row>
    <row r="57" spans="1:35" ht="12.75" customHeight="1" x14ac:dyDescent="0.2">
      <c r="B57" s="134" t="s">
        <v>151</v>
      </c>
    </row>
    <row r="58" spans="1:35" ht="12.75" customHeight="1" x14ac:dyDescent="0.2">
      <c r="B58" s="134" t="s">
        <v>152</v>
      </c>
    </row>
    <row r="59" spans="1:35" ht="12.75" customHeight="1" x14ac:dyDescent="0.2">
      <c r="B59" s="134" t="s">
        <v>153</v>
      </c>
    </row>
    <row r="60" spans="1:35" ht="12.75" customHeight="1" x14ac:dyDescent="0.2">
      <c r="B60" s="134" t="s">
        <v>154</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E15" sqref="E1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8" t="s">
        <v>18</v>
      </c>
      <c r="B1" s="308"/>
      <c r="C1" s="308"/>
      <c r="D1" s="308"/>
      <c r="E1" s="308"/>
      <c r="F1" s="308"/>
      <c r="G1" s="308"/>
      <c r="H1" s="308"/>
      <c r="I1" s="308"/>
      <c r="J1" s="308"/>
      <c r="K1" s="308"/>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35" t="s">
        <v>155</v>
      </c>
      <c r="C2" s="136"/>
      <c r="D2" s="136"/>
      <c r="E2" s="136"/>
      <c r="F2" s="136"/>
      <c r="G2" s="136"/>
      <c r="H2" s="136"/>
    </row>
    <row r="3" spans="1:39" s="134" customFormat="1" ht="40.5" customHeight="1" x14ac:dyDescent="0.2">
      <c r="B3" s="137" t="s">
        <v>156</v>
      </c>
      <c r="C3" s="138" t="s">
        <v>157</v>
      </c>
      <c r="D3" s="138" t="s">
        <v>158</v>
      </c>
      <c r="E3" s="138" t="s">
        <v>92</v>
      </c>
      <c r="F3" s="138" t="s">
        <v>159</v>
      </c>
      <c r="G3" s="138" t="s">
        <v>160</v>
      </c>
      <c r="H3" s="138" t="s">
        <v>161</v>
      </c>
      <c r="I3" s="139" t="s">
        <v>17</v>
      </c>
      <c r="J3" s="138" t="s">
        <v>162</v>
      </c>
      <c r="K3" s="138" t="s">
        <v>163</v>
      </c>
    </row>
    <row r="4" spans="1:39" s="134" customFormat="1" x14ac:dyDescent="0.2">
      <c r="B4" s="52" t="s">
        <v>452</v>
      </c>
      <c r="C4" s="36">
        <v>1</v>
      </c>
      <c r="D4" s="140">
        <v>2</v>
      </c>
      <c r="E4" s="140">
        <v>1</v>
      </c>
      <c r="F4" s="140">
        <v>1</v>
      </c>
      <c r="G4" s="140">
        <v>1</v>
      </c>
      <c r="H4" s="141">
        <v>1</v>
      </c>
      <c r="I4" s="142" t="str">
        <f t="shared" ref="I4" si="0">IF(D4&lt;&gt;"",D4&amp;","&amp;E4&amp;","&amp;F4&amp;","&amp;G4&amp;","&amp;H4,"0,0,0,0,0")</f>
        <v>2,1,1,1,1</v>
      </c>
      <c r="J4" s="143" t="s">
        <v>164</v>
      </c>
      <c r="K4" s="144" t="s">
        <v>165</v>
      </c>
    </row>
    <row r="5" spans="1:39" s="134" customFormat="1" ht="12.75" customHeight="1" x14ac:dyDescent="0.2">
      <c r="B5" s="145" t="s">
        <v>73</v>
      </c>
      <c r="C5" s="146"/>
      <c r="D5" s="146"/>
      <c r="E5" s="146"/>
      <c r="F5" s="146"/>
      <c r="G5" s="146"/>
      <c r="H5" s="146"/>
      <c r="I5" s="147" t="str">
        <f>MAX(D4:D4)&amp;","&amp;MAX(E4:E4)&amp;","&amp;MAX(F4:F4)&amp;","&amp;MAX(G4:G4)&amp;","&amp;MAX(H4:H4)</f>
        <v>2,1,1,1,1</v>
      </c>
      <c r="J5" s="309"/>
      <c r="K5" s="309"/>
    </row>
    <row r="6" spans="1:39" ht="20.25" x14ac:dyDescent="0.3">
      <c r="B6" s="11"/>
      <c r="C6" s="11"/>
      <c r="D6" s="11"/>
      <c r="E6" s="11"/>
      <c r="F6" s="11"/>
      <c r="G6" s="11"/>
      <c r="H6" s="11"/>
      <c r="I6" s="69"/>
      <c r="O6" s="11"/>
      <c r="P6" s="11"/>
      <c r="Q6" s="11"/>
      <c r="R6" s="11"/>
      <c r="S6" s="11"/>
      <c r="T6" s="11"/>
      <c r="U6" s="11"/>
      <c r="V6" s="11"/>
      <c r="W6" s="11"/>
      <c r="X6" s="11"/>
      <c r="Y6" s="11"/>
      <c r="Z6" s="11"/>
      <c r="AA6" s="11"/>
      <c r="AB6" s="11"/>
      <c r="AC6" s="11"/>
      <c r="AD6" s="11"/>
      <c r="AE6" s="11"/>
      <c r="AF6" s="11"/>
      <c r="AG6" s="11"/>
      <c r="AH6" s="11"/>
      <c r="AI6" s="11"/>
      <c r="AJ6" s="11"/>
      <c r="AK6" s="11"/>
      <c r="AL6" s="11"/>
      <c r="AM6" s="11"/>
    </row>
    <row r="7" spans="1:39" ht="20.25" x14ac:dyDescent="0.3">
      <c r="A7" s="135" t="s">
        <v>166</v>
      </c>
      <c r="C7" s="11"/>
      <c r="D7" s="11"/>
      <c r="E7" s="11"/>
      <c r="F7" s="11"/>
      <c r="G7" s="11"/>
      <c r="H7" s="69"/>
      <c r="N7" s="11"/>
      <c r="O7" s="11"/>
      <c r="P7" s="11"/>
      <c r="Q7" s="11"/>
      <c r="R7" s="11"/>
      <c r="S7" s="11"/>
      <c r="T7" s="11"/>
      <c r="U7" s="11"/>
      <c r="V7" s="11"/>
      <c r="W7" s="11"/>
      <c r="X7" s="11"/>
      <c r="Y7" s="11"/>
      <c r="Z7" s="11"/>
      <c r="AA7" s="11"/>
      <c r="AB7" s="11"/>
      <c r="AC7" s="11"/>
      <c r="AD7" s="11"/>
      <c r="AE7" s="11"/>
      <c r="AF7" s="11"/>
      <c r="AG7" s="11"/>
      <c r="AH7" s="11"/>
      <c r="AI7" s="11"/>
      <c r="AJ7" s="11"/>
      <c r="AK7" s="11"/>
      <c r="AL7" s="11"/>
    </row>
    <row r="8" spans="1:39" s="149" customFormat="1" ht="13.5" thickBot="1" x14ac:dyDescent="0.25">
      <c r="A8" s="148" t="s">
        <v>167</v>
      </c>
    </row>
    <row r="9" spans="1:39" ht="17.25" customHeight="1" thickBot="1" x14ac:dyDescent="0.25">
      <c r="B9" s="310" t="s">
        <v>168</v>
      </c>
      <c r="C9" s="312" t="s">
        <v>169</v>
      </c>
      <c r="D9" s="313"/>
      <c r="E9" s="313"/>
      <c r="F9" s="313"/>
      <c r="G9" s="314"/>
    </row>
    <row r="10" spans="1:39" ht="13.5" thickBot="1" x14ac:dyDescent="0.25">
      <c r="B10" s="311"/>
      <c r="C10" s="150">
        <v>1</v>
      </c>
      <c r="D10" s="150">
        <v>2</v>
      </c>
      <c r="E10" s="150">
        <v>3</v>
      </c>
      <c r="F10" s="150">
        <v>4</v>
      </c>
      <c r="G10" s="150">
        <v>5</v>
      </c>
    </row>
    <row r="11" spans="1:39" ht="72.75" thickBot="1" x14ac:dyDescent="0.25">
      <c r="B11" s="315" t="s">
        <v>170</v>
      </c>
      <c r="C11" s="151" t="s">
        <v>171</v>
      </c>
      <c r="D11" s="151" t="s">
        <v>172</v>
      </c>
      <c r="E11" s="151" t="s">
        <v>173</v>
      </c>
      <c r="F11" s="151" t="s">
        <v>174</v>
      </c>
      <c r="G11" s="151" t="s">
        <v>175</v>
      </c>
    </row>
    <row r="12" spans="1:39" ht="24" customHeight="1" thickBot="1" x14ac:dyDescent="0.25">
      <c r="B12" s="316"/>
      <c r="C12" s="318" t="s">
        <v>176</v>
      </c>
      <c r="D12" s="319"/>
      <c r="E12" s="318" t="s">
        <v>177</v>
      </c>
      <c r="F12" s="320"/>
      <c r="G12" s="319"/>
    </row>
    <row r="13" spans="1:39" ht="36.75" thickBot="1" x14ac:dyDescent="0.25">
      <c r="B13" s="317"/>
      <c r="C13" s="152" t="s">
        <v>178</v>
      </c>
      <c r="D13" s="321" t="s">
        <v>179</v>
      </c>
      <c r="E13" s="322"/>
      <c r="F13" s="323" t="s">
        <v>180</v>
      </c>
      <c r="G13" s="324"/>
    </row>
    <row r="14" spans="1:39" ht="60.75" thickBot="1" x14ac:dyDescent="0.25">
      <c r="B14" s="153" t="s">
        <v>92</v>
      </c>
      <c r="C14" s="151" t="s">
        <v>181</v>
      </c>
      <c r="D14" s="151" t="s">
        <v>182</v>
      </c>
      <c r="E14" s="151" t="s">
        <v>183</v>
      </c>
      <c r="F14" s="151" t="s">
        <v>184</v>
      </c>
      <c r="G14" s="151" t="s">
        <v>185</v>
      </c>
    </row>
    <row r="15" spans="1:39" ht="44.25" customHeight="1" thickBot="1" x14ac:dyDescent="0.25">
      <c r="B15" s="153" t="s">
        <v>159</v>
      </c>
      <c r="C15" s="151" t="s">
        <v>186</v>
      </c>
      <c r="D15" s="151" t="s">
        <v>187</v>
      </c>
      <c r="E15" s="151" t="s">
        <v>188</v>
      </c>
      <c r="F15" s="151" t="s">
        <v>189</v>
      </c>
      <c r="G15" s="151" t="s">
        <v>190</v>
      </c>
    </row>
    <row r="16" spans="1:39" ht="44.25" customHeight="1" thickBot="1" x14ac:dyDescent="0.25">
      <c r="B16" s="153" t="s">
        <v>160</v>
      </c>
      <c r="C16" s="151" t="s">
        <v>191</v>
      </c>
      <c r="D16" s="151" t="s">
        <v>192</v>
      </c>
      <c r="E16" s="151" t="s">
        <v>193</v>
      </c>
      <c r="F16" s="151" t="s">
        <v>194</v>
      </c>
      <c r="G16" s="151" t="s">
        <v>195</v>
      </c>
    </row>
    <row r="17" spans="1:18" ht="44.25" customHeight="1" thickBot="1" x14ac:dyDescent="0.25">
      <c r="B17" s="153" t="s">
        <v>196</v>
      </c>
      <c r="C17" s="151" t="s">
        <v>197</v>
      </c>
      <c r="D17" s="318" t="s">
        <v>198</v>
      </c>
      <c r="E17" s="319"/>
      <c r="F17" s="151" t="s">
        <v>199</v>
      </c>
      <c r="G17" s="151" t="s">
        <v>200</v>
      </c>
    </row>
    <row r="18" spans="1:18" x14ac:dyDescent="0.2">
      <c r="B18" s="154"/>
      <c r="C18" s="155"/>
      <c r="D18" s="155"/>
      <c r="E18" s="155"/>
      <c r="F18" s="155"/>
      <c r="G18" s="155"/>
    </row>
    <row r="19" spans="1:18" customFormat="1" ht="15" x14ac:dyDescent="0.25">
      <c r="A19" s="156" t="s">
        <v>201</v>
      </c>
      <c r="C19" s="157"/>
      <c r="D19" s="157"/>
      <c r="E19" s="157"/>
      <c r="F19" s="157"/>
      <c r="G19" s="157"/>
      <c r="H19" s="157"/>
      <c r="I19" s="157"/>
      <c r="J19" s="157"/>
      <c r="K19" s="157"/>
      <c r="L19" s="157"/>
      <c r="M19" s="157"/>
      <c r="N19" s="157"/>
      <c r="O19" s="157"/>
      <c r="P19" s="157"/>
      <c r="Q19" s="157"/>
      <c r="R19" s="157"/>
    </row>
    <row r="20" spans="1:18" customFormat="1" ht="15" x14ac:dyDescent="0.25">
      <c r="B20" s="158" t="s">
        <v>202</v>
      </c>
      <c r="C20" s="159"/>
      <c r="D20" s="159"/>
      <c r="E20" s="159"/>
      <c r="F20" s="159"/>
      <c r="G20" s="159"/>
      <c r="H20" s="160"/>
      <c r="I20" s="157"/>
      <c r="J20" s="157"/>
      <c r="K20" s="157"/>
      <c r="L20" s="157"/>
      <c r="M20" s="157"/>
      <c r="N20" s="157"/>
      <c r="O20" s="157"/>
      <c r="P20" s="157"/>
      <c r="Q20" s="157"/>
      <c r="R20" s="157"/>
    </row>
    <row r="21" spans="1:18" customFormat="1" ht="65.25" customHeight="1" x14ac:dyDescent="0.25">
      <c r="B21" s="161"/>
      <c r="C21" s="305" t="s">
        <v>203</v>
      </c>
      <c r="D21" s="306"/>
      <c r="E21" s="306"/>
      <c r="F21" s="306"/>
      <c r="G21" s="306"/>
      <c r="H21" s="307"/>
      <c r="N21" s="162"/>
      <c r="O21" s="162"/>
      <c r="P21" s="162"/>
      <c r="Q21" s="162"/>
      <c r="R21" s="162"/>
    </row>
    <row r="22" spans="1:18" customFormat="1" ht="15" x14ac:dyDescent="0.25">
      <c r="B22" s="161"/>
      <c r="C22" s="163" t="s">
        <v>204</v>
      </c>
      <c r="D22" s="164"/>
      <c r="E22" s="164"/>
      <c r="F22" s="164"/>
      <c r="G22" s="164"/>
      <c r="H22" s="165"/>
      <c r="I22" s="157"/>
      <c r="J22" s="157"/>
      <c r="K22" s="157"/>
      <c r="L22" s="157"/>
      <c r="M22" s="157"/>
      <c r="N22" s="157"/>
      <c r="O22" s="157"/>
      <c r="P22" s="157"/>
      <c r="Q22" s="157"/>
      <c r="R22" s="157"/>
    </row>
    <row r="23" spans="1:18" customFormat="1" ht="15" x14ac:dyDescent="0.25">
      <c r="B23" s="161"/>
      <c r="C23" s="166" t="s">
        <v>205</v>
      </c>
      <c r="D23" s="167"/>
      <c r="E23" s="167"/>
      <c r="F23" s="167"/>
      <c r="G23" s="167"/>
      <c r="H23" s="168"/>
      <c r="I23" s="157"/>
      <c r="J23" s="157"/>
      <c r="K23" s="157"/>
      <c r="L23" s="157"/>
      <c r="M23" s="157"/>
      <c r="N23" s="157"/>
      <c r="O23" s="157"/>
      <c r="P23" s="157"/>
      <c r="Q23" s="157"/>
      <c r="R23" s="157"/>
    </row>
    <row r="24" spans="1:18" customFormat="1" ht="15" x14ac:dyDescent="0.25">
      <c r="B24" s="161"/>
      <c r="C24" s="166" t="s">
        <v>206</v>
      </c>
      <c r="D24" s="167"/>
      <c r="E24" s="167"/>
      <c r="F24" s="167"/>
      <c r="G24" s="167"/>
      <c r="H24" s="168"/>
      <c r="I24" s="157"/>
      <c r="J24" s="157"/>
      <c r="K24" s="157"/>
      <c r="L24" s="157"/>
      <c r="M24" s="157"/>
      <c r="N24" s="157"/>
      <c r="O24" s="157"/>
      <c r="P24" s="157"/>
      <c r="Q24" s="157"/>
      <c r="R24" s="157"/>
    </row>
    <row r="25" spans="1:18" customFormat="1" ht="15" x14ac:dyDescent="0.25">
      <c r="B25" s="161"/>
      <c r="C25" s="166" t="s">
        <v>207</v>
      </c>
      <c r="D25" s="167"/>
      <c r="E25" s="167"/>
      <c r="F25" s="167"/>
      <c r="G25" s="167"/>
      <c r="H25" s="168"/>
      <c r="I25" s="157"/>
      <c r="J25" s="157"/>
      <c r="K25" s="157"/>
      <c r="L25" s="157"/>
      <c r="M25" s="157"/>
      <c r="N25" s="157"/>
      <c r="O25" s="157"/>
      <c r="P25" s="157"/>
      <c r="Q25" s="157"/>
      <c r="R25" s="157"/>
    </row>
    <row r="26" spans="1:18" customFormat="1" ht="15" x14ac:dyDescent="0.25">
      <c r="B26" s="161"/>
      <c r="C26" s="166" t="s">
        <v>208</v>
      </c>
      <c r="D26" s="167"/>
      <c r="E26" s="167"/>
      <c r="F26" s="167"/>
      <c r="G26" s="167"/>
      <c r="H26" s="168"/>
      <c r="I26" s="157"/>
      <c r="J26" s="157"/>
      <c r="K26" s="157"/>
      <c r="L26" s="157"/>
      <c r="M26" s="157"/>
      <c r="N26" s="157"/>
      <c r="O26" s="157"/>
      <c r="P26" s="157"/>
      <c r="Q26" s="157"/>
      <c r="R26" s="157"/>
    </row>
    <row r="27" spans="1:18" customFormat="1" ht="41.25" customHeight="1" x14ac:dyDescent="0.25">
      <c r="B27" s="161"/>
      <c r="C27" s="325" t="s">
        <v>209</v>
      </c>
      <c r="D27" s="326"/>
      <c r="E27" s="326"/>
      <c r="F27" s="326"/>
      <c r="G27" s="326"/>
      <c r="H27" s="327"/>
      <c r="N27" s="169"/>
      <c r="O27" s="169"/>
      <c r="P27" s="169"/>
      <c r="Q27" s="157"/>
      <c r="R27" s="157"/>
    </row>
    <row r="28" spans="1:18" customFormat="1" ht="38.25" customHeight="1" x14ac:dyDescent="0.25">
      <c r="B28" s="170"/>
      <c r="C28" s="305" t="s">
        <v>210</v>
      </c>
      <c r="D28" s="306"/>
      <c r="E28" s="306"/>
      <c r="F28" s="306"/>
      <c r="G28" s="306"/>
      <c r="H28" s="307"/>
      <c r="N28" s="162"/>
      <c r="O28" s="162"/>
      <c r="P28" s="162"/>
      <c r="Q28" s="162"/>
      <c r="R28" s="157"/>
    </row>
    <row r="29" spans="1:18" customFormat="1" ht="43.5" customHeight="1" x14ac:dyDescent="0.25">
      <c r="B29" s="305" t="s">
        <v>211</v>
      </c>
      <c r="C29" s="306"/>
      <c r="D29" s="306"/>
      <c r="E29" s="306"/>
      <c r="F29" s="306"/>
      <c r="G29" s="306"/>
      <c r="H29" s="307"/>
      <c r="I29" s="157"/>
      <c r="J29" s="157"/>
      <c r="K29" s="157"/>
      <c r="L29" s="157"/>
      <c r="M29" s="157"/>
      <c r="N29" s="157"/>
      <c r="O29" s="157"/>
      <c r="P29" s="157"/>
      <c r="Q29" s="157"/>
      <c r="R29" s="157"/>
    </row>
    <row r="30" spans="1:18" customFormat="1" ht="49.5" customHeight="1" x14ac:dyDescent="0.25">
      <c r="B30" s="305" t="s">
        <v>212</v>
      </c>
      <c r="C30" s="306"/>
      <c r="D30" s="306"/>
      <c r="E30" s="306"/>
      <c r="F30" s="306"/>
      <c r="G30" s="306"/>
      <c r="H30" s="307"/>
      <c r="I30" s="171"/>
    </row>
    <row r="31" spans="1:18" customFormat="1" ht="46.5" customHeight="1" x14ac:dyDescent="0.25">
      <c r="B31" s="305" t="s">
        <v>213</v>
      </c>
      <c r="C31" s="306"/>
      <c r="D31" s="306"/>
      <c r="E31" s="306"/>
      <c r="F31" s="306"/>
      <c r="G31" s="306"/>
      <c r="H31" s="307"/>
      <c r="I31" s="171"/>
    </row>
    <row r="32" spans="1:18" customFormat="1" ht="30" customHeight="1" x14ac:dyDescent="0.25">
      <c r="B32" s="305" t="s">
        <v>214</v>
      </c>
      <c r="C32" s="306"/>
      <c r="D32" s="306"/>
      <c r="E32" s="306"/>
      <c r="F32" s="306"/>
      <c r="G32" s="306"/>
      <c r="H32" s="307"/>
      <c r="I32" s="171"/>
    </row>
    <row r="33" spans="1:9" customFormat="1" ht="15" customHeight="1" x14ac:dyDescent="0.25">
      <c r="A33" s="172" t="s">
        <v>215</v>
      </c>
      <c r="B33" s="172"/>
      <c r="I33" s="173"/>
    </row>
    <row r="34" spans="1:9" customFormat="1" ht="30" customHeight="1" x14ac:dyDescent="0.25">
      <c r="B34" s="329" t="s">
        <v>216</v>
      </c>
      <c r="C34" s="330"/>
      <c r="D34" s="330"/>
      <c r="E34" s="330"/>
      <c r="F34" s="330"/>
      <c r="G34" s="330"/>
      <c r="H34" s="331"/>
    </row>
    <row r="35" spans="1:9" customFormat="1" ht="12.75" customHeight="1" x14ac:dyDescent="0.25">
      <c r="B35" s="332" t="s">
        <v>217</v>
      </c>
      <c r="C35" s="333"/>
      <c r="D35" s="333"/>
      <c r="E35" s="333"/>
      <c r="F35" s="333"/>
      <c r="G35" s="174"/>
      <c r="H35" s="175"/>
    </row>
    <row r="36" spans="1:9" customFormat="1" ht="29.25" customHeight="1" x14ac:dyDescent="0.25">
      <c r="B36" s="334" t="s">
        <v>218</v>
      </c>
      <c r="C36" s="335"/>
      <c r="D36" s="335"/>
      <c r="E36" s="335"/>
      <c r="F36" s="335"/>
      <c r="G36" s="335"/>
      <c r="H36" s="336"/>
    </row>
    <row r="37" spans="1:9" customFormat="1" ht="15" customHeight="1" x14ac:dyDescent="0.25">
      <c r="B37" s="176" t="s">
        <v>219</v>
      </c>
      <c r="C37" s="174"/>
      <c r="D37" s="174"/>
      <c r="E37" s="174"/>
      <c r="F37" s="174"/>
      <c r="G37" s="174"/>
      <c r="H37" s="175"/>
    </row>
    <row r="38" spans="1:9" customFormat="1" ht="30.75" customHeight="1" x14ac:dyDescent="0.25">
      <c r="B38" s="334" t="s">
        <v>220</v>
      </c>
      <c r="C38" s="335"/>
      <c r="D38" s="335"/>
      <c r="E38" s="335"/>
      <c r="F38" s="335"/>
      <c r="G38" s="335"/>
      <c r="H38" s="336"/>
    </row>
    <row r="39" spans="1:9" customFormat="1" ht="12.75" customHeight="1" x14ac:dyDescent="0.25">
      <c r="B39" s="337" t="s">
        <v>221</v>
      </c>
      <c r="C39" s="338"/>
      <c r="D39" s="338"/>
      <c r="E39" s="338"/>
      <c r="F39" s="338"/>
      <c r="G39" s="338"/>
      <c r="H39" s="175"/>
    </row>
    <row r="40" spans="1:9" customFormat="1" ht="35.25" customHeight="1" x14ac:dyDescent="0.25">
      <c r="B40" s="334" t="s">
        <v>222</v>
      </c>
      <c r="C40" s="335"/>
      <c r="D40" s="335"/>
      <c r="E40" s="335"/>
      <c r="F40" s="335"/>
      <c r="G40" s="335"/>
      <c r="H40" s="336"/>
    </row>
    <row r="41" spans="1:9" customFormat="1" ht="24.75" customHeight="1" x14ac:dyDescent="0.25">
      <c r="B41" s="339" t="s">
        <v>223</v>
      </c>
      <c r="C41" s="340"/>
      <c r="D41" s="340"/>
      <c r="E41" s="340"/>
      <c r="F41" s="340"/>
      <c r="G41" s="340"/>
      <c r="H41" s="341"/>
    </row>
    <row r="42" spans="1:9" customFormat="1" ht="27.75" customHeight="1" x14ac:dyDescent="0.25">
      <c r="B42" s="325" t="s">
        <v>224</v>
      </c>
      <c r="C42" s="326"/>
      <c r="D42" s="326"/>
      <c r="E42" s="326"/>
      <c r="F42" s="326"/>
      <c r="G42" s="326"/>
      <c r="H42" s="327"/>
    </row>
    <row r="43" spans="1:9" customFormat="1" ht="21" customHeight="1" x14ac:dyDescent="0.25">
      <c r="B43" s="305" t="s">
        <v>225</v>
      </c>
      <c r="C43" s="306"/>
      <c r="D43" s="306"/>
      <c r="E43" s="306"/>
      <c r="F43" s="306"/>
      <c r="G43" s="306"/>
      <c r="H43" s="307"/>
    </row>
    <row r="44" spans="1:9" customFormat="1" ht="26.25" customHeight="1" x14ac:dyDescent="0.25">
      <c r="B44" s="328" t="s">
        <v>226</v>
      </c>
      <c r="C44" s="328"/>
      <c r="D44" s="328"/>
      <c r="E44" s="328"/>
      <c r="F44" s="328"/>
      <c r="G44" s="328"/>
      <c r="H44" s="328"/>
    </row>
  </sheetData>
  <mergeCells count="27">
    <mergeCell ref="B44:H44"/>
    <mergeCell ref="B31:H31"/>
    <mergeCell ref="B32:H32"/>
    <mergeCell ref="B34:H34"/>
    <mergeCell ref="B35:F35"/>
    <mergeCell ref="B36:H36"/>
    <mergeCell ref="B38:H38"/>
    <mergeCell ref="B39:G39"/>
    <mergeCell ref="B40:H40"/>
    <mergeCell ref="B41:H41"/>
    <mergeCell ref="B42:H42"/>
    <mergeCell ref="B43:H43"/>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s>
  <pageMargins left="0.7" right="0.7" top="0.75" bottom="0.75" header="0.3" footer="0.3"/>
  <pageSetup paperSize="3" orientation="landscape" r:id="rId1"/>
  <headerFooter>
    <oddFooter>Page &amp;P&amp;R&amp;F</oddFooter>
  </headerFooter>
  <rowBreaks count="1" manualBreakCount="1">
    <brk id="1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F164"/>
  <sheetViews>
    <sheetView zoomScaleNormal="100" workbookViewId="0">
      <pane xSplit="2" topLeftCell="C1" activePane="topRight" state="frozen"/>
      <selection activeCell="A20" sqref="A20"/>
      <selection pane="topRight" activeCell="N8" sqref="N8"/>
    </sheetView>
  </sheetViews>
  <sheetFormatPr defaultRowHeight="15" x14ac:dyDescent="0.25"/>
  <cols>
    <col min="1" max="1" width="19.85546875" style="193" customWidth="1"/>
    <col min="2" max="2" width="38" style="193" customWidth="1"/>
    <col min="3" max="3" width="11" style="193" customWidth="1"/>
    <col min="4" max="4" width="12" style="193" bestFit="1" customWidth="1"/>
    <col min="5" max="6" width="11" style="193" customWidth="1"/>
    <col min="7" max="8" width="9.140625" style="193" customWidth="1"/>
    <col min="9" max="9" width="19" style="191" customWidth="1"/>
    <col min="25" max="25" width="12" bestFit="1" customWidth="1"/>
    <col min="30" max="31" width="12" bestFit="1" customWidth="1"/>
    <col min="32" max="32" width="11.140625"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2" s="11" customFormat="1" ht="20.25" x14ac:dyDescent="0.3">
      <c r="H1" s="69" t="s">
        <v>19</v>
      </c>
      <c r="I1" s="177"/>
    </row>
    <row r="2" spans="1:12" s="183" customFormat="1" ht="18" customHeight="1" x14ac:dyDescent="0.25">
      <c r="A2" s="178" t="s">
        <v>19</v>
      </c>
      <c r="B2" s="179" t="s">
        <v>227</v>
      </c>
      <c r="C2" s="180"/>
      <c r="D2" s="181"/>
      <c r="E2" s="181"/>
      <c r="F2" s="181"/>
      <c r="G2" s="181"/>
      <c r="H2" s="181"/>
      <c r="I2" s="182"/>
    </row>
    <row r="3" spans="1:12" s="183" customFormat="1" x14ac:dyDescent="0.2">
      <c r="A3" s="184" t="s">
        <v>491</v>
      </c>
      <c r="C3" s="185"/>
      <c r="I3" s="186"/>
    </row>
    <row r="4" spans="1:12" s="183" customFormat="1" ht="12.75" x14ac:dyDescent="0.2">
      <c r="A4" s="187" t="s">
        <v>228</v>
      </c>
      <c r="B4" s="187" t="s">
        <v>60</v>
      </c>
      <c r="C4" s="187" t="s">
        <v>72</v>
      </c>
      <c r="D4" s="187" t="s">
        <v>229</v>
      </c>
      <c r="E4" s="188" t="s">
        <v>22</v>
      </c>
      <c r="F4" s="189"/>
      <c r="G4" s="189" t="s">
        <v>423</v>
      </c>
      <c r="H4" s="189"/>
      <c r="I4" s="190"/>
      <c r="L4" s="225"/>
    </row>
    <row r="5" spans="1:12" x14ac:dyDescent="0.25">
      <c r="A5"/>
      <c r="B5"/>
      <c r="C5"/>
      <c r="D5"/>
      <c r="E5"/>
      <c r="F5"/>
      <c r="G5"/>
      <c r="H5"/>
    </row>
    <row r="6" spans="1:12" x14ac:dyDescent="0.25">
      <c r="A6" s="192" t="s">
        <v>368</v>
      </c>
      <c r="B6" s="193">
        <f>C126+Q126</f>
        <v>354364.7271437642</v>
      </c>
      <c r="C6" s="193" t="s">
        <v>369</v>
      </c>
      <c r="G6" s="193" t="s">
        <v>424</v>
      </c>
      <c r="I6"/>
    </row>
    <row r="7" spans="1:12" x14ac:dyDescent="0.25">
      <c r="B7" s="211">
        <f>B6/$B$13</f>
        <v>2.0307782330874802</v>
      </c>
      <c r="C7" s="211" t="s">
        <v>372</v>
      </c>
    </row>
    <row r="8" spans="1:12" x14ac:dyDescent="0.25">
      <c r="A8" s="193" t="s">
        <v>415</v>
      </c>
      <c r="B8" s="193">
        <f>31.81</f>
        <v>31.81</v>
      </c>
      <c r="C8" s="193" t="s">
        <v>416</v>
      </c>
      <c r="G8" s="193" t="s">
        <v>424</v>
      </c>
    </row>
    <row r="9" spans="1:12" x14ac:dyDescent="0.25">
      <c r="B9" s="193">
        <f>B8*1000/CONVERT(1,"mn","hr")</f>
        <v>1908600</v>
      </c>
      <c r="C9" s="193" t="s">
        <v>417</v>
      </c>
      <c r="E9" s="199"/>
    </row>
    <row r="10" spans="1:12" x14ac:dyDescent="0.25">
      <c r="B10" s="211">
        <f>B9/$B$13</f>
        <v>10.937723308161853</v>
      </c>
      <c r="C10" s="211" t="s">
        <v>418</v>
      </c>
    </row>
    <row r="11" spans="1:12" x14ac:dyDescent="0.25">
      <c r="A11" s="193" t="s">
        <v>454</v>
      </c>
      <c r="B11" s="193">
        <f>Y126</f>
        <v>18843.265593597811</v>
      </c>
      <c r="C11" s="193" t="s">
        <v>369</v>
      </c>
    </row>
    <row r="12" spans="1:12" x14ac:dyDescent="0.25">
      <c r="B12" s="211">
        <f>B11/$B$13</f>
        <v>0.1079861811196579</v>
      </c>
      <c r="C12" s="211" t="s">
        <v>372</v>
      </c>
    </row>
    <row r="13" spans="1:12" x14ac:dyDescent="0.25">
      <c r="A13" s="193" t="s">
        <v>370</v>
      </c>
      <c r="B13" s="193">
        <f>V126</f>
        <v>174497.00876742613</v>
      </c>
      <c r="C13" s="193" t="s">
        <v>369</v>
      </c>
      <c r="G13" s="193" t="s">
        <v>424</v>
      </c>
    </row>
    <row r="14" spans="1:12" x14ac:dyDescent="0.25">
      <c r="B14" s="211">
        <f>B13/$B$13</f>
        <v>1</v>
      </c>
      <c r="C14" s="211" t="s">
        <v>42</v>
      </c>
      <c r="D14" s="193" t="s">
        <v>371</v>
      </c>
    </row>
    <row r="15" spans="1:12" x14ac:dyDescent="0.25">
      <c r="A15" s="193" t="s">
        <v>373</v>
      </c>
      <c r="B15" s="193">
        <f>X126</f>
        <v>73331.441121354874</v>
      </c>
      <c r="C15" s="193" t="s">
        <v>369</v>
      </c>
      <c r="G15" s="193" t="s">
        <v>424</v>
      </c>
    </row>
    <row r="16" spans="1:12" x14ac:dyDescent="0.25">
      <c r="B16" s="211">
        <f>B15/$B$13</f>
        <v>0.42024468865877701</v>
      </c>
      <c r="C16" s="211" t="s">
        <v>372</v>
      </c>
    </row>
    <row r="18" spans="1:32" x14ac:dyDescent="0.25">
      <c r="A18" s="193" t="s">
        <v>425</v>
      </c>
      <c r="B18" s="193">
        <f>AF38*AF125*B158</f>
        <v>11773.407592493973</v>
      </c>
      <c r="C18" s="193" t="s">
        <v>369</v>
      </c>
      <c r="G18" s="193" t="s">
        <v>424</v>
      </c>
    </row>
    <row r="19" spans="1:32" x14ac:dyDescent="0.25">
      <c r="B19" s="211">
        <f>B18/$B$13</f>
        <v>6.7470541046270066E-2</v>
      </c>
      <c r="C19" s="211" t="s">
        <v>372</v>
      </c>
    </row>
    <row r="20" spans="1:32" x14ac:dyDescent="0.25">
      <c r="A20" s="193" t="s">
        <v>419</v>
      </c>
      <c r="B20" s="193">
        <v>7.42</v>
      </c>
      <c r="C20" s="193" t="s">
        <v>416</v>
      </c>
      <c r="G20" s="193" t="s">
        <v>424</v>
      </c>
    </row>
    <row r="21" spans="1:32" x14ac:dyDescent="0.25">
      <c r="B21" s="193">
        <f>B20*1000/CONVERT(1,"mn","hr")</f>
        <v>445200</v>
      </c>
      <c r="C21" s="193" t="s">
        <v>417</v>
      </c>
    </row>
    <row r="22" spans="1:32" x14ac:dyDescent="0.25">
      <c r="B22" s="211">
        <f>B21/$B$13</f>
        <v>2.5513331325545723</v>
      </c>
      <c r="C22" s="211" t="s">
        <v>418</v>
      </c>
    </row>
    <row r="23" spans="1:32" x14ac:dyDescent="0.25">
      <c r="A23" s="193" t="s">
        <v>421</v>
      </c>
      <c r="B23" s="193">
        <f>J126</f>
        <v>212187.69522360459</v>
      </c>
      <c r="C23" s="193" t="s">
        <v>369</v>
      </c>
      <c r="G23" s="193" t="s">
        <v>424</v>
      </c>
    </row>
    <row r="24" spans="1:32" x14ac:dyDescent="0.25">
      <c r="B24" s="211">
        <f>B23/$B$13</f>
        <v>1.2159961750772101</v>
      </c>
      <c r="C24" s="211" t="s">
        <v>372</v>
      </c>
    </row>
    <row r="25" spans="1:32" x14ac:dyDescent="0.25">
      <c r="A25" s="193" t="s">
        <v>422</v>
      </c>
      <c r="B25" s="193">
        <v>40800</v>
      </c>
      <c r="C25" s="193" t="s">
        <v>426</v>
      </c>
      <c r="G25" s="193" t="s">
        <v>424</v>
      </c>
    </row>
    <row r="26" spans="1:32" x14ac:dyDescent="0.25">
      <c r="B26" s="193">
        <f>B25/B13</f>
        <v>0.23381489624489343</v>
      </c>
      <c r="C26" s="193" t="s">
        <v>428</v>
      </c>
    </row>
    <row r="27" spans="1:32" x14ac:dyDescent="0.25">
      <c r="B27" s="219">
        <f>B26/10^3</f>
        <v>2.3381489624489343E-4</v>
      </c>
      <c r="C27" s="211" t="s">
        <v>427</v>
      </c>
    </row>
    <row r="28" spans="1:32" x14ac:dyDescent="0.25">
      <c r="A28" s="193" t="s">
        <v>492</v>
      </c>
      <c r="B28" s="193">
        <v>3</v>
      </c>
      <c r="C28" s="193" t="s">
        <v>486</v>
      </c>
      <c r="G28" s="193" t="s">
        <v>424</v>
      </c>
    </row>
    <row r="29" spans="1:32" x14ac:dyDescent="0.25">
      <c r="B29" s="193">
        <f>B28*1000/Conversions!D5</f>
        <v>0.34223134839151265</v>
      </c>
      <c r="C29" s="193" t="s">
        <v>369</v>
      </c>
      <c r="I29" s="218"/>
    </row>
    <row r="30" spans="1:32" x14ac:dyDescent="0.25">
      <c r="B30" s="211">
        <f>B29/$B$13</f>
        <v>1.9612447847037135E-6</v>
      </c>
      <c r="C30" s="211" t="s">
        <v>372</v>
      </c>
      <c r="I30" s="218"/>
    </row>
    <row r="31" spans="1:32" x14ac:dyDescent="0.25">
      <c r="A31" s="192" t="s">
        <v>438</v>
      </c>
      <c r="I31" s="218"/>
    </row>
    <row r="32" spans="1:32" x14ac:dyDescent="0.25">
      <c r="A32" t="s">
        <v>232</v>
      </c>
      <c r="B32" t="s">
        <v>233</v>
      </c>
      <c r="C32" t="s">
        <v>234</v>
      </c>
      <c r="D32" t="s">
        <v>235</v>
      </c>
      <c r="E32" t="s">
        <v>236</v>
      </c>
      <c r="F32" t="s">
        <v>237</v>
      </c>
      <c r="G32" t="s">
        <v>238</v>
      </c>
      <c r="H32" t="s">
        <v>239</v>
      </c>
      <c r="I32" t="s">
        <v>240</v>
      </c>
      <c r="J32" t="s">
        <v>241</v>
      </c>
      <c r="K32" t="s">
        <v>242</v>
      </c>
      <c r="L32" t="s">
        <v>243</v>
      </c>
      <c r="M32" t="s">
        <v>244</v>
      </c>
      <c r="N32" t="s">
        <v>245</v>
      </c>
      <c r="O32" t="s">
        <v>246</v>
      </c>
      <c r="P32" t="s">
        <v>247</v>
      </c>
      <c r="Q32" t="s">
        <v>248</v>
      </c>
      <c r="R32" t="s">
        <v>249</v>
      </c>
      <c r="S32" t="s">
        <v>250</v>
      </c>
      <c r="T32" t="s">
        <v>251</v>
      </c>
      <c r="U32" t="s">
        <v>252</v>
      </c>
      <c r="V32" t="s">
        <v>253</v>
      </c>
      <c r="W32" t="s">
        <v>254</v>
      </c>
      <c r="X32" t="s">
        <v>255</v>
      </c>
      <c r="Y32" t="s">
        <v>256</v>
      </c>
      <c r="Z32" t="s">
        <v>257</v>
      </c>
      <c r="AA32" t="s">
        <v>258</v>
      </c>
      <c r="AB32" t="s">
        <v>259</v>
      </c>
      <c r="AC32" t="s">
        <v>260</v>
      </c>
      <c r="AD32" t="s">
        <v>261</v>
      </c>
      <c r="AE32" t="s">
        <v>262</v>
      </c>
      <c r="AF32" t="s">
        <v>263</v>
      </c>
    </row>
    <row r="33" spans="1:32" x14ac:dyDescent="0.25">
      <c r="A33" t="s">
        <v>264</v>
      </c>
      <c r="B33" t="s">
        <v>265</v>
      </c>
      <c r="C33">
        <v>0</v>
      </c>
      <c r="D33">
        <v>0</v>
      </c>
      <c r="E33">
        <v>0</v>
      </c>
      <c r="F33">
        <v>0.40512225800000001</v>
      </c>
      <c r="G33">
        <v>0</v>
      </c>
      <c r="H33">
        <v>0.54181970000000002</v>
      </c>
      <c r="I33">
        <v>0</v>
      </c>
      <c r="J33">
        <v>0</v>
      </c>
      <c r="K33">
        <v>6.5631182399999999E-4</v>
      </c>
      <c r="L33">
        <v>0</v>
      </c>
      <c r="M33">
        <v>0</v>
      </c>
      <c r="N33">
        <v>0</v>
      </c>
      <c r="O33">
        <v>0</v>
      </c>
      <c r="P33">
        <v>1.0068902700000001E-3</v>
      </c>
      <c r="Q33">
        <v>0</v>
      </c>
      <c r="R33">
        <v>1</v>
      </c>
      <c r="S33">
        <v>1</v>
      </c>
      <c r="T33">
        <v>1</v>
      </c>
      <c r="U33">
        <v>1</v>
      </c>
      <c r="V33">
        <v>0</v>
      </c>
      <c r="W33">
        <v>0</v>
      </c>
      <c r="X33">
        <v>0</v>
      </c>
      <c r="Y33">
        <v>0</v>
      </c>
      <c r="Z33">
        <v>0</v>
      </c>
      <c r="AA33">
        <v>0</v>
      </c>
      <c r="AB33">
        <v>0</v>
      </c>
      <c r="AC33">
        <v>0</v>
      </c>
      <c r="AD33">
        <v>0</v>
      </c>
      <c r="AE33">
        <v>0.40512225800000001</v>
      </c>
      <c r="AF33">
        <v>0</v>
      </c>
    </row>
    <row r="34" spans="1:32" x14ac:dyDescent="0.25">
      <c r="A34" t="s">
        <v>264</v>
      </c>
      <c r="B34" t="s">
        <v>266</v>
      </c>
      <c r="C34">
        <v>1.6E-2</v>
      </c>
      <c r="D34">
        <v>0</v>
      </c>
      <c r="E34">
        <v>0.01</v>
      </c>
      <c r="F34">
        <v>0.40066590499999999</v>
      </c>
      <c r="G34">
        <v>0</v>
      </c>
      <c r="H34">
        <v>0.117323683</v>
      </c>
      <c r="I34">
        <v>0</v>
      </c>
      <c r="J34">
        <v>0</v>
      </c>
      <c r="K34">
        <v>1.4909592100000001E-3</v>
      </c>
      <c r="L34">
        <v>0</v>
      </c>
      <c r="M34">
        <v>0</v>
      </c>
      <c r="N34">
        <v>0</v>
      </c>
      <c r="O34">
        <v>0</v>
      </c>
      <c r="P34">
        <v>2.2873766299999999E-3</v>
      </c>
      <c r="Q34">
        <v>1.6E-2</v>
      </c>
      <c r="R34">
        <v>0</v>
      </c>
      <c r="S34">
        <v>0</v>
      </c>
      <c r="T34">
        <v>0</v>
      </c>
      <c r="U34">
        <v>0</v>
      </c>
      <c r="V34">
        <v>0</v>
      </c>
      <c r="W34">
        <v>0</v>
      </c>
      <c r="X34">
        <v>0</v>
      </c>
      <c r="Y34">
        <v>0</v>
      </c>
      <c r="Z34">
        <v>0</v>
      </c>
      <c r="AA34">
        <v>0</v>
      </c>
      <c r="AB34">
        <v>0</v>
      </c>
      <c r="AC34">
        <v>0</v>
      </c>
      <c r="AD34">
        <v>0.78036894499999998</v>
      </c>
      <c r="AE34">
        <v>0.40066590499999999</v>
      </c>
      <c r="AF34">
        <v>0.71847099999999997</v>
      </c>
    </row>
    <row r="35" spans="1:32" x14ac:dyDescent="0.25">
      <c r="A35" t="s">
        <v>264</v>
      </c>
      <c r="B35" t="s">
        <v>267</v>
      </c>
      <c r="C35">
        <v>0</v>
      </c>
      <c r="D35">
        <v>0</v>
      </c>
      <c r="E35">
        <v>0.99</v>
      </c>
      <c r="F35">
        <v>0</v>
      </c>
      <c r="G35">
        <v>0</v>
      </c>
      <c r="H35">
        <v>0</v>
      </c>
      <c r="I35">
        <v>0</v>
      </c>
      <c r="J35">
        <v>0</v>
      </c>
      <c r="K35">
        <v>0</v>
      </c>
      <c r="L35">
        <v>0</v>
      </c>
      <c r="M35">
        <v>0</v>
      </c>
      <c r="N35">
        <v>0</v>
      </c>
      <c r="O35">
        <v>0</v>
      </c>
      <c r="P35">
        <v>0</v>
      </c>
      <c r="Q35">
        <v>0</v>
      </c>
      <c r="R35">
        <v>0</v>
      </c>
      <c r="S35">
        <v>0</v>
      </c>
      <c r="T35">
        <v>0</v>
      </c>
      <c r="U35">
        <v>0</v>
      </c>
      <c r="V35">
        <v>0</v>
      </c>
      <c r="W35">
        <v>0</v>
      </c>
      <c r="X35">
        <v>0</v>
      </c>
      <c r="Y35">
        <v>0</v>
      </c>
      <c r="Z35">
        <v>0</v>
      </c>
      <c r="AA35">
        <v>0</v>
      </c>
      <c r="AB35">
        <v>0</v>
      </c>
      <c r="AC35">
        <v>0</v>
      </c>
      <c r="AD35">
        <v>0.209338834</v>
      </c>
      <c r="AE35">
        <v>0</v>
      </c>
      <c r="AF35">
        <v>1.55134E-2</v>
      </c>
    </row>
    <row r="36" spans="1:32" x14ac:dyDescent="0.25">
      <c r="A36" t="s">
        <v>264</v>
      </c>
      <c r="B36" t="s">
        <v>268</v>
      </c>
      <c r="C36">
        <v>0</v>
      </c>
      <c r="D36">
        <v>0</v>
      </c>
      <c r="E36">
        <v>0</v>
      </c>
      <c r="F36">
        <v>0</v>
      </c>
      <c r="G36">
        <v>0</v>
      </c>
      <c r="H36">
        <v>0</v>
      </c>
      <c r="I36">
        <v>0</v>
      </c>
      <c r="J36">
        <v>0</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row>
    <row r="37" spans="1:32" x14ac:dyDescent="0.25">
      <c r="A37" t="s">
        <v>264</v>
      </c>
      <c r="B37" t="s">
        <v>269</v>
      </c>
      <c r="C37">
        <v>0</v>
      </c>
      <c r="D37">
        <v>0</v>
      </c>
      <c r="E37">
        <v>0</v>
      </c>
      <c r="F37">
        <v>0.13800638300000001</v>
      </c>
      <c r="G37">
        <v>0</v>
      </c>
      <c r="H37">
        <v>0.247077622</v>
      </c>
      <c r="I37">
        <v>0</v>
      </c>
      <c r="J37">
        <v>0</v>
      </c>
      <c r="K37">
        <v>4.3893383899999997E-4</v>
      </c>
      <c r="L37">
        <v>0</v>
      </c>
      <c r="M37">
        <v>0</v>
      </c>
      <c r="N37">
        <v>0</v>
      </c>
      <c r="O37">
        <v>0</v>
      </c>
      <c r="P37">
        <v>6.7339669599999997E-4</v>
      </c>
      <c r="Q37">
        <v>0</v>
      </c>
      <c r="R37">
        <v>0</v>
      </c>
      <c r="S37">
        <v>0</v>
      </c>
      <c r="T37">
        <v>0</v>
      </c>
      <c r="U37">
        <v>0</v>
      </c>
      <c r="V37">
        <v>0</v>
      </c>
      <c r="W37">
        <v>0</v>
      </c>
      <c r="X37">
        <v>0</v>
      </c>
      <c r="Y37">
        <v>0</v>
      </c>
      <c r="Z37">
        <v>0</v>
      </c>
      <c r="AA37">
        <v>0</v>
      </c>
      <c r="AB37">
        <v>0</v>
      </c>
      <c r="AC37">
        <v>0</v>
      </c>
      <c r="AD37">
        <v>0</v>
      </c>
      <c r="AE37">
        <v>0.13800638300000001</v>
      </c>
      <c r="AF37">
        <v>0</v>
      </c>
    </row>
    <row r="38" spans="1:32" x14ac:dyDescent="0.25">
      <c r="A38" t="s">
        <v>264</v>
      </c>
      <c r="B38" t="s">
        <v>270</v>
      </c>
      <c r="C38">
        <v>0.01</v>
      </c>
      <c r="D38">
        <v>0</v>
      </c>
      <c r="E38">
        <v>0</v>
      </c>
      <c r="F38">
        <v>9.8807302E-3</v>
      </c>
      <c r="G38">
        <v>0</v>
      </c>
      <c r="H38">
        <v>5.8000219800000002E-2</v>
      </c>
      <c r="I38">
        <v>1</v>
      </c>
      <c r="J38">
        <v>1</v>
      </c>
      <c r="K38">
        <v>2.78727383E-3</v>
      </c>
      <c r="L38">
        <v>2.8053828899999997E-4</v>
      </c>
      <c r="M38">
        <v>0</v>
      </c>
      <c r="N38">
        <v>0</v>
      </c>
      <c r="O38">
        <v>0</v>
      </c>
      <c r="P38">
        <v>4.2958026800000004E-3</v>
      </c>
      <c r="Q38">
        <v>0.01</v>
      </c>
      <c r="R38">
        <v>0</v>
      </c>
      <c r="S38">
        <v>0</v>
      </c>
      <c r="T38">
        <v>0</v>
      </c>
      <c r="U38">
        <v>0</v>
      </c>
      <c r="V38">
        <v>0</v>
      </c>
      <c r="W38">
        <v>0</v>
      </c>
      <c r="X38">
        <v>0</v>
      </c>
      <c r="Y38">
        <v>0</v>
      </c>
      <c r="Z38">
        <v>0</v>
      </c>
      <c r="AA38">
        <v>0</v>
      </c>
      <c r="AB38">
        <v>0</v>
      </c>
      <c r="AC38">
        <v>0</v>
      </c>
      <c r="AD38">
        <v>3.2977975400000001E-4</v>
      </c>
      <c r="AE38">
        <v>9.8807302E-3</v>
      </c>
      <c r="AF38">
        <v>7.6673400000000003E-2</v>
      </c>
    </row>
    <row r="39" spans="1:32" x14ac:dyDescent="0.25">
      <c r="A39" t="s">
        <v>264</v>
      </c>
      <c r="B39" t="s">
        <v>271</v>
      </c>
      <c r="C39">
        <v>0</v>
      </c>
      <c r="D39">
        <v>1</v>
      </c>
      <c r="E39">
        <v>0</v>
      </c>
      <c r="F39">
        <v>1.3160625300000001E-3</v>
      </c>
      <c r="G39">
        <v>1</v>
      </c>
      <c r="H39">
        <v>3.2792284900000003E-2</v>
      </c>
      <c r="I39">
        <v>0</v>
      </c>
      <c r="J39">
        <v>0</v>
      </c>
      <c r="K39">
        <v>6.8769396900000002E-2</v>
      </c>
      <c r="L39">
        <v>1.4542101999999999E-2</v>
      </c>
      <c r="M39">
        <v>0</v>
      </c>
      <c r="N39">
        <v>0</v>
      </c>
      <c r="O39">
        <v>0</v>
      </c>
      <c r="P39">
        <v>2.4328913300000001E-2</v>
      </c>
      <c r="Q39">
        <v>0</v>
      </c>
      <c r="R39">
        <v>0</v>
      </c>
      <c r="S39">
        <v>0</v>
      </c>
      <c r="T39">
        <v>0</v>
      </c>
      <c r="U39">
        <v>0</v>
      </c>
      <c r="V39">
        <v>0</v>
      </c>
      <c r="W39">
        <v>0</v>
      </c>
      <c r="X39">
        <v>0</v>
      </c>
      <c r="Y39">
        <v>0</v>
      </c>
      <c r="Z39">
        <v>1</v>
      </c>
      <c r="AA39">
        <v>1</v>
      </c>
      <c r="AB39">
        <v>1</v>
      </c>
      <c r="AC39">
        <v>1</v>
      </c>
      <c r="AD39">
        <v>9.9624411600000001E-3</v>
      </c>
      <c r="AE39">
        <v>1.3160625300000001E-3</v>
      </c>
      <c r="AF39">
        <v>0.18934210000000001</v>
      </c>
    </row>
    <row r="40" spans="1:32" x14ac:dyDescent="0.25">
      <c r="A40" t="s">
        <v>264</v>
      </c>
      <c r="B40" t="s">
        <v>272</v>
      </c>
      <c r="C40">
        <v>0</v>
      </c>
      <c r="D40">
        <v>0</v>
      </c>
      <c r="E40">
        <v>0</v>
      </c>
      <c r="F40">
        <v>0</v>
      </c>
      <c r="G40">
        <v>0</v>
      </c>
      <c r="H40">
        <v>0</v>
      </c>
      <c r="I40">
        <v>0</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row>
    <row r="41" spans="1:32" x14ac:dyDescent="0.25">
      <c r="A41" t="s">
        <v>264</v>
      </c>
      <c r="B41" t="s">
        <v>273</v>
      </c>
      <c r="C41">
        <v>0</v>
      </c>
      <c r="D41">
        <v>0</v>
      </c>
      <c r="E41">
        <v>0</v>
      </c>
      <c r="F41">
        <v>0</v>
      </c>
      <c r="G41">
        <v>0</v>
      </c>
      <c r="H41">
        <v>0</v>
      </c>
      <c r="I41">
        <v>0</v>
      </c>
      <c r="J41">
        <v>0</v>
      </c>
      <c r="K41">
        <v>0</v>
      </c>
      <c r="L41">
        <v>0</v>
      </c>
      <c r="M41">
        <v>0</v>
      </c>
      <c r="N41">
        <v>0</v>
      </c>
      <c r="O41">
        <v>0</v>
      </c>
      <c r="P41">
        <v>0</v>
      </c>
      <c r="Q41">
        <v>0</v>
      </c>
      <c r="R41">
        <v>0</v>
      </c>
      <c r="S41">
        <v>0</v>
      </c>
      <c r="T41">
        <v>0</v>
      </c>
      <c r="U41">
        <v>0</v>
      </c>
      <c r="V41">
        <v>0</v>
      </c>
      <c r="W41">
        <v>0</v>
      </c>
      <c r="X41">
        <v>0</v>
      </c>
      <c r="Y41">
        <v>0</v>
      </c>
      <c r="Z41">
        <v>0</v>
      </c>
      <c r="AA41">
        <v>0</v>
      </c>
      <c r="AB41">
        <v>0</v>
      </c>
      <c r="AC41">
        <v>0</v>
      </c>
      <c r="AD41">
        <v>0</v>
      </c>
      <c r="AE41">
        <v>0</v>
      </c>
      <c r="AF41">
        <v>0</v>
      </c>
    </row>
    <row r="42" spans="1:32" x14ac:dyDescent="0.25">
      <c r="A42" t="s">
        <v>264</v>
      </c>
      <c r="B42" t="s">
        <v>274</v>
      </c>
      <c r="C42">
        <v>0</v>
      </c>
      <c r="D42">
        <v>0</v>
      </c>
      <c r="E42">
        <v>0</v>
      </c>
      <c r="F42">
        <v>0</v>
      </c>
      <c r="G42">
        <v>0</v>
      </c>
      <c r="H42">
        <v>0</v>
      </c>
      <c r="I42">
        <v>0</v>
      </c>
      <c r="J42">
        <v>0</v>
      </c>
      <c r="K42">
        <v>0</v>
      </c>
      <c r="L42">
        <v>0</v>
      </c>
      <c r="M42">
        <v>0</v>
      </c>
      <c r="N42">
        <v>0</v>
      </c>
      <c r="O42">
        <v>0</v>
      </c>
      <c r="P42">
        <v>0</v>
      </c>
      <c r="Q42">
        <v>0</v>
      </c>
      <c r="R42">
        <v>0</v>
      </c>
      <c r="S42">
        <v>0</v>
      </c>
      <c r="T42">
        <v>0</v>
      </c>
      <c r="U42">
        <v>0</v>
      </c>
      <c r="V42">
        <v>0</v>
      </c>
      <c r="W42">
        <v>0</v>
      </c>
      <c r="X42">
        <v>0</v>
      </c>
      <c r="Y42">
        <v>0</v>
      </c>
      <c r="Z42">
        <v>0</v>
      </c>
      <c r="AA42">
        <v>0</v>
      </c>
      <c r="AB42">
        <v>0</v>
      </c>
      <c r="AC42">
        <v>0</v>
      </c>
      <c r="AD42">
        <v>0</v>
      </c>
      <c r="AE42">
        <v>0</v>
      </c>
      <c r="AF42">
        <v>0</v>
      </c>
    </row>
    <row r="43" spans="1:32" x14ac:dyDescent="0.25">
      <c r="A43" t="s">
        <v>264</v>
      </c>
      <c r="B43" t="s">
        <v>275</v>
      </c>
      <c r="C43">
        <v>0</v>
      </c>
      <c r="D43">
        <v>0</v>
      </c>
      <c r="E43">
        <v>0</v>
      </c>
      <c r="F43">
        <v>0</v>
      </c>
      <c r="G43">
        <v>0</v>
      </c>
      <c r="H43">
        <v>0</v>
      </c>
      <c r="I43">
        <v>0</v>
      </c>
      <c r="J43">
        <v>0</v>
      </c>
      <c r="K43">
        <v>0</v>
      </c>
      <c r="L43">
        <v>0</v>
      </c>
      <c r="M43">
        <v>0</v>
      </c>
      <c r="N43">
        <v>0</v>
      </c>
      <c r="O43">
        <v>0</v>
      </c>
      <c r="P43">
        <v>0</v>
      </c>
      <c r="Q43">
        <v>0</v>
      </c>
      <c r="R43">
        <v>0</v>
      </c>
      <c r="S43">
        <v>0</v>
      </c>
      <c r="T43">
        <v>0</v>
      </c>
      <c r="U43">
        <v>0</v>
      </c>
      <c r="V43">
        <v>0</v>
      </c>
      <c r="W43">
        <v>0</v>
      </c>
      <c r="X43">
        <v>0</v>
      </c>
      <c r="Y43">
        <v>0</v>
      </c>
      <c r="Z43">
        <v>0</v>
      </c>
      <c r="AA43">
        <v>0</v>
      </c>
      <c r="AB43">
        <v>0</v>
      </c>
      <c r="AC43">
        <v>0</v>
      </c>
      <c r="AD43">
        <v>0</v>
      </c>
      <c r="AE43">
        <v>0</v>
      </c>
      <c r="AF43">
        <v>0</v>
      </c>
    </row>
    <row r="44" spans="1:32" x14ac:dyDescent="0.25">
      <c r="A44" t="s">
        <v>264</v>
      </c>
      <c r="B44" t="s">
        <v>276</v>
      </c>
      <c r="C44">
        <v>0</v>
      </c>
      <c r="D44">
        <v>0</v>
      </c>
      <c r="E44">
        <v>0</v>
      </c>
      <c r="F44">
        <v>0</v>
      </c>
      <c r="G44">
        <v>0</v>
      </c>
      <c r="H44">
        <v>0</v>
      </c>
      <c r="I44">
        <v>0</v>
      </c>
      <c r="J44">
        <v>0</v>
      </c>
      <c r="K44">
        <v>0</v>
      </c>
      <c r="L44">
        <v>0</v>
      </c>
      <c r="M44">
        <v>0</v>
      </c>
      <c r="N44">
        <v>0</v>
      </c>
      <c r="O44">
        <v>0</v>
      </c>
      <c r="P44">
        <v>0</v>
      </c>
      <c r="Q44">
        <v>0</v>
      </c>
      <c r="R44">
        <v>0</v>
      </c>
      <c r="S44">
        <v>0</v>
      </c>
      <c r="T44">
        <v>0</v>
      </c>
      <c r="U44">
        <v>0</v>
      </c>
      <c r="V44">
        <v>0</v>
      </c>
      <c r="W44">
        <v>0</v>
      </c>
      <c r="X44">
        <v>0</v>
      </c>
      <c r="Y44">
        <v>0</v>
      </c>
      <c r="Z44">
        <v>0</v>
      </c>
      <c r="AA44">
        <v>0</v>
      </c>
      <c r="AB44">
        <v>0</v>
      </c>
      <c r="AC44">
        <v>0</v>
      </c>
      <c r="AD44">
        <v>0</v>
      </c>
      <c r="AE44">
        <v>0</v>
      </c>
      <c r="AF44">
        <v>0</v>
      </c>
    </row>
    <row r="45" spans="1:32" x14ac:dyDescent="0.25">
      <c r="A45" t="s">
        <v>264</v>
      </c>
      <c r="B45" t="s">
        <v>277</v>
      </c>
      <c r="C45">
        <v>0</v>
      </c>
      <c r="D45">
        <v>0</v>
      </c>
      <c r="E45">
        <v>0</v>
      </c>
      <c r="F45">
        <v>0</v>
      </c>
      <c r="G45">
        <v>0</v>
      </c>
      <c r="H45">
        <v>0</v>
      </c>
      <c r="I45">
        <v>0</v>
      </c>
      <c r="J45">
        <v>0</v>
      </c>
      <c r="K45">
        <v>0</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row>
    <row r="46" spans="1:32" x14ac:dyDescent="0.25">
      <c r="A46" t="s">
        <v>264</v>
      </c>
      <c r="B46" t="s">
        <v>278</v>
      </c>
      <c r="C46">
        <v>0.93100000000000005</v>
      </c>
      <c r="D46">
        <v>0</v>
      </c>
      <c r="E46">
        <v>0</v>
      </c>
      <c r="F46">
        <v>3.1886499200000001E-2</v>
      </c>
      <c r="G46">
        <v>0</v>
      </c>
      <c r="H46">
        <v>2.9863938799999999E-3</v>
      </c>
      <c r="I46">
        <v>0</v>
      </c>
      <c r="J46">
        <v>0</v>
      </c>
      <c r="K46">
        <v>2.1937495800000001E-4</v>
      </c>
      <c r="L46">
        <v>0</v>
      </c>
      <c r="M46">
        <v>0</v>
      </c>
      <c r="N46">
        <v>0</v>
      </c>
      <c r="O46">
        <v>0</v>
      </c>
      <c r="P46">
        <v>3.36557263E-4</v>
      </c>
      <c r="Q46">
        <v>0.93100000000000005</v>
      </c>
      <c r="R46">
        <v>0</v>
      </c>
      <c r="S46">
        <v>0</v>
      </c>
      <c r="T46">
        <v>0</v>
      </c>
      <c r="U46">
        <v>0</v>
      </c>
      <c r="V46">
        <v>0</v>
      </c>
      <c r="W46">
        <v>0</v>
      </c>
      <c r="X46">
        <v>0</v>
      </c>
      <c r="Y46">
        <v>0</v>
      </c>
      <c r="Z46">
        <v>0</v>
      </c>
      <c r="AA46">
        <v>0</v>
      </c>
      <c r="AB46">
        <v>0</v>
      </c>
      <c r="AC46">
        <v>0</v>
      </c>
      <c r="AD46">
        <v>0</v>
      </c>
      <c r="AE46">
        <v>3.1886499200000001E-2</v>
      </c>
      <c r="AF46">
        <v>0</v>
      </c>
    </row>
    <row r="47" spans="1:32" x14ac:dyDescent="0.25">
      <c r="A47" t="s">
        <v>264</v>
      </c>
      <c r="B47" t="s">
        <v>279</v>
      </c>
      <c r="C47">
        <v>0</v>
      </c>
      <c r="D47">
        <v>0</v>
      </c>
      <c r="E47">
        <v>0</v>
      </c>
      <c r="F47">
        <v>3.2074030699999999E-4</v>
      </c>
      <c r="G47">
        <v>0</v>
      </c>
      <c r="H47">
        <v>6.6946177300000001E-8</v>
      </c>
      <c r="I47">
        <v>0</v>
      </c>
      <c r="J47">
        <v>0</v>
      </c>
      <c r="K47">
        <v>5.4827080299999997E-6</v>
      </c>
      <c r="L47">
        <v>5.6424786099999999E-6</v>
      </c>
      <c r="M47">
        <v>0</v>
      </c>
      <c r="N47">
        <v>0</v>
      </c>
      <c r="O47">
        <v>0</v>
      </c>
      <c r="P47">
        <v>3.0407339399999999E-5</v>
      </c>
      <c r="Q47">
        <v>0</v>
      </c>
      <c r="R47">
        <v>0</v>
      </c>
      <c r="S47">
        <v>0</v>
      </c>
      <c r="T47">
        <v>0</v>
      </c>
      <c r="U47">
        <v>0</v>
      </c>
      <c r="V47">
        <v>0</v>
      </c>
      <c r="W47">
        <v>0</v>
      </c>
      <c r="X47">
        <v>0</v>
      </c>
      <c r="Y47">
        <v>0</v>
      </c>
      <c r="Z47">
        <v>0</v>
      </c>
      <c r="AA47">
        <v>0</v>
      </c>
      <c r="AB47">
        <v>0</v>
      </c>
      <c r="AC47">
        <v>0</v>
      </c>
      <c r="AD47">
        <v>0</v>
      </c>
      <c r="AE47">
        <v>3.2074030699999999E-4</v>
      </c>
      <c r="AF47">
        <v>0</v>
      </c>
    </row>
    <row r="48" spans="1:32" x14ac:dyDescent="0.25">
      <c r="A48" t="s">
        <v>264</v>
      </c>
      <c r="B48" t="s">
        <v>280</v>
      </c>
      <c r="C48">
        <v>3.2000000000000001E-2</v>
      </c>
      <c r="D48">
        <v>0</v>
      </c>
      <c r="E48">
        <v>0</v>
      </c>
      <c r="F48">
        <v>4.3945741600000003E-3</v>
      </c>
      <c r="G48">
        <v>0</v>
      </c>
      <c r="H48">
        <v>2.9131759799999999E-8</v>
      </c>
      <c r="I48">
        <v>0</v>
      </c>
      <c r="J48">
        <v>0</v>
      </c>
      <c r="K48">
        <v>3.68764412E-5</v>
      </c>
      <c r="L48">
        <v>7.8683096000000004E-4</v>
      </c>
      <c r="M48">
        <v>0</v>
      </c>
      <c r="N48">
        <v>0</v>
      </c>
      <c r="O48">
        <v>0</v>
      </c>
      <c r="P48">
        <v>3.1238622199999998E-3</v>
      </c>
      <c r="Q48">
        <v>3.2000000000000001E-2</v>
      </c>
      <c r="R48">
        <v>0</v>
      </c>
      <c r="S48">
        <v>0</v>
      </c>
      <c r="T48">
        <v>0</v>
      </c>
      <c r="U48">
        <v>0</v>
      </c>
      <c r="V48">
        <v>0</v>
      </c>
      <c r="W48">
        <v>0</v>
      </c>
      <c r="X48">
        <v>0</v>
      </c>
      <c r="Y48">
        <v>0</v>
      </c>
      <c r="Z48">
        <v>0</v>
      </c>
      <c r="AA48">
        <v>0</v>
      </c>
      <c r="AB48">
        <v>0</v>
      </c>
      <c r="AC48">
        <v>0</v>
      </c>
      <c r="AD48">
        <v>0</v>
      </c>
      <c r="AE48">
        <v>4.3945741600000003E-3</v>
      </c>
      <c r="AF48">
        <v>0</v>
      </c>
    </row>
    <row r="49" spans="1:32" x14ac:dyDescent="0.25">
      <c r="A49" t="s">
        <v>264</v>
      </c>
      <c r="B49" t="s">
        <v>281</v>
      </c>
      <c r="C49">
        <v>0</v>
      </c>
      <c r="D49">
        <v>0</v>
      </c>
      <c r="E49">
        <v>0</v>
      </c>
      <c r="F49">
        <v>6.2875324400000002E-4</v>
      </c>
      <c r="G49">
        <v>0</v>
      </c>
      <c r="H49">
        <v>8.2435357399999997E-12</v>
      </c>
      <c r="I49">
        <v>0</v>
      </c>
      <c r="J49">
        <v>0</v>
      </c>
      <c r="K49">
        <v>1.03990518E-4</v>
      </c>
      <c r="L49">
        <v>5.7511903699999999E-2</v>
      </c>
      <c r="M49">
        <v>0</v>
      </c>
      <c r="N49">
        <v>0</v>
      </c>
      <c r="O49">
        <v>0</v>
      </c>
      <c r="P49">
        <v>0.22435706399999999</v>
      </c>
      <c r="Q49">
        <v>0</v>
      </c>
      <c r="R49">
        <v>0</v>
      </c>
      <c r="S49">
        <v>0</v>
      </c>
      <c r="T49">
        <v>0</v>
      </c>
      <c r="U49">
        <v>0</v>
      </c>
      <c r="V49">
        <v>0</v>
      </c>
      <c r="W49">
        <v>0</v>
      </c>
      <c r="X49">
        <v>0</v>
      </c>
      <c r="Y49">
        <v>0</v>
      </c>
      <c r="Z49">
        <v>0</v>
      </c>
      <c r="AA49">
        <v>0</v>
      </c>
      <c r="AB49">
        <v>0</v>
      </c>
      <c r="AC49">
        <v>0</v>
      </c>
      <c r="AD49">
        <v>0</v>
      </c>
      <c r="AE49">
        <v>6.2875324400000002E-4</v>
      </c>
      <c r="AF49">
        <v>0</v>
      </c>
    </row>
    <row r="50" spans="1:32" x14ac:dyDescent="0.25">
      <c r="A50" t="s">
        <v>264</v>
      </c>
      <c r="B50" t="s">
        <v>282</v>
      </c>
      <c r="C50">
        <v>7.0000000000000001E-3</v>
      </c>
      <c r="D50">
        <v>0</v>
      </c>
      <c r="E50">
        <v>0</v>
      </c>
      <c r="F50">
        <v>4.6192100300000002E-3</v>
      </c>
      <c r="G50">
        <v>0</v>
      </c>
      <c r="H50">
        <v>6.2656028399999998E-13</v>
      </c>
      <c r="I50">
        <v>0</v>
      </c>
      <c r="J50">
        <v>0</v>
      </c>
      <c r="K50">
        <v>4.6882801899999998E-5</v>
      </c>
      <c r="L50">
        <v>2.4956308900000002E-2</v>
      </c>
      <c r="M50">
        <v>0</v>
      </c>
      <c r="N50">
        <v>0</v>
      </c>
      <c r="O50">
        <v>0</v>
      </c>
      <c r="P50">
        <v>9.7358615300000007E-2</v>
      </c>
      <c r="Q50">
        <v>7.0000000000000001E-3</v>
      </c>
      <c r="R50">
        <v>0</v>
      </c>
      <c r="S50">
        <v>0</v>
      </c>
      <c r="T50">
        <v>0</v>
      </c>
      <c r="U50">
        <v>0</v>
      </c>
      <c r="V50">
        <v>0</v>
      </c>
      <c r="W50">
        <v>0</v>
      </c>
      <c r="X50">
        <v>0</v>
      </c>
      <c r="Y50">
        <v>0</v>
      </c>
      <c r="Z50">
        <v>0</v>
      </c>
      <c r="AA50">
        <v>0</v>
      </c>
      <c r="AB50">
        <v>0</v>
      </c>
      <c r="AC50">
        <v>0</v>
      </c>
      <c r="AD50">
        <v>0</v>
      </c>
      <c r="AE50">
        <v>4.6192100300000002E-3</v>
      </c>
      <c r="AF50">
        <v>0</v>
      </c>
    </row>
    <row r="51" spans="1:32" x14ac:dyDescent="0.25">
      <c r="A51" t="s">
        <v>264</v>
      </c>
      <c r="B51" t="s">
        <v>283</v>
      </c>
      <c r="C51">
        <v>0</v>
      </c>
      <c r="D51">
        <v>0</v>
      </c>
      <c r="E51">
        <v>0</v>
      </c>
      <c r="F51">
        <v>2.8160986900000001E-6</v>
      </c>
      <c r="G51">
        <v>0</v>
      </c>
      <c r="H51">
        <v>0</v>
      </c>
      <c r="I51">
        <v>0</v>
      </c>
      <c r="J51">
        <v>0</v>
      </c>
      <c r="K51">
        <v>8.6509532000000003E-6</v>
      </c>
      <c r="L51">
        <v>3.1852220100000001E-3</v>
      </c>
      <c r="M51">
        <v>0</v>
      </c>
      <c r="N51">
        <v>0</v>
      </c>
      <c r="O51">
        <v>0</v>
      </c>
      <c r="P51">
        <v>1.2430160500000001E-2</v>
      </c>
      <c r="Q51">
        <v>0</v>
      </c>
      <c r="R51">
        <v>0</v>
      </c>
      <c r="S51">
        <v>0</v>
      </c>
      <c r="T51">
        <v>0</v>
      </c>
      <c r="U51">
        <v>0</v>
      </c>
      <c r="V51">
        <v>0</v>
      </c>
      <c r="W51">
        <v>0</v>
      </c>
      <c r="X51">
        <v>0</v>
      </c>
      <c r="Y51">
        <v>0</v>
      </c>
      <c r="Z51">
        <v>0</v>
      </c>
      <c r="AA51">
        <v>0</v>
      </c>
      <c r="AB51">
        <v>0</v>
      </c>
      <c r="AC51">
        <v>0</v>
      </c>
      <c r="AD51">
        <v>0</v>
      </c>
      <c r="AE51">
        <v>2.8160986900000001E-6</v>
      </c>
      <c r="AF51">
        <v>0</v>
      </c>
    </row>
    <row r="52" spans="1:32" x14ac:dyDescent="0.25">
      <c r="A52" t="s">
        <v>264</v>
      </c>
      <c r="B52" t="s">
        <v>284</v>
      </c>
      <c r="C52">
        <v>0</v>
      </c>
      <c r="D52">
        <v>0</v>
      </c>
      <c r="E52">
        <v>0</v>
      </c>
      <c r="F52">
        <v>2.0033473399999999E-3</v>
      </c>
      <c r="G52">
        <v>0</v>
      </c>
      <c r="H52">
        <v>0</v>
      </c>
      <c r="I52">
        <v>0</v>
      </c>
      <c r="J52">
        <v>0</v>
      </c>
      <c r="K52">
        <v>1.6677223800000001E-4</v>
      </c>
      <c r="L52">
        <v>6.0588486099999998E-2</v>
      </c>
      <c r="M52">
        <v>0</v>
      </c>
      <c r="N52">
        <v>0</v>
      </c>
      <c r="O52">
        <v>0</v>
      </c>
      <c r="P52">
        <v>0.236446763</v>
      </c>
      <c r="Q52">
        <v>0</v>
      </c>
      <c r="R52">
        <v>0</v>
      </c>
      <c r="S52">
        <v>0</v>
      </c>
      <c r="T52">
        <v>0</v>
      </c>
      <c r="U52">
        <v>0</v>
      </c>
      <c r="V52">
        <v>0</v>
      </c>
      <c r="W52">
        <v>0</v>
      </c>
      <c r="X52">
        <v>0</v>
      </c>
      <c r="Y52">
        <v>0</v>
      </c>
      <c r="Z52">
        <v>0</v>
      </c>
      <c r="AA52">
        <v>0</v>
      </c>
      <c r="AB52">
        <v>0</v>
      </c>
      <c r="AC52">
        <v>0</v>
      </c>
      <c r="AD52">
        <v>0</v>
      </c>
      <c r="AE52">
        <v>2.0033473399999999E-3</v>
      </c>
      <c r="AF52">
        <v>0</v>
      </c>
    </row>
    <row r="53" spans="1:32" x14ac:dyDescent="0.25">
      <c r="A53" t="s">
        <v>264</v>
      </c>
      <c r="B53" t="s">
        <v>285</v>
      </c>
      <c r="C53">
        <v>0</v>
      </c>
      <c r="D53">
        <v>0</v>
      </c>
      <c r="E53">
        <v>0</v>
      </c>
      <c r="F53">
        <v>4.45269173E-4</v>
      </c>
      <c r="G53">
        <v>0</v>
      </c>
      <c r="H53">
        <v>0</v>
      </c>
      <c r="I53">
        <v>0</v>
      </c>
      <c r="J53">
        <v>0</v>
      </c>
      <c r="K53">
        <v>4.3014774799999999E-6</v>
      </c>
      <c r="L53">
        <v>1.6241135499999999E-3</v>
      </c>
      <c r="M53">
        <v>0</v>
      </c>
      <c r="N53">
        <v>0</v>
      </c>
      <c r="O53">
        <v>0</v>
      </c>
      <c r="P53">
        <v>6.3378491699999998E-3</v>
      </c>
      <c r="Q53">
        <v>0</v>
      </c>
      <c r="R53">
        <v>0</v>
      </c>
      <c r="S53">
        <v>0</v>
      </c>
      <c r="T53">
        <v>0</v>
      </c>
      <c r="U53">
        <v>0</v>
      </c>
      <c r="V53">
        <v>0</v>
      </c>
      <c r="W53">
        <v>0</v>
      </c>
      <c r="X53">
        <v>0</v>
      </c>
      <c r="Y53">
        <v>0</v>
      </c>
      <c r="Z53">
        <v>0</v>
      </c>
      <c r="AA53">
        <v>0</v>
      </c>
      <c r="AB53">
        <v>0</v>
      </c>
      <c r="AC53">
        <v>0</v>
      </c>
      <c r="AD53">
        <v>0</v>
      </c>
      <c r="AE53">
        <v>4.45269173E-4</v>
      </c>
      <c r="AF53">
        <v>0</v>
      </c>
    </row>
    <row r="54" spans="1:32" x14ac:dyDescent="0.25">
      <c r="A54" t="s">
        <v>264</v>
      </c>
      <c r="B54" t="s">
        <v>286</v>
      </c>
      <c r="C54">
        <v>4.0000000000000001E-3</v>
      </c>
      <c r="D54">
        <v>0</v>
      </c>
      <c r="E54">
        <v>0</v>
      </c>
      <c r="F54">
        <v>6.6970671400000002E-4</v>
      </c>
      <c r="G54">
        <v>0</v>
      </c>
      <c r="H54">
        <v>0</v>
      </c>
      <c r="I54">
        <v>0</v>
      </c>
      <c r="J54">
        <v>0</v>
      </c>
      <c r="K54">
        <v>9.5868340599999997E-5</v>
      </c>
      <c r="L54">
        <v>3.1399102800000002E-2</v>
      </c>
      <c r="M54">
        <v>0</v>
      </c>
      <c r="N54">
        <v>0</v>
      </c>
      <c r="O54">
        <v>0</v>
      </c>
      <c r="P54">
        <v>0.122549584</v>
      </c>
      <c r="Q54">
        <v>4.0000000000000001E-3</v>
      </c>
      <c r="R54">
        <v>0</v>
      </c>
      <c r="S54">
        <v>0</v>
      </c>
      <c r="T54">
        <v>0</v>
      </c>
      <c r="U54">
        <v>0</v>
      </c>
      <c r="V54">
        <v>0</v>
      </c>
      <c r="W54">
        <v>0</v>
      </c>
      <c r="X54">
        <v>0</v>
      </c>
      <c r="Y54">
        <v>1</v>
      </c>
      <c r="Z54">
        <v>0</v>
      </c>
      <c r="AA54">
        <v>0</v>
      </c>
      <c r="AB54">
        <v>0</v>
      </c>
      <c r="AC54">
        <v>0</v>
      </c>
      <c r="AD54">
        <v>0</v>
      </c>
      <c r="AE54">
        <v>6.6970671400000002E-4</v>
      </c>
      <c r="AF54">
        <v>0</v>
      </c>
    </row>
    <row r="55" spans="1:32" x14ac:dyDescent="0.25">
      <c r="A55" t="s">
        <v>264</v>
      </c>
      <c r="B55" t="s">
        <v>287</v>
      </c>
      <c r="C55">
        <v>0</v>
      </c>
      <c r="D55">
        <v>0</v>
      </c>
      <c r="E55">
        <v>0</v>
      </c>
      <c r="F55">
        <v>6.4465824400000001E-6</v>
      </c>
      <c r="G55">
        <v>0</v>
      </c>
      <c r="H55">
        <v>0</v>
      </c>
      <c r="I55">
        <v>0</v>
      </c>
      <c r="J55">
        <v>0</v>
      </c>
      <c r="K55">
        <v>2.2620681799999999E-4</v>
      </c>
      <c r="L55">
        <v>5.1413246099999997E-2</v>
      </c>
      <c r="M55">
        <v>0</v>
      </c>
      <c r="N55">
        <v>0</v>
      </c>
      <c r="O55">
        <v>3.4847891399999997E-4</v>
      </c>
      <c r="P55">
        <v>0.20025229999999999</v>
      </c>
      <c r="Q55">
        <v>0</v>
      </c>
      <c r="R55">
        <v>0</v>
      </c>
      <c r="S55">
        <v>0</v>
      </c>
      <c r="T55">
        <v>0</v>
      </c>
      <c r="U55">
        <v>0</v>
      </c>
      <c r="V55">
        <v>0</v>
      </c>
      <c r="W55">
        <v>0</v>
      </c>
      <c r="X55">
        <v>0</v>
      </c>
      <c r="Y55">
        <v>0</v>
      </c>
      <c r="Z55">
        <v>0</v>
      </c>
      <c r="AA55">
        <v>0</v>
      </c>
      <c r="AB55">
        <v>0</v>
      </c>
      <c r="AC55">
        <v>0</v>
      </c>
      <c r="AD55">
        <v>0</v>
      </c>
      <c r="AE55">
        <v>6.4465824400000001E-6</v>
      </c>
      <c r="AF55">
        <v>0</v>
      </c>
    </row>
    <row r="56" spans="1:32" x14ac:dyDescent="0.25">
      <c r="A56" t="s">
        <v>264</v>
      </c>
      <c r="B56" t="s">
        <v>288</v>
      </c>
      <c r="C56">
        <v>0</v>
      </c>
      <c r="D56">
        <v>0</v>
      </c>
      <c r="E56">
        <v>0</v>
      </c>
      <c r="F56">
        <v>3.5446249E-6</v>
      </c>
      <c r="G56">
        <v>0</v>
      </c>
      <c r="H56">
        <v>0</v>
      </c>
      <c r="I56">
        <v>0</v>
      </c>
      <c r="J56">
        <v>0</v>
      </c>
      <c r="K56">
        <v>1.9428140700000001E-4</v>
      </c>
      <c r="L56">
        <v>3.4918384300000001E-2</v>
      </c>
      <c r="M56">
        <v>0</v>
      </c>
      <c r="N56">
        <v>0</v>
      </c>
      <c r="O56">
        <v>5.8774076199999997E-2</v>
      </c>
      <c r="P56">
        <v>4.9056528500000002E-2</v>
      </c>
      <c r="Q56">
        <v>0</v>
      </c>
      <c r="R56">
        <v>0</v>
      </c>
      <c r="S56">
        <v>0</v>
      </c>
      <c r="T56">
        <v>0</v>
      </c>
      <c r="U56">
        <v>0</v>
      </c>
      <c r="V56">
        <v>0</v>
      </c>
      <c r="W56">
        <v>0</v>
      </c>
      <c r="X56">
        <v>0</v>
      </c>
      <c r="Y56">
        <v>0</v>
      </c>
      <c r="Z56">
        <v>0</v>
      </c>
      <c r="AA56">
        <v>0</v>
      </c>
      <c r="AB56">
        <v>0</v>
      </c>
      <c r="AC56">
        <v>0</v>
      </c>
      <c r="AD56">
        <v>0</v>
      </c>
      <c r="AE56">
        <v>3.5446249E-6</v>
      </c>
      <c r="AF56">
        <v>0</v>
      </c>
    </row>
    <row r="57" spans="1:32" x14ac:dyDescent="0.25">
      <c r="A57" t="s">
        <v>264</v>
      </c>
      <c r="B57" t="s">
        <v>289</v>
      </c>
      <c r="C57">
        <v>0</v>
      </c>
      <c r="D57">
        <v>0</v>
      </c>
      <c r="E57">
        <v>0</v>
      </c>
      <c r="F57">
        <v>5.8036971800000004E-7</v>
      </c>
      <c r="G57">
        <v>0</v>
      </c>
      <c r="H57">
        <v>0</v>
      </c>
      <c r="I57">
        <v>0</v>
      </c>
      <c r="J57">
        <v>0</v>
      </c>
      <c r="K57">
        <v>1.9330867600000001E-5</v>
      </c>
      <c r="L57">
        <v>3.87305974E-3</v>
      </c>
      <c r="M57">
        <v>0</v>
      </c>
      <c r="N57">
        <v>0</v>
      </c>
      <c r="O57">
        <v>0</v>
      </c>
      <c r="P57">
        <v>1.51279295E-2</v>
      </c>
      <c r="Q57">
        <v>0</v>
      </c>
      <c r="R57">
        <v>0</v>
      </c>
      <c r="S57">
        <v>0</v>
      </c>
      <c r="T57">
        <v>0</v>
      </c>
      <c r="U57">
        <v>0</v>
      </c>
      <c r="V57">
        <v>0</v>
      </c>
      <c r="W57">
        <v>0</v>
      </c>
      <c r="X57">
        <v>0</v>
      </c>
      <c r="Y57">
        <v>0</v>
      </c>
      <c r="Z57">
        <v>0</v>
      </c>
      <c r="AA57">
        <v>0</v>
      </c>
      <c r="AB57">
        <v>0</v>
      </c>
      <c r="AC57">
        <v>0</v>
      </c>
      <c r="AD57">
        <v>0</v>
      </c>
      <c r="AE57">
        <v>5.8036971800000004E-7</v>
      </c>
      <c r="AF57">
        <v>0</v>
      </c>
    </row>
    <row r="58" spans="1:32" x14ac:dyDescent="0.25">
      <c r="A58" t="s">
        <v>264</v>
      </c>
      <c r="B58" t="s">
        <v>290</v>
      </c>
      <c r="C58">
        <v>0</v>
      </c>
      <c r="D58">
        <v>0</v>
      </c>
      <c r="E58">
        <v>0</v>
      </c>
      <c r="F58">
        <v>2.6765697200000002E-6</v>
      </c>
      <c r="G58">
        <v>0</v>
      </c>
      <c r="H58">
        <v>0</v>
      </c>
      <c r="I58">
        <v>0</v>
      </c>
      <c r="J58">
        <v>0</v>
      </c>
      <c r="K58">
        <v>3.50771106E-4</v>
      </c>
      <c r="L58">
        <v>3.95215841E-2</v>
      </c>
      <c r="M58">
        <v>0</v>
      </c>
      <c r="N58">
        <v>0</v>
      </c>
      <c r="O58">
        <v>0.104010956</v>
      </c>
      <c r="P58">
        <v>0</v>
      </c>
      <c r="Q58">
        <v>0</v>
      </c>
      <c r="R58">
        <v>0</v>
      </c>
      <c r="S58">
        <v>0</v>
      </c>
      <c r="T58">
        <v>0</v>
      </c>
      <c r="U58">
        <v>0</v>
      </c>
      <c r="V58">
        <v>0</v>
      </c>
      <c r="W58">
        <v>0</v>
      </c>
      <c r="X58">
        <v>0</v>
      </c>
      <c r="Y58">
        <v>0</v>
      </c>
      <c r="Z58">
        <v>0</v>
      </c>
      <c r="AA58">
        <v>0</v>
      </c>
      <c r="AB58">
        <v>0</v>
      </c>
      <c r="AC58">
        <v>0</v>
      </c>
      <c r="AD58">
        <v>0</v>
      </c>
      <c r="AE58">
        <v>2.6765697200000002E-6</v>
      </c>
      <c r="AF58">
        <v>0</v>
      </c>
    </row>
    <row r="59" spans="1:32" x14ac:dyDescent="0.25">
      <c r="A59" t="s">
        <v>264</v>
      </c>
      <c r="B59" t="s">
        <v>291</v>
      </c>
      <c r="C59">
        <v>0</v>
      </c>
      <c r="D59">
        <v>0</v>
      </c>
      <c r="E59">
        <v>0</v>
      </c>
      <c r="F59">
        <v>2.5871787500000002E-6</v>
      </c>
      <c r="G59">
        <v>0</v>
      </c>
      <c r="H59">
        <v>0</v>
      </c>
      <c r="I59">
        <v>0</v>
      </c>
      <c r="J59">
        <v>0</v>
      </c>
      <c r="K59">
        <v>3.7516020299999998E-4</v>
      </c>
      <c r="L59">
        <v>3.8520199999999997E-2</v>
      </c>
      <c r="M59">
        <v>0</v>
      </c>
      <c r="N59">
        <v>0</v>
      </c>
      <c r="O59">
        <v>0.10140990800000001</v>
      </c>
      <c r="P59">
        <v>0</v>
      </c>
      <c r="Q59">
        <v>0</v>
      </c>
      <c r="R59">
        <v>0</v>
      </c>
      <c r="S59">
        <v>0</v>
      </c>
      <c r="T59">
        <v>0</v>
      </c>
      <c r="U59">
        <v>0</v>
      </c>
      <c r="V59">
        <v>0</v>
      </c>
      <c r="W59">
        <v>0</v>
      </c>
      <c r="X59">
        <v>0</v>
      </c>
      <c r="Y59">
        <v>0</v>
      </c>
      <c r="Z59">
        <v>0</v>
      </c>
      <c r="AA59">
        <v>0</v>
      </c>
      <c r="AB59">
        <v>0</v>
      </c>
      <c r="AC59">
        <v>0</v>
      </c>
      <c r="AD59">
        <v>0</v>
      </c>
      <c r="AE59">
        <v>2.5871787500000002E-6</v>
      </c>
      <c r="AF59">
        <v>0</v>
      </c>
    </row>
    <row r="60" spans="1:32" x14ac:dyDescent="0.25">
      <c r="A60" t="s">
        <v>264</v>
      </c>
      <c r="B60" t="s">
        <v>292</v>
      </c>
      <c r="C60">
        <v>0</v>
      </c>
      <c r="D60">
        <v>0</v>
      </c>
      <c r="E60">
        <v>0</v>
      </c>
      <c r="F60">
        <v>2.9733243300000001E-7</v>
      </c>
      <c r="G60">
        <v>0</v>
      </c>
      <c r="H60">
        <v>0</v>
      </c>
      <c r="I60">
        <v>0</v>
      </c>
      <c r="J60">
        <v>0</v>
      </c>
      <c r="K60">
        <v>3.6852243299999998E-5</v>
      </c>
      <c r="L60">
        <v>4.2824835199999998E-3</v>
      </c>
      <c r="M60">
        <v>0</v>
      </c>
      <c r="N60">
        <v>0</v>
      </c>
      <c r="O60">
        <v>1.12692351E-2</v>
      </c>
      <c r="P60">
        <v>0</v>
      </c>
      <c r="Q60">
        <v>0</v>
      </c>
      <c r="R60">
        <v>0</v>
      </c>
      <c r="S60">
        <v>0</v>
      </c>
      <c r="T60">
        <v>0</v>
      </c>
      <c r="U60">
        <v>0</v>
      </c>
      <c r="V60">
        <v>0</v>
      </c>
      <c r="W60">
        <v>0</v>
      </c>
      <c r="X60">
        <v>0</v>
      </c>
      <c r="Y60">
        <v>0</v>
      </c>
      <c r="Z60">
        <v>0</v>
      </c>
      <c r="AA60">
        <v>0</v>
      </c>
      <c r="AB60">
        <v>0</v>
      </c>
      <c r="AC60">
        <v>0</v>
      </c>
      <c r="AD60">
        <v>0</v>
      </c>
      <c r="AE60">
        <v>2.9733243300000001E-7</v>
      </c>
      <c r="AF60">
        <v>0</v>
      </c>
    </row>
    <row r="61" spans="1:32" x14ac:dyDescent="0.25">
      <c r="A61" t="s">
        <v>264</v>
      </c>
      <c r="B61" t="s">
        <v>293</v>
      </c>
      <c r="C61">
        <v>0</v>
      </c>
      <c r="D61">
        <v>0</v>
      </c>
      <c r="E61">
        <v>0</v>
      </c>
      <c r="F61">
        <v>1.81334307E-6</v>
      </c>
      <c r="G61">
        <v>0</v>
      </c>
      <c r="H61">
        <v>0</v>
      </c>
      <c r="I61">
        <v>0</v>
      </c>
      <c r="J61">
        <v>0</v>
      </c>
      <c r="K61">
        <v>3.9248378300000002E-4</v>
      </c>
      <c r="L61">
        <v>2.6219375400000001E-2</v>
      </c>
      <c r="M61">
        <v>0</v>
      </c>
      <c r="N61">
        <v>0</v>
      </c>
      <c r="O61">
        <v>6.91677661E-2</v>
      </c>
      <c r="P61">
        <v>0</v>
      </c>
      <c r="Q61">
        <v>0</v>
      </c>
      <c r="R61">
        <v>0</v>
      </c>
      <c r="S61">
        <v>0</v>
      </c>
      <c r="T61">
        <v>0</v>
      </c>
      <c r="U61">
        <v>0</v>
      </c>
      <c r="V61">
        <v>0</v>
      </c>
      <c r="W61">
        <v>0</v>
      </c>
      <c r="X61">
        <v>0</v>
      </c>
      <c r="Y61">
        <v>0</v>
      </c>
      <c r="Z61">
        <v>0</v>
      </c>
      <c r="AA61">
        <v>0</v>
      </c>
      <c r="AB61">
        <v>0</v>
      </c>
      <c r="AC61">
        <v>0</v>
      </c>
      <c r="AD61">
        <v>0</v>
      </c>
      <c r="AE61">
        <v>1.81334307E-6</v>
      </c>
      <c r="AF61">
        <v>0</v>
      </c>
    </row>
    <row r="62" spans="1:32" x14ac:dyDescent="0.25">
      <c r="A62" t="s">
        <v>264</v>
      </c>
      <c r="B62" t="s">
        <v>294</v>
      </c>
      <c r="C62">
        <v>0</v>
      </c>
      <c r="D62">
        <v>0</v>
      </c>
      <c r="E62">
        <v>0</v>
      </c>
      <c r="F62">
        <v>3.40832742E-6</v>
      </c>
      <c r="G62">
        <v>0</v>
      </c>
      <c r="H62">
        <v>0</v>
      </c>
      <c r="I62">
        <v>0</v>
      </c>
      <c r="J62">
        <v>0</v>
      </c>
      <c r="K62">
        <v>7.8468004499999998E-4</v>
      </c>
      <c r="L62">
        <v>4.8669405999999998E-2</v>
      </c>
      <c r="M62">
        <v>0</v>
      </c>
      <c r="N62">
        <v>0</v>
      </c>
      <c r="O62">
        <v>0.12844978900000001</v>
      </c>
      <c r="P62">
        <v>0</v>
      </c>
      <c r="Q62">
        <v>0</v>
      </c>
      <c r="R62">
        <v>0</v>
      </c>
      <c r="S62">
        <v>0</v>
      </c>
      <c r="T62">
        <v>0</v>
      </c>
      <c r="U62">
        <v>0</v>
      </c>
      <c r="V62">
        <v>0</v>
      </c>
      <c r="W62">
        <v>0</v>
      </c>
      <c r="X62">
        <v>0</v>
      </c>
      <c r="Y62">
        <v>0</v>
      </c>
      <c r="Z62">
        <v>0</v>
      </c>
      <c r="AA62">
        <v>0</v>
      </c>
      <c r="AB62">
        <v>0</v>
      </c>
      <c r="AC62">
        <v>0</v>
      </c>
      <c r="AD62">
        <v>0</v>
      </c>
      <c r="AE62">
        <v>3.40832742E-6</v>
      </c>
      <c r="AF62">
        <v>0</v>
      </c>
    </row>
    <row r="63" spans="1:32" x14ac:dyDescent="0.25">
      <c r="A63" t="s">
        <v>264</v>
      </c>
      <c r="B63" t="s">
        <v>295</v>
      </c>
      <c r="C63">
        <v>0</v>
      </c>
      <c r="D63">
        <v>0</v>
      </c>
      <c r="E63">
        <v>0</v>
      </c>
      <c r="F63">
        <v>1.09912581E-6</v>
      </c>
      <c r="G63">
        <v>0</v>
      </c>
      <c r="H63">
        <v>0</v>
      </c>
      <c r="I63">
        <v>0</v>
      </c>
      <c r="J63">
        <v>0</v>
      </c>
      <c r="K63">
        <v>3.7031221699999997E-4</v>
      </c>
      <c r="L63">
        <v>1.5665737499999999E-2</v>
      </c>
      <c r="M63">
        <v>0</v>
      </c>
      <c r="N63">
        <v>0</v>
      </c>
      <c r="O63">
        <v>4.1467015099999997E-2</v>
      </c>
      <c r="P63">
        <v>0</v>
      </c>
      <c r="Q63">
        <v>0</v>
      </c>
      <c r="R63">
        <v>0</v>
      </c>
      <c r="S63">
        <v>0</v>
      </c>
      <c r="T63">
        <v>0</v>
      </c>
      <c r="U63">
        <v>0</v>
      </c>
      <c r="V63">
        <v>0</v>
      </c>
      <c r="W63">
        <v>0</v>
      </c>
      <c r="X63">
        <v>0</v>
      </c>
      <c r="Y63">
        <v>0</v>
      </c>
      <c r="Z63">
        <v>0</v>
      </c>
      <c r="AA63">
        <v>0</v>
      </c>
      <c r="AB63">
        <v>0</v>
      </c>
      <c r="AC63">
        <v>0</v>
      </c>
      <c r="AD63">
        <v>0</v>
      </c>
      <c r="AE63">
        <v>1.09912581E-6</v>
      </c>
      <c r="AF63">
        <v>0</v>
      </c>
    </row>
    <row r="64" spans="1:32" x14ac:dyDescent="0.25">
      <c r="A64" t="s">
        <v>264</v>
      </c>
      <c r="B64" t="s">
        <v>296</v>
      </c>
      <c r="C64">
        <v>0</v>
      </c>
      <c r="D64">
        <v>0</v>
      </c>
      <c r="E64">
        <v>0</v>
      </c>
      <c r="F64">
        <v>3.6147338900000002E-6</v>
      </c>
      <c r="G64">
        <v>0</v>
      </c>
      <c r="H64">
        <v>0</v>
      </c>
      <c r="I64">
        <v>0</v>
      </c>
      <c r="J64">
        <v>0</v>
      </c>
      <c r="K64">
        <v>1.3403110500000001E-3</v>
      </c>
      <c r="L64">
        <v>5.2405925999999999E-2</v>
      </c>
      <c r="M64">
        <v>0</v>
      </c>
      <c r="N64">
        <v>0</v>
      </c>
      <c r="O64">
        <v>0.138822626</v>
      </c>
      <c r="P64">
        <v>0</v>
      </c>
      <c r="Q64">
        <v>0</v>
      </c>
      <c r="R64">
        <v>0</v>
      </c>
      <c r="S64">
        <v>0</v>
      </c>
      <c r="T64">
        <v>0</v>
      </c>
      <c r="U64">
        <v>0</v>
      </c>
      <c r="V64">
        <v>0</v>
      </c>
      <c r="W64">
        <v>0</v>
      </c>
      <c r="X64">
        <v>0</v>
      </c>
      <c r="Y64">
        <v>0</v>
      </c>
      <c r="Z64">
        <v>0</v>
      </c>
      <c r="AA64">
        <v>0</v>
      </c>
      <c r="AB64">
        <v>0</v>
      </c>
      <c r="AC64">
        <v>0</v>
      </c>
      <c r="AD64">
        <v>0</v>
      </c>
      <c r="AE64">
        <v>3.6147338900000002E-6</v>
      </c>
      <c r="AF64">
        <v>0</v>
      </c>
    </row>
    <row r="65" spans="1:32" x14ac:dyDescent="0.25">
      <c r="A65" t="s">
        <v>264</v>
      </c>
      <c r="B65" t="s">
        <v>297</v>
      </c>
      <c r="C65">
        <v>0</v>
      </c>
      <c r="D65">
        <v>0</v>
      </c>
      <c r="E65">
        <v>0</v>
      </c>
      <c r="F65">
        <v>6.6156180099999997E-7</v>
      </c>
      <c r="G65">
        <v>0</v>
      </c>
      <c r="H65">
        <v>0</v>
      </c>
      <c r="I65">
        <v>0</v>
      </c>
      <c r="J65">
        <v>0</v>
      </c>
      <c r="K65">
        <v>3.9394594999999998E-4</v>
      </c>
      <c r="L65">
        <v>1.0518488100000001E-2</v>
      </c>
      <c r="M65">
        <v>0</v>
      </c>
      <c r="N65">
        <v>0</v>
      </c>
      <c r="O65">
        <v>2.7992282300000001E-2</v>
      </c>
      <c r="P65">
        <v>0</v>
      </c>
      <c r="Q65">
        <v>0</v>
      </c>
      <c r="R65">
        <v>0</v>
      </c>
      <c r="S65">
        <v>0</v>
      </c>
      <c r="T65">
        <v>0</v>
      </c>
      <c r="U65">
        <v>0</v>
      </c>
      <c r="V65">
        <v>0</v>
      </c>
      <c r="W65">
        <v>0</v>
      </c>
      <c r="X65">
        <v>0</v>
      </c>
      <c r="Y65">
        <v>0</v>
      </c>
      <c r="Z65">
        <v>0</v>
      </c>
      <c r="AA65">
        <v>0</v>
      </c>
      <c r="AB65">
        <v>0</v>
      </c>
      <c r="AC65">
        <v>0</v>
      </c>
      <c r="AD65">
        <v>0</v>
      </c>
      <c r="AE65">
        <v>6.6156180099999997E-7</v>
      </c>
      <c r="AF65">
        <v>0</v>
      </c>
    </row>
    <row r="66" spans="1:32" x14ac:dyDescent="0.25">
      <c r="A66" t="s">
        <v>264</v>
      </c>
      <c r="B66" t="s">
        <v>298</v>
      </c>
      <c r="C66">
        <v>0</v>
      </c>
      <c r="D66">
        <v>0</v>
      </c>
      <c r="E66">
        <v>0</v>
      </c>
      <c r="F66">
        <v>3.1035588300000002E-6</v>
      </c>
      <c r="G66">
        <v>0</v>
      </c>
      <c r="H66">
        <v>0</v>
      </c>
      <c r="I66">
        <v>0</v>
      </c>
      <c r="J66">
        <v>0</v>
      </c>
      <c r="K66">
        <v>2.0475243300000002E-3</v>
      </c>
      <c r="L66">
        <v>5.1305300200000001E-2</v>
      </c>
      <c r="M66">
        <v>0</v>
      </c>
      <c r="N66">
        <v>0</v>
      </c>
      <c r="O66">
        <v>0.136666063</v>
      </c>
      <c r="P66">
        <v>0</v>
      </c>
      <c r="Q66">
        <v>0</v>
      </c>
      <c r="R66">
        <v>0</v>
      </c>
      <c r="S66">
        <v>0</v>
      </c>
      <c r="T66">
        <v>0</v>
      </c>
      <c r="U66">
        <v>0</v>
      </c>
      <c r="V66">
        <v>0</v>
      </c>
      <c r="W66">
        <v>0</v>
      </c>
      <c r="X66">
        <v>0</v>
      </c>
      <c r="Y66">
        <v>0</v>
      </c>
      <c r="Z66">
        <v>0</v>
      </c>
      <c r="AA66">
        <v>0</v>
      </c>
      <c r="AB66">
        <v>0</v>
      </c>
      <c r="AC66">
        <v>0</v>
      </c>
      <c r="AD66">
        <v>0</v>
      </c>
      <c r="AE66">
        <v>3.1035588300000002E-6</v>
      </c>
      <c r="AF66">
        <v>0</v>
      </c>
    </row>
    <row r="67" spans="1:32" x14ac:dyDescent="0.25">
      <c r="A67" t="s">
        <v>264</v>
      </c>
      <c r="B67" t="s">
        <v>299</v>
      </c>
      <c r="C67">
        <v>0</v>
      </c>
      <c r="D67">
        <v>0</v>
      </c>
      <c r="E67">
        <v>0</v>
      </c>
      <c r="F67">
        <v>3.2986416000000002E-7</v>
      </c>
      <c r="G67">
        <v>0</v>
      </c>
      <c r="H67">
        <v>0</v>
      </c>
      <c r="I67">
        <v>0</v>
      </c>
      <c r="J67">
        <v>0</v>
      </c>
      <c r="K67">
        <v>4.07136787E-4</v>
      </c>
      <c r="L67">
        <v>7.2959255700000003E-3</v>
      </c>
      <c r="M67">
        <v>0</v>
      </c>
      <c r="N67">
        <v>0</v>
      </c>
      <c r="O67">
        <v>1.95544359E-2</v>
      </c>
      <c r="P67">
        <v>0</v>
      </c>
      <c r="Q67">
        <v>0</v>
      </c>
      <c r="R67">
        <v>0</v>
      </c>
      <c r="S67">
        <v>0</v>
      </c>
      <c r="T67">
        <v>0</v>
      </c>
      <c r="U67">
        <v>0</v>
      </c>
      <c r="V67">
        <v>0</v>
      </c>
      <c r="W67">
        <v>0</v>
      </c>
      <c r="X67">
        <v>0</v>
      </c>
      <c r="Y67">
        <v>0</v>
      </c>
      <c r="Z67">
        <v>0</v>
      </c>
      <c r="AA67">
        <v>0</v>
      </c>
      <c r="AB67">
        <v>0</v>
      </c>
      <c r="AC67">
        <v>0</v>
      </c>
      <c r="AD67">
        <v>0</v>
      </c>
      <c r="AE67">
        <v>3.2986416000000002E-7</v>
      </c>
      <c r="AF67">
        <v>0</v>
      </c>
    </row>
    <row r="68" spans="1:32" x14ac:dyDescent="0.25">
      <c r="A68" t="s">
        <v>264</v>
      </c>
      <c r="B68" t="s">
        <v>300</v>
      </c>
      <c r="C68">
        <v>0</v>
      </c>
      <c r="D68">
        <v>0</v>
      </c>
      <c r="E68">
        <v>0</v>
      </c>
      <c r="F68">
        <v>2.0840952E-6</v>
      </c>
      <c r="G68">
        <v>0</v>
      </c>
      <c r="H68">
        <v>0</v>
      </c>
      <c r="I68">
        <v>0</v>
      </c>
      <c r="J68">
        <v>0</v>
      </c>
      <c r="K68">
        <v>2.9761519599999999E-3</v>
      </c>
      <c r="L68">
        <v>4.8726722100000001E-2</v>
      </c>
      <c r="M68">
        <v>0</v>
      </c>
      <c r="N68">
        <v>0</v>
      </c>
      <c r="O68">
        <v>0.130861962</v>
      </c>
      <c r="P68">
        <v>0</v>
      </c>
      <c r="Q68">
        <v>0</v>
      </c>
      <c r="R68">
        <v>0</v>
      </c>
      <c r="S68">
        <v>0</v>
      </c>
      <c r="T68">
        <v>0</v>
      </c>
      <c r="U68">
        <v>0</v>
      </c>
      <c r="V68">
        <v>0</v>
      </c>
      <c r="W68">
        <v>0</v>
      </c>
      <c r="X68">
        <v>0</v>
      </c>
      <c r="Y68">
        <v>0</v>
      </c>
      <c r="Z68">
        <v>0</v>
      </c>
      <c r="AA68">
        <v>0</v>
      </c>
      <c r="AB68">
        <v>0</v>
      </c>
      <c r="AC68">
        <v>0</v>
      </c>
      <c r="AD68">
        <v>0</v>
      </c>
      <c r="AE68">
        <v>2.0840952E-6</v>
      </c>
      <c r="AF68">
        <v>0</v>
      </c>
    </row>
    <row r="69" spans="1:32" x14ac:dyDescent="0.25">
      <c r="A69" t="s">
        <v>264</v>
      </c>
      <c r="B69" t="s">
        <v>301</v>
      </c>
      <c r="C69">
        <v>0</v>
      </c>
      <c r="D69">
        <v>0</v>
      </c>
      <c r="E69">
        <v>0</v>
      </c>
      <c r="F69">
        <v>1.2063312200000001E-7</v>
      </c>
      <c r="G69">
        <v>0</v>
      </c>
      <c r="H69">
        <v>0</v>
      </c>
      <c r="I69">
        <v>0</v>
      </c>
      <c r="J69">
        <v>0</v>
      </c>
      <c r="K69">
        <v>3.8845168299999998E-4</v>
      </c>
      <c r="L69">
        <v>4.5622039299999997E-3</v>
      </c>
      <c r="M69">
        <v>0</v>
      </c>
      <c r="N69">
        <v>1.34601792E-2</v>
      </c>
      <c r="O69">
        <v>0</v>
      </c>
      <c r="P69">
        <v>0</v>
      </c>
      <c r="Q69">
        <v>0</v>
      </c>
      <c r="R69">
        <v>0</v>
      </c>
      <c r="S69">
        <v>0</v>
      </c>
      <c r="T69">
        <v>0</v>
      </c>
      <c r="U69">
        <v>0</v>
      </c>
      <c r="V69">
        <v>0</v>
      </c>
      <c r="W69">
        <v>0</v>
      </c>
      <c r="X69">
        <v>0</v>
      </c>
      <c r="Y69">
        <v>0</v>
      </c>
      <c r="Z69">
        <v>0</v>
      </c>
      <c r="AA69">
        <v>0</v>
      </c>
      <c r="AB69">
        <v>0</v>
      </c>
      <c r="AC69">
        <v>0</v>
      </c>
      <c r="AD69">
        <v>0</v>
      </c>
      <c r="AE69">
        <v>1.2063312200000001E-7</v>
      </c>
      <c r="AF69">
        <v>0</v>
      </c>
    </row>
    <row r="70" spans="1:32" x14ac:dyDescent="0.25">
      <c r="A70" t="s">
        <v>264</v>
      </c>
      <c r="B70" t="s">
        <v>302</v>
      </c>
      <c r="C70">
        <v>0</v>
      </c>
      <c r="D70">
        <v>0</v>
      </c>
      <c r="E70">
        <v>0</v>
      </c>
      <c r="F70">
        <v>1.17322586E-6</v>
      </c>
      <c r="G70">
        <v>0</v>
      </c>
      <c r="H70">
        <v>0</v>
      </c>
      <c r="I70">
        <v>0</v>
      </c>
      <c r="J70">
        <v>0</v>
      </c>
      <c r="K70">
        <v>4.1044960199999999E-3</v>
      </c>
      <c r="L70">
        <v>4.6059443499999998E-2</v>
      </c>
      <c r="M70">
        <v>0</v>
      </c>
      <c r="N70">
        <v>0.13609759399999999</v>
      </c>
      <c r="O70">
        <v>0</v>
      </c>
      <c r="P70">
        <v>0</v>
      </c>
      <c r="Q70">
        <v>0</v>
      </c>
      <c r="R70">
        <v>0</v>
      </c>
      <c r="S70">
        <v>0</v>
      </c>
      <c r="T70">
        <v>0</v>
      </c>
      <c r="U70">
        <v>0</v>
      </c>
      <c r="V70">
        <v>0</v>
      </c>
      <c r="W70">
        <v>0</v>
      </c>
      <c r="X70">
        <v>0</v>
      </c>
      <c r="Y70">
        <v>0</v>
      </c>
      <c r="Z70">
        <v>0</v>
      </c>
      <c r="AA70">
        <v>0</v>
      </c>
      <c r="AB70">
        <v>0</v>
      </c>
      <c r="AC70">
        <v>0</v>
      </c>
      <c r="AD70">
        <v>0</v>
      </c>
      <c r="AE70">
        <v>1.17322586E-6</v>
      </c>
      <c r="AF70">
        <v>0</v>
      </c>
    </row>
    <row r="71" spans="1:32" x14ac:dyDescent="0.25">
      <c r="A71" t="s">
        <v>264</v>
      </c>
      <c r="B71" t="s">
        <v>303</v>
      </c>
      <c r="C71">
        <v>0</v>
      </c>
      <c r="D71">
        <v>0</v>
      </c>
      <c r="E71">
        <v>0</v>
      </c>
      <c r="F71">
        <v>3.40214428E-8</v>
      </c>
      <c r="G71">
        <v>0</v>
      </c>
      <c r="H71">
        <v>0</v>
      </c>
      <c r="I71">
        <v>0</v>
      </c>
      <c r="J71">
        <v>0</v>
      </c>
      <c r="K71">
        <v>3.4458991599999999E-4</v>
      </c>
      <c r="L71">
        <v>2.7358112099999999E-3</v>
      </c>
      <c r="M71">
        <v>0</v>
      </c>
      <c r="N71">
        <v>8.1970815500000006E-3</v>
      </c>
      <c r="O71">
        <v>0</v>
      </c>
      <c r="P71">
        <v>0</v>
      </c>
      <c r="Q71">
        <v>0</v>
      </c>
      <c r="R71">
        <v>0</v>
      </c>
      <c r="S71">
        <v>0</v>
      </c>
      <c r="T71">
        <v>0</v>
      </c>
      <c r="U71">
        <v>0</v>
      </c>
      <c r="V71">
        <v>0</v>
      </c>
      <c r="W71">
        <v>0</v>
      </c>
      <c r="X71">
        <v>0</v>
      </c>
      <c r="Y71">
        <v>0</v>
      </c>
      <c r="Z71">
        <v>0</v>
      </c>
      <c r="AA71">
        <v>0</v>
      </c>
      <c r="AB71">
        <v>0</v>
      </c>
      <c r="AC71">
        <v>0</v>
      </c>
      <c r="AD71">
        <v>0</v>
      </c>
      <c r="AE71">
        <v>3.40214428E-8</v>
      </c>
      <c r="AF71">
        <v>0</v>
      </c>
    </row>
    <row r="72" spans="1:32" x14ac:dyDescent="0.25">
      <c r="A72" t="s">
        <v>264</v>
      </c>
      <c r="B72" t="s">
        <v>304</v>
      </c>
      <c r="C72">
        <v>0</v>
      </c>
      <c r="D72">
        <v>0</v>
      </c>
      <c r="E72">
        <v>0</v>
      </c>
      <c r="F72">
        <v>5.0180855900000003E-7</v>
      </c>
      <c r="G72">
        <v>0</v>
      </c>
      <c r="H72">
        <v>0</v>
      </c>
      <c r="I72">
        <v>0</v>
      </c>
      <c r="J72">
        <v>0</v>
      </c>
      <c r="K72">
        <v>5.6329846799999996E-3</v>
      </c>
      <c r="L72">
        <v>4.2769074999999997E-2</v>
      </c>
      <c r="M72">
        <v>0</v>
      </c>
      <c r="N72">
        <v>0.128421756</v>
      </c>
      <c r="O72">
        <v>0</v>
      </c>
      <c r="P72">
        <v>0</v>
      </c>
      <c r="Q72">
        <v>0</v>
      </c>
      <c r="R72">
        <v>0</v>
      </c>
      <c r="S72">
        <v>0</v>
      </c>
      <c r="T72">
        <v>0</v>
      </c>
      <c r="U72">
        <v>0</v>
      </c>
      <c r="V72">
        <v>0</v>
      </c>
      <c r="W72">
        <v>0</v>
      </c>
      <c r="X72">
        <v>0</v>
      </c>
      <c r="Y72">
        <v>0</v>
      </c>
      <c r="Z72">
        <v>0</v>
      </c>
      <c r="AA72">
        <v>0</v>
      </c>
      <c r="AB72">
        <v>0</v>
      </c>
      <c r="AC72">
        <v>0</v>
      </c>
      <c r="AD72">
        <v>0</v>
      </c>
      <c r="AE72">
        <v>5.0180855900000003E-7</v>
      </c>
      <c r="AF72">
        <v>0</v>
      </c>
    </row>
    <row r="73" spans="1:32" x14ac:dyDescent="0.25">
      <c r="A73" t="s">
        <v>264</v>
      </c>
      <c r="B73" t="s">
        <v>305</v>
      </c>
      <c r="C73">
        <v>0</v>
      </c>
      <c r="D73">
        <v>0</v>
      </c>
      <c r="E73">
        <v>0</v>
      </c>
      <c r="F73">
        <v>1.0886826399999999E-8</v>
      </c>
      <c r="G73">
        <v>0</v>
      </c>
      <c r="H73">
        <v>0</v>
      </c>
      <c r="I73">
        <v>0</v>
      </c>
      <c r="J73">
        <v>0</v>
      </c>
      <c r="K73">
        <v>3.7419310899999998E-4</v>
      </c>
      <c r="L73">
        <v>2.0389169999999999E-3</v>
      </c>
      <c r="M73">
        <v>0</v>
      </c>
      <c r="N73">
        <v>6.2409093900000004E-3</v>
      </c>
      <c r="O73">
        <v>0</v>
      </c>
      <c r="P73">
        <v>0</v>
      </c>
      <c r="Q73">
        <v>0</v>
      </c>
      <c r="R73">
        <v>0</v>
      </c>
      <c r="S73">
        <v>0</v>
      </c>
      <c r="T73">
        <v>0</v>
      </c>
      <c r="U73">
        <v>0</v>
      </c>
      <c r="V73">
        <v>0</v>
      </c>
      <c r="W73">
        <v>0</v>
      </c>
      <c r="X73">
        <v>0</v>
      </c>
      <c r="Y73">
        <v>0</v>
      </c>
      <c r="Z73">
        <v>0</v>
      </c>
      <c r="AA73">
        <v>0</v>
      </c>
      <c r="AB73">
        <v>0</v>
      </c>
      <c r="AC73">
        <v>0</v>
      </c>
      <c r="AD73">
        <v>0</v>
      </c>
      <c r="AE73">
        <v>1.0886826399999999E-8</v>
      </c>
      <c r="AF73">
        <v>0</v>
      </c>
    </row>
    <row r="74" spans="1:32" x14ac:dyDescent="0.25">
      <c r="A74" t="s">
        <v>264</v>
      </c>
      <c r="B74" t="s">
        <v>306</v>
      </c>
      <c r="C74">
        <v>0</v>
      </c>
      <c r="D74">
        <v>0</v>
      </c>
      <c r="E74">
        <v>0</v>
      </c>
      <c r="F74">
        <v>1.66396664E-7</v>
      </c>
      <c r="G74">
        <v>0</v>
      </c>
      <c r="H74">
        <v>0</v>
      </c>
      <c r="I74">
        <v>0</v>
      </c>
      <c r="J74">
        <v>0</v>
      </c>
      <c r="K74">
        <v>7.4052402300000004E-3</v>
      </c>
      <c r="L74">
        <v>3.8623141600000001E-2</v>
      </c>
      <c r="M74">
        <v>0</v>
      </c>
      <c r="N74">
        <v>0.118577394</v>
      </c>
      <c r="O74">
        <v>0</v>
      </c>
      <c r="P74">
        <v>0</v>
      </c>
      <c r="Q74">
        <v>0</v>
      </c>
      <c r="R74">
        <v>0</v>
      </c>
      <c r="S74">
        <v>0</v>
      </c>
      <c r="T74">
        <v>0</v>
      </c>
      <c r="U74">
        <v>0</v>
      </c>
      <c r="V74">
        <v>0</v>
      </c>
      <c r="W74">
        <v>0</v>
      </c>
      <c r="X74">
        <v>0</v>
      </c>
      <c r="Y74">
        <v>0</v>
      </c>
      <c r="Z74">
        <v>0</v>
      </c>
      <c r="AA74">
        <v>0</v>
      </c>
      <c r="AB74">
        <v>0</v>
      </c>
      <c r="AC74">
        <v>0</v>
      </c>
      <c r="AD74">
        <v>0</v>
      </c>
      <c r="AE74">
        <v>1.66396664E-7</v>
      </c>
      <c r="AF74">
        <v>0</v>
      </c>
    </row>
    <row r="75" spans="1:32" x14ac:dyDescent="0.25">
      <c r="A75" t="s">
        <v>264</v>
      </c>
      <c r="B75" t="s">
        <v>307</v>
      </c>
      <c r="C75">
        <v>0</v>
      </c>
      <c r="D75">
        <v>0</v>
      </c>
      <c r="E75">
        <v>0</v>
      </c>
      <c r="F75">
        <v>3.08822481E-9</v>
      </c>
      <c r="G75">
        <v>0</v>
      </c>
      <c r="H75">
        <v>0</v>
      </c>
      <c r="I75">
        <v>0</v>
      </c>
      <c r="J75">
        <v>0</v>
      </c>
      <c r="K75">
        <v>3.8422811599999999E-4</v>
      </c>
      <c r="L75">
        <v>1.44655949E-3</v>
      </c>
      <c r="M75">
        <v>0</v>
      </c>
      <c r="N75">
        <v>4.5611749000000002E-3</v>
      </c>
      <c r="O75">
        <v>0</v>
      </c>
      <c r="P75">
        <v>0</v>
      </c>
      <c r="Q75">
        <v>0</v>
      </c>
      <c r="R75">
        <v>0</v>
      </c>
      <c r="S75">
        <v>0</v>
      </c>
      <c r="T75">
        <v>0</v>
      </c>
      <c r="U75">
        <v>0</v>
      </c>
      <c r="V75">
        <v>0</v>
      </c>
      <c r="W75">
        <v>0</v>
      </c>
      <c r="X75">
        <v>0</v>
      </c>
      <c r="Y75">
        <v>0</v>
      </c>
      <c r="Z75">
        <v>0</v>
      </c>
      <c r="AA75">
        <v>0</v>
      </c>
      <c r="AB75">
        <v>0</v>
      </c>
      <c r="AC75">
        <v>0</v>
      </c>
      <c r="AD75">
        <v>0</v>
      </c>
      <c r="AE75">
        <v>3.08822481E-9</v>
      </c>
      <c r="AF75">
        <v>0</v>
      </c>
    </row>
    <row r="76" spans="1:32" x14ac:dyDescent="0.25">
      <c r="A76" t="s">
        <v>264</v>
      </c>
      <c r="B76" t="s">
        <v>308</v>
      </c>
      <c r="C76">
        <v>0</v>
      </c>
      <c r="D76">
        <v>0</v>
      </c>
      <c r="E76">
        <v>0</v>
      </c>
      <c r="F76">
        <v>4.9531937E-8</v>
      </c>
      <c r="G76">
        <v>0</v>
      </c>
      <c r="H76">
        <v>0</v>
      </c>
      <c r="I76">
        <v>0</v>
      </c>
      <c r="J76">
        <v>0</v>
      </c>
      <c r="K76">
        <v>9.9451628099999998E-3</v>
      </c>
      <c r="L76">
        <v>3.4432933399999997E-2</v>
      </c>
      <c r="M76">
        <v>0</v>
      </c>
      <c r="N76">
        <v>0.10946908900000001</v>
      </c>
      <c r="O76">
        <v>0</v>
      </c>
      <c r="P76">
        <v>0</v>
      </c>
      <c r="Q76">
        <v>0</v>
      </c>
      <c r="R76">
        <v>0</v>
      </c>
      <c r="S76">
        <v>0</v>
      </c>
      <c r="T76">
        <v>0</v>
      </c>
      <c r="U76">
        <v>0</v>
      </c>
      <c r="V76">
        <v>0</v>
      </c>
      <c r="W76">
        <v>0</v>
      </c>
      <c r="X76">
        <v>0</v>
      </c>
      <c r="Y76">
        <v>0</v>
      </c>
      <c r="Z76">
        <v>0</v>
      </c>
      <c r="AA76">
        <v>0</v>
      </c>
      <c r="AB76">
        <v>0</v>
      </c>
      <c r="AC76">
        <v>0</v>
      </c>
      <c r="AD76">
        <v>0</v>
      </c>
      <c r="AE76">
        <v>4.9531937E-8</v>
      </c>
      <c r="AF76">
        <v>0</v>
      </c>
    </row>
    <row r="77" spans="1:32" x14ac:dyDescent="0.25">
      <c r="A77" t="s">
        <v>264</v>
      </c>
      <c r="B77" t="s">
        <v>309</v>
      </c>
      <c r="C77">
        <v>0</v>
      </c>
      <c r="D77">
        <v>0</v>
      </c>
      <c r="E77">
        <v>0</v>
      </c>
      <c r="F77">
        <v>8.3352575000000001E-10</v>
      </c>
      <c r="G77">
        <v>0</v>
      </c>
      <c r="H77">
        <v>0</v>
      </c>
      <c r="I77">
        <v>0</v>
      </c>
      <c r="J77">
        <v>0</v>
      </c>
      <c r="K77">
        <v>3.6033961900000001E-4</v>
      </c>
      <c r="L77">
        <v>9.5287682700000002E-4</v>
      </c>
      <c r="M77">
        <v>0</v>
      </c>
      <c r="N77">
        <v>3.12501643E-3</v>
      </c>
      <c r="O77">
        <v>0</v>
      </c>
      <c r="P77">
        <v>0</v>
      </c>
      <c r="Q77">
        <v>0</v>
      </c>
      <c r="R77">
        <v>0</v>
      </c>
      <c r="S77">
        <v>0</v>
      </c>
      <c r="T77">
        <v>0</v>
      </c>
      <c r="U77">
        <v>0</v>
      </c>
      <c r="V77">
        <v>0</v>
      </c>
      <c r="W77">
        <v>0</v>
      </c>
      <c r="X77">
        <v>0</v>
      </c>
      <c r="Y77">
        <v>0</v>
      </c>
      <c r="Z77">
        <v>0</v>
      </c>
      <c r="AA77">
        <v>0</v>
      </c>
      <c r="AB77">
        <v>0</v>
      </c>
      <c r="AC77">
        <v>0</v>
      </c>
      <c r="AD77">
        <v>0</v>
      </c>
      <c r="AE77">
        <v>8.3352575000000001E-10</v>
      </c>
      <c r="AF77">
        <v>0</v>
      </c>
    </row>
    <row r="78" spans="1:32" x14ac:dyDescent="0.25">
      <c r="A78" t="s">
        <v>264</v>
      </c>
      <c r="B78" t="s">
        <v>310</v>
      </c>
      <c r="C78">
        <v>0</v>
      </c>
      <c r="D78">
        <v>0</v>
      </c>
      <c r="E78">
        <v>0</v>
      </c>
      <c r="F78">
        <v>2.05835508E-8</v>
      </c>
      <c r="G78">
        <v>0</v>
      </c>
      <c r="H78">
        <v>0</v>
      </c>
      <c r="I78">
        <v>0</v>
      </c>
      <c r="J78">
        <v>0</v>
      </c>
      <c r="K78">
        <v>1.2075906399999999E-2</v>
      </c>
      <c r="L78">
        <v>3.0642531899999999E-2</v>
      </c>
      <c r="M78">
        <v>0</v>
      </c>
      <c r="N78">
        <v>0.101042417</v>
      </c>
      <c r="O78">
        <v>0</v>
      </c>
      <c r="P78">
        <v>0</v>
      </c>
      <c r="Q78">
        <v>0</v>
      </c>
      <c r="R78">
        <v>0</v>
      </c>
      <c r="S78">
        <v>0</v>
      </c>
      <c r="T78">
        <v>0</v>
      </c>
      <c r="U78">
        <v>0</v>
      </c>
      <c r="V78">
        <v>0</v>
      </c>
      <c r="W78">
        <v>0</v>
      </c>
      <c r="X78">
        <v>0</v>
      </c>
      <c r="Y78">
        <v>0</v>
      </c>
      <c r="Z78">
        <v>0</v>
      </c>
      <c r="AA78">
        <v>0</v>
      </c>
      <c r="AB78">
        <v>0</v>
      </c>
      <c r="AC78">
        <v>0</v>
      </c>
      <c r="AD78">
        <v>0</v>
      </c>
      <c r="AE78">
        <v>2.05835508E-8</v>
      </c>
      <c r="AF78">
        <v>0</v>
      </c>
    </row>
    <row r="79" spans="1:32" x14ac:dyDescent="0.25">
      <c r="A79" t="s">
        <v>264</v>
      </c>
      <c r="B79" t="s">
        <v>311</v>
      </c>
      <c r="C79">
        <v>0</v>
      </c>
      <c r="D79">
        <v>0</v>
      </c>
      <c r="E79">
        <v>0</v>
      </c>
      <c r="F79">
        <v>2.0031897300000001E-10</v>
      </c>
      <c r="G79">
        <v>0</v>
      </c>
      <c r="H79">
        <v>0</v>
      </c>
      <c r="I79">
        <v>0</v>
      </c>
      <c r="J79">
        <v>0</v>
      </c>
      <c r="K79">
        <v>2.9618667999999998E-4</v>
      </c>
      <c r="L79">
        <v>5.5009002099999996E-4</v>
      </c>
      <c r="M79">
        <v>0</v>
      </c>
      <c r="N79">
        <v>1.9031034000000001E-3</v>
      </c>
      <c r="O79">
        <v>0</v>
      </c>
      <c r="P79">
        <v>0</v>
      </c>
      <c r="Q79">
        <v>0</v>
      </c>
      <c r="R79">
        <v>0</v>
      </c>
      <c r="S79">
        <v>0</v>
      </c>
      <c r="T79">
        <v>0</v>
      </c>
      <c r="U79">
        <v>0</v>
      </c>
      <c r="V79">
        <v>0</v>
      </c>
      <c r="W79">
        <v>0</v>
      </c>
      <c r="X79">
        <v>0</v>
      </c>
      <c r="Y79">
        <v>0</v>
      </c>
      <c r="Z79">
        <v>0</v>
      </c>
      <c r="AA79">
        <v>0</v>
      </c>
      <c r="AB79">
        <v>0</v>
      </c>
      <c r="AC79">
        <v>0</v>
      </c>
      <c r="AD79">
        <v>0</v>
      </c>
      <c r="AE79">
        <v>2.0031897300000001E-10</v>
      </c>
      <c r="AF79">
        <v>0</v>
      </c>
    </row>
    <row r="80" spans="1:32" x14ac:dyDescent="0.25">
      <c r="A80" t="s">
        <v>264</v>
      </c>
      <c r="B80" t="s">
        <v>312</v>
      </c>
      <c r="C80">
        <v>0</v>
      </c>
      <c r="D80">
        <v>0</v>
      </c>
      <c r="E80">
        <v>0</v>
      </c>
      <c r="F80">
        <v>8.5741649899999994E-9</v>
      </c>
      <c r="G80">
        <v>0</v>
      </c>
      <c r="H80">
        <v>0</v>
      </c>
      <c r="I80">
        <v>0</v>
      </c>
      <c r="J80">
        <v>0</v>
      </c>
      <c r="K80">
        <v>1.42323934E-2</v>
      </c>
      <c r="L80">
        <v>2.7064088300000001E-2</v>
      </c>
      <c r="M80">
        <v>0</v>
      </c>
      <c r="N80">
        <v>9.3249745100000003E-2</v>
      </c>
      <c r="O80">
        <v>0</v>
      </c>
      <c r="P80">
        <v>0</v>
      </c>
      <c r="Q80">
        <v>0</v>
      </c>
      <c r="R80">
        <v>0</v>
      </c>
      <c r="S80">
        <v>0</v>
      </c>
      <c r="T80">
        <v>0</v>
      </c>
      <c r="U80">
        <v>0</v>
      </c>
      <c r="V80">
        <v>0</v>
      </c>
      <c r="W80">
        <v>0</v>
      </c>
      <c r="X80">
        <v>0</v>
      </c>
      <c r="Y80">
        <v>0</v>
      </c>
      <c r="Z80">
        <v>0</v>
      </c>
      <c r="AA80">
        <v>0</v>
      </c>
      <c r="AB80">
        <v>0</v>
      </c>
      <c r="AC80">
        <v>0</v>
      </c>
      <c r="AD80">
        <v>0</v>
      </c>
      <c r="AE80">
        <v>8.5741649899999994E-9</v>
      </c>
      <c r="AF80">
        <v>0</v>
      </c>
    </row>
    <row r="81" spans="1:32" x14ac:dyDescent="0.25">
      <c r="A81" t="s">
        <v>264</v>
      </c>
      <c r="B81" t="s">
        <v>313</v>
      </c>
      <c r="C81">
        <v>0</v>
      </c>
      <c r="D81">
        <v>0</v>
      </c>
      <c r="E81">
        <v>0</v>
      </c>
      <c r="F81">
        <v>3.3149978199999997E-11</v>
      </c>
      <c r="G81">
        <v>0</v>
      </c>
      <c r="H81">
        <v>0</v>
      </c>
      <c r="I81">
        <v>0</v>
      </c>
      <c r="J81">
        <v>0</v>
      </c>
      <c r="K81">
        <v>1.7384775100000001E-4</v>
      </c>
      <c r="L81">
        <v>2.3604991299999999E-4</v>
      </c>
      <c r="M81">
        <v>0</v>
      </c>
      <c r="N81">
        <v>8.6916629000000003E-4</v>
      </c>
      <c r="O81">
        <v>0</v>
      </c>
      <c r="P81">
        <v>0</v>
      </c>
      <c r="Q81">
        <v>0</v>
      </c>
      <c r="R81">
        <v>0</v>
      </c>
      <c r="S81">
        <v>0</v>
      </c>
      <c r="T81">
        <v>0</v>
      </c>
      <c r="U81">
        <v>0</v>
      </c>
      <c r="V81">
        <v>0</v>
      </c>
      <c r="W81">
        <v>0</v>
      </c>
      <c r="X81">
        <v>0</v>
      </c>
      <c r="Y81">
        <v>0</v>
      </c>
      <c r="Z81">
        <v>0</v>
      </c>
      <c r="AA81">
        <v>0</v>
      </c>
      <c r="AB81">
        <v>0</v>
      </c>
      <c r="AC81">
        <v>0</v>
      </c>
      <c r="AD81">
        <v>0</v>
      </c>
      <c r="AE81">
        <v>3.3149978199999997E-11</v>
      </c>
      <c r="AF81">
        <v>0</v>
      </c>
    </row>
    <row r="82" spans="1:32" x14ac:dyDescent="0.25">
      <c r="A82" t="s">
        <v>264</v>
      </c>
      <c r="B82" t="s">
        <v>314</v>
      </c>
      <c r="C82">
        <v>0</v>
      </c>
      <c r="D82">
        <v>0</v>
      </c>
      <c r="E82">
        <v>0</v>
      </c>
      <c r="F82">
        <v>2.86284482E-9</v>
      </c>
      <c r="G82">
        <v>0</v>
      </c>
      <c r="H82">
        <v>0</v>
      </c>
      <c r="I82">
        <v>0</v>
      </c>
      <c r="J82">
        <v>0</v>
      </c>
      <c r="K82">
        <v>1.7942560600000001E-2</v>
      </c>
      <c r="L82">
        <v>2.3082202900000001E-2</v>
      </c>
      <c r="M82">
        <v>0</v>
      </c>
      <c r="N82">
        <v>8.6050874099999994E-2</v>
      </c>
      <c r="O82">
        <v>0</v>
      </c>
      <c r="P82">
        <v>0</v>
      </c>
      <c r="Q82">
        <v>0</v>
      </c>
      <c r="R82">
        <v>0</v>
      </c>
      <c r="S82">
        <v>0</v>
      </c>
      <c r="T82">
        <v>0</v>
      </c>
      <c r="U82">
        <v>0</v>
      </c>
      <c r="V82">
        <v>0</v>
      </c>
      <c r="W82">
        <v>0</v>
      </c>
      <c r="X82">
        <v>0</v>
      </c>
      <c r="Y82">
        <v>0</v>
      </c>
      <c r="Z82">
        <v>0</v>
      </c>
      <c r="AA82">
        <v>0</v>
      </c>
      <c r="AB82">
        <v>0</v>
      </c>
      <c r="AC82">
        <v>0</v>
      </c>
      <c r="AD82">
        <v>0</v>
      </c>
      <c r="AE82">
        <v>2.86284482E-9</v>
      </c>
      <c r="AF82">
        <v>0</v>
      </c>
    </row>
    <row r="83" spans="1:32" x14ac:dyDescent="0.25">
      <c r="A83" t="s">
        <v>264</v>
      </c>
      <c r="B83" t="s">
        <v>315</v>
      </c>
      <c r="C83">
        <v>0</v>
      </c>
      <c r="D83">
        <v>0</v>
      </c>
      <c r="E83">
        <v>0</v>
      </c>
      <c r="F83">
        <v>1.3094580099999999E-11</v>
      </c>
      <c r="G83">
        <v>0</v>
      </c>
      <c r="H83">
        <v>0</v>
      </c>
      <c r="I83">
        <v>0</v>
      </c>
      <c r="J83">
        <v>0</v>
      </c>
      <c r="K83">
        <v>2.06624821E-4</v>
      </c>
      <c r="L83">
        <v>1.9682810999999999E-4</v>
      </c>
      <c r="M83">
        <v>0</v>
      </c>
      <c r="N83">
        <v>7.9402343400000004E-4</v>
      </c>
      <c r="O83">
        <v>0</v>
      </c>
      <c r="P83">
        <v>0</v>
      </c>
      <c r="Q83">
        <v>0</v>
      </c>
      <c r="R83">
        <v>0</v>
      </c>
      <c r="S83">
        <v>0</v>
      </c>
      <c r="T83">
        <v>0</v>
      </c>
      <c r="U83">
        <v>0</v>
      </c>
      <c r="V83">
        <v>0</v>
      </c>
      <c r="W83">
        <v>0</v>
      </c>
      <c r="X83">
        <v>0</v>
      </c>
      <c r="Y83">
        <v>0</v>
      </c>
      <c r="Z83">
        <v>0</v>
      </c>
      <c r="AA83">
        <v>0</v>
      </c>
      <c r="AB83">
        <v>0</v>
      </c>
      <c r="AC83">
        <v>0</v>
      </c>
      <c r="AD83">
        <v>0</v>
      </c>
      <c r="AE83">
        <v>1.3094580099999999E-11</v>
      </c>
      <c r="AF83">
        <v>0</v>
      </c>
    </row>
    <row r="84" spans="1:32" x14ac:dyDescent="0.25">
      <c r="A84" t="s">
        <v>264</v>
      </c>
      <c r="B84" t="s">
        <v>316</v>
      </c>
      <c r="C84">
        <v>0</v>
      </c>
      <c r="D84">
        <v>0</v>
      </c>
      <c r="E84">
        <v>0</v>
      </c>
      <c r="F84">
        <v>1.1718321899999999E-9</v>
      </c>
      <c r="G84">
        <v>0</v>
      </c>
      <c r="H84">
        <v>0</v>
      </c>
      <c r="I84">
        <v>0</v>
      </c>
      <c r="J84">
        <v>0</v>
      </c>
      <c r="K84">
        <v>2.0875235499999999E-2</v>
      </c>
      <c r="L84">
        <v>1.93210745E-2</v>
      </c>
      <c r="M84">
        <v>0</v>
      </c>
      <c r="N84">
        <v>7.8608712499999997E-2</v>
      </c>
      <c r="O84">
        <v>0</v>
      </c>
      <c r="P84">
        <v>0</v>
      </c>
      <c r="Q84">
        <v>0</v>
      </c>
      <c r="R84">
        <v>0</v>
      </c>
      <c r="S84">
        <v>0</v>
      </c>
      <c r="T84">
        <v>0</v>
      </c>
      <c r="U84">
        <v>0</v>
      </c>
      <c r="V84">
        <v>0</v>
      </c>
      <c r="W84">
        <v>0</v>
      </c>
      <c r="X84">
        <v>0</v>
      </c>
      <c r="Y84">
        <v>0</v>
      </c>
      <c r="Z84">
        <v>0</v>
      </c>
      <c r="AA84">
        <v>0</v>
      </c>
      <c r="AB84">
        <v>0</v>
      </c>
      <c r="AC84">
        <v>0</v>
      </c>
      <c r="AD84">
        <v>0</v>
      </c>
      <c r="AE84">
        <v>1.1718321899999999E-9</v>
      </c>
      <c r="AF84">
        <v>0</v>
      </c>
    </row>
    <row r="85" spans="1:32" x14ac:dyDescent="0.25">
      <c r="A85" t="s">
        <v>264</v>
      </c>
      <c r="B85" t="s">
        <v>317</v>
      </c>
      <c r="C85">
        <v>0</v>
      </c>
      <c r="D85">
        <v>0</v>
      </c>
      <c r="E85">
        <v>0</v>
      </c>
      <c r="F85">
        <v>3.59229025E-12</v>
      </c>
      <c r="G85">
        <v>0</v>
      </c>
      <c r="H85">
        <v>0</v>
      </c>
      <c r="I85">
        <v>0</v>
      </c>
      <c r="J85">
        <v>0</v>
      </c>
      <c r="K85">
        <v>2.3387715600000001E-4</v>
      </c>
      <c r="L85">
        <v>1.62027447E-4</v>
      </c>
      <c r="M85">
        <v>0</v>
      </c>
      <c r="N85">
        <v>7.2529478700000002E-4</v>
      </c>
      <c r="O85">
        <v>0</v>
      </c>
      <c r="P85">
        <v>0</v>
      </c>
      <c r="Q85">
        <v>0</v>
      </c>
      <c r="R85">
        <v>0</v>
      </c>
      <c r="S85">
        <v>0</v>
      </c>
      <c r="T85">
        <v>0</v>
      </c>
      <c r="U85">
        <v>0</v>
      </c>
      <c r="V85">
        <v>0</v>
      </c>
      <c r="W85">
        <v>0</v>
      </c>
      <c r="X85">
        <v>0</v>
      </c>
      <c r="Y85">
        <v>0</v>
      </c>
      <c r="Z85">
        <v>0</v>
      </c>
      <c r="AA85">
        <v>0</v>
      </c>
      <c r="AB85">
        <v>0</v>
      </c>
      <c r="AC85">
        <v>0</v>
      </c>
      <c r="AD85">
        <v>0</v>
      </c>
      <c r="AE85">
        <v>3.59229025E-12</v>
      </c>
      <c r="AF85">
        <v>0</v>
      </c>
    </row>
    <row r="86" spans="1:32" x14ac:dyDescent="0.25">
      <c r="A86" t="s">
        <v>264</v>
      </c>
      <c r="B86" t="s">
        <v>318</v>
      </c>
      <c r="C86">
        <v>0</v>
      </c>
      <c r="D86">
        <v>0</v>
      </c>
      <c r="E86">
        <v>0</v>
      </c>
      <c r="F86">
        <v>4.1762110600000001E-10</v>
      </c>
      <c r="G86">
        <v>0</v>
      </c>
      <c r="H86">
        <v>0</v>
      </c>
      <c r="I86">
        <v>0</v>
      </c>
      <c r="J86">
        <v>0</v>
      </c>
      <c r="K86">
        <v>2.3876463800000001E-2</v>
      </c>
      <c r="L86">
        <v>1.5757853700000001E-2</v>
      </c>
      <c r="M86">
        <v>0</v>
      </c>
      <c r="N86">
        <v>7.1808537199999994E-2</v>
      </c>
      <c r="O86">
        <v>0</v>
      </c>
      <c r="P86">
        <v>0</v>
      </c>
      <c r="Q86">
        <v>0</v>
      </c>
      <c r="R86">
        <v>0</v>
      </c>
      <c r="S86">
        <v>0</v>
      </c>
      <c r="T86">
        <v>0</v>
      </c>
      <c r="U86">
        <v>0</v>
      </c>
      <c r="V86">
        <v>0</v>
      </c>
      <c r="W86">
        <v>0</v>
      </c>
      <c r="X86">
        <v>0</v>
      </c>
      <c r="Y86">
        <v>0</v>
      </c>
      <c r="Z86">
        <v>0</v>
      </c>
      <c r="AA86">
        <v>0</v>
      </c>
      <c r="AB86">
        <v>0</v>
      </c>
      <c r="AC86">
        <v>0</v>
      </c>
      <c r="AD86">
        <v>0</v>
      </c>
      <c r="AE86">
        <v>4.1762110600000001E-10</v>
      </c>
      <c r="AF86">
        <v>0</v>
      </c>
    </row>
    <row r="87" spans="1:32" x14ac:dyDescent="0.25">
      <c r="A87" t="s">
        <v>264</v>
      </c>
      <c r="B87" t="s">
        <v>319</v>
      </c>
      <c r="C87">
        <v>0</v>
      </c>
      <c r="D87">
        <v>0</v>
      </c>
      <c r="E87">
        <v>0</v>
      </c>
      <c r="F87">
        <v>1.05870708E-12</v>
      </c>
      <c r="G87">
        <v>0</v>
      </c>
      <c r="H87">
        <v>0</v>
      </c>
      <c r="I87">
        <v>0</v>
      </c>
      <c r="J87">
        <v>0</v>
      </c>
      <c r="K87">
        <v>2.6314803199999998E-4</v>
      </c>
      <c r="L87">
        <v>1.28523419E-4</v>
      </c>
      <c r="M87">
        <v>6.3291814599999996E-4</v>
      </c>
      <c r="N87">
        <v>0</v>
      </c>
      <c r="O87">
        <v>0</v>
      </c>
      <c r="P87">
        <v>0</v>
      </c>
      <c r="Q87">
        <v>0</v>
      </c>
      <c r="R87">
        <v>0</v>
      </c>
      <c r="S87">
        <v>0</v>
      </c>
      <c r="T87">
        <v>0</v>
      </c>
      <c r="U87">
        <v>0</v>
      </c>
      <c r="V87">
        <v>0</v>
      </c>
      <c r="W87">
        <v>0</v>
      </c>
      <c r="X87">
        <v>0</v>
      </c>
      <c r="Y87">
        <v>0</v>
      </c>
      <c r="Z87">
        <v>0</v>
      </c>
      <c r="AA87">
        <v>0</v>
      </c>
      <c r="AB87">
        <v>0</v>
      </c>
      <c r="AC87">
        <v>0</v>
      </c>
      <c r="AD87">
        <v>0</v>
      </c>
      <c r="AE87">
        <v>1.05870708E-12</v>
      </c>
      <c r="AF87">
        <v>0</v>
      </c>
    </row>
    <row r="88" spans="1:32" x14ac:dyDescent="0.25">
      <c r="A88" t="s">
        <v>264</v>
      </c>
      <c r="B88" t="s">
        <v>320</v>
      </c>
      <c r="C88">
        <v>0</v>
      </c>
      <c r="D88">
        <v>0</v>
      </c>
      <c r="E88">
        <v>0</v>
      </c>
      <c r="F88">
        <v>8.8463324800000004E-11</v>
      </c>
      <c r="G88">
        <v>0</v>
      </c>
      <c r="H88">
        <v>0</v>
      </c>
      <c r="I88">
        <v>0</v>
      </c>
      <c r="J88">
        <v>0</v>
      </c>
      <c r="K88">
        <v>2.7066011899999999E-2</v>
      </c>
      <c r="L88">
        <v>1.23260613E-2</v>
      </c>
      <c r="M88">
        <v>6.2662828700000006E-2</v>
      </c>
      <c r="N88">
        <v>0</v>
      </c>
      <c r="O88">
        <v>0</v>
      </c>
      <c r="P88">
        <v>0</v>
      </c>
      <c r="Q88">
        <v>0</v>
      </c>
      <c r="R88">
        <v>0</v>
      </c>
      <c r="S88">
        <v>0</v>
      </c>
      <c r="T88">
        <v>0</v>
      </c>
      <c r="U88">
        <v>0</v>
      </c>
      <c r="V88">
        <v>0</v>
      </c>
      <c r="W88">
        <v>0</v>
      </c>
      <c r="X88">
        <v>0</v>
      </c>
      <c r="Y88">
        <v>0</v>
      </c>
      <c r="Z88">
        <v>0</v>
      </c>
      <c r="AA88">
        <v>0</v>
      </c>
      <c r="AB88">
        <v>0</v>
      </c>
      <c r="AC88">
        <v>0</v>
      </c>
      <c r="AD88">
        <v>0</v>
      </c>
      <c r="AE88">
        <v>8.8463324800000004E-11</v>
      </c>
      <c r="AF88">
        <v>0</v>
      </c>
    </row>
    <row r="89" spans="1:32" x14ac:dyDescent="0.25">
      <c r="A89" t="s">
        <v>264</v>
      </c>
      <c r="B89" t="s">
        <v>321</v>
      </c>
      <c r="C89">
        <v>0</v>
      </c>
      <c r="D89">
        <v>0</v>
      </c>
      <c r="E89">
        <v>0</v>
      </c>
      <c r="F89">
        <v>0</v>
      </c>
      <c r="G89">
        <v>0</v>
      </c>
      <c r="H89">
        <v>0</v>
      </c>
      <c r="I89">
        <v>0</v>
      </c>
      <c r="J89">
        <v>0</v>
      </c>
      <c r="K89">
        <v>0</v>
      </c>
      <c r="L89">
        <v>0</v>
      </c>
      <c r="M89">
        <v>0</v>
      </c>
      <c r="N89">
        <v>0</v>
      </c>
      <c r="O89">
        <v>0</v>
      </c>
      <c r="P89">
        <v>0</v>
      </c>
      <c r="Q89">
        <v>0</v>
      </c>
      <c r="R89">
        <v>0</v>
      </c>
      <c r="S89">
        <v>0</v>
      </c>
      <c r="T89">
        <v>0</v>
      </c>
      <c r="U89">
        <v>0</v>
      </c>
      <c r="V89">
        <v>0</v>
      </c>
      <c r="W89">
        <v>1</v>
      </c>
      <c r="X89">
        <v>0.33006347600000002</v>
      </c>
      <c r="Y89">
        <v>0</v>
      </c>
      <c r="Z89">
        <v>0</v>
      </c>
      <c r="AA89">
        <v>0</v>
      </c>
      <c r="AB89">
        <v>0</v>
      </c>
      <c r="AC89">
        <v>0</v>
      </c>
      <c r="AD89">
        <v>0</v>
      </c>
      <c r="AE89">
        <v>0</v>
      </c>
      <c r="AF89">
        <v>0</v>
      </c>
    </row>
    <row r="90" spans="1:32" x14ac:dyDescent="0.25">
      <c r="A90" t="s">
        <v>264</v>
      </c>
      <c r="B90" t="s">
        <v>322</v>
      </c>
      <c r="C90">
        <v>0</v>
      </c>
      <c r="D90">
        <v>0</v>
      </c>
      <c r="E90">
        <v>0</v>
      </c>
      <c r="F90">
        <v>0</v>
      </c>
      <c r="G90">
        <v>0</v>
      </c>
      <c r="H90">
        <v>0</v>
      </c>
      <c r="I90">
        <v>0</v>
      </c>
      <c r="J90">
        <v>0</v>
      </c>
      <c r="K90">
        <v>0</v>
      </c>
      <c r="L90">
        <v>0</v>
      </c>
      <c r="M90">
        <v>0</v>
      </c>
      <c r="N90">
        <v>0</v>
      </c>
      <c r="O90">
        <v>0</v>
      </c>
      <c r="P90">
        <v>0</v>
      </c>
      <c r="Q90">
        <v>0</v>
      </c>
      <c r="R90">
        <v>0</v>
      </c>
      <c r="S90">
        <v>0</v>
      </c>
      <c r="T90">
        <v>0</v>
      </c>
      <c r="U90">
        <v>0</v>
      </c>
      <c r="V90">
        <v>0</v>
      </c>
      <c r="W90">
        <v>0</v>
      </c>
      <c r="X90">
        <v>0.29288913999999999</v>
      </c>
      <c r="Y90">
        <v>0</v>
      </c>
      <c r="Z90">
        <v>0</v>
      </c>
      <c r="AA90">
        <v>0</v>
      </c>
      <c r="AB90">
        <v>0</v>
      </c>
      <c r="AC90">
        <v>0</v>
      </c>
      <c r="AD90">
        <v>0</v>
      </c>
      <c r="AE90">
        <v>0</v>
      </c>
      <c r="AF90">
        <v>0</v>
      </c>
    </row>
    <row r="91" spans="1:32" x14ac:dyDescent="0.25">
      <c r="A91" t="s">
        <v>264</v>
      </c>
      <c r="B91" t="s">
        <v>323</v>
      </c>
      <c r="C91">
        <v>0</v>
      </c>
      <c r="D91">
        <v>0</v>
      </c>
      <c r="E91">
        <v>0</v>
      </c>
      <c r="F91">
        <v>0</v>
      </c>
      <c r="G91">
        <v>0</v>
      </c>
      <c r="H91">
        <v>0</v>
      </c>
      <c r="I91">
        <v>0</v>
      </c>
      <c r="J91">
        <v>0</v>
      </c>
      <c r="K91">
        <v>0</v>
      </c>
      <c r="L91">
        <v>0</v>
      </c>
      <c r="M91">
        <v>0</v>
      </c>
      <c r="N91">
        <v>0</v>
      </c>
      <c r="O91">
        <v>0</v>
      </c>
      <c r="P91">
        <v>0</v>
      </c>
      <c r="Q91">
        <v>0</v>
      </c>
      <c r="R91">
        <v>0</v>
      </c>
      <c r="S91">
        <v>0</v>
      </c>
      <c r="T91">
        <v>0</v>
      </c>
      <c r="U91">
        <v>0</v>
      </c>
      <c r="V91">
        <v>0</v>
      </c>
      <c r="W91">
        <v>0</v>
      </c>
      <c r="X91">
        <v>0.37704738399999999</v>
      </c>
      <c r="Y91">
        <v>0</v>
      </c>
      <c r="Z91">
        <v>0</v>
      </c>
      <c r="AA91">
        <v>0</v>
      </c>
      <c r="AB91">
        <v>0</v>
      </c>
      <c r="AC91">
        <v>0</v>
      </c>
      <c r="AD91">
        <v>0</v>
      </c>
      <c r="AE91">
        <v>0</v>
      </c>
      <c r="AF91">
        <v>0</v>
      </c>
    </row>
    <row r="92" spans="1:32" x14ac:dyDescent="0.25">
      <c r="A92" t="s">
        <v>264</v>
      </c>
      <c r="B92" t="s">
        <v>324</v>
      </c>
      <c r="C92">
        <v>0</v>
      </c>
      <c r="D92">
        <v>0</v>
      </c>
      <c r="E92">
        <v>0</v>
      </c>
      <c r="F92">
        <v>0</v>
      </c>
      <c r="G92">
        <v>0</v>
      </c>
      <c r="H92">
        <v>0</v>
      </c>
      <c r="I92">
        <v>0</v>
      </c>
      <c r="J92">
        <v>0</v>
      </c>
      <c r="K92">
        <v>0</v>
      </c>
      <c r="L92">
        <v>0</v>
      </c>
      <c r="M92">
        <v>0</v>
      </c>
      <c r="N92">
        <v>0</v>
      </c>
      <c r="O92">
        <v>0</v>
      </c>
      <c r="P92">
        <v>0</v>
      </c>
      <c r="Q92">
        <v>0</v>
      </c>
      <c r="R92">
        <v>0</v>
      </c>
      <c r="S92">
        <v>0</v>
      </c>
      <c r="T92">
        <v>0</v>
      </c>
      <c r="U92">
        <v>0</v>
      </c>
      <c r="V92">
        <v>0</v>
      </c>
      <c r="W92">
        <v>0</v>
      </c>
      <c r="X92">
        <v>0</v>
      </c>
      <c r="Y92">
        <v>0</v>
      </c>
      <c r="Z92">
        <v>0</v>
      </c>
      <c r="AA92">
        <v>0</v>
      </c>
      <c r="AB92">
        <v>0</v>
      </c>
      <c r="AC92">
        <v>0</v>
      </c>
      <c r="AD92">
        <v>0</v>
      </c>
      <c r="AE92">
        <v>0</v>
      </c>
      <c r="AF92">
        <v>0</v>
      </c>
    </row>
    <row r="93" spans="1:32" x14ac:dyDescent="0.25">
      <c r="A93" t="s">
        <v>264</v>
      </c>
      <c r="B93" t="s">
        <v>325</v>
      </c>
      <c r="C93">
        <v>0</v>
      </c>
      <c r="D93">
        <v>0</v>
      </c>
      <c r="E93">
        <v>0</v>
      </c>
      <c r="F93">
        <v>0</v>
      </c>
      <c r="G93">
        <v>0</v>
      </c>
      <c r="H93">
        <v>0</v>
      </c>
      <c r="I93">
        <v>0</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row>
    <row r="94" spans="1:32" x14ac:dyDescent="0.25">
      <c r="A94" t="s">
        <v>264</v>
      </c>
      <c r="B94" t="s">
        <v>326</v>
      </c>
      <c r="C94">
        <v>0</v>
      </c>
      <c r="D94">
        <v>0</v>
      </c>
      <c r="E94">
        <v>0</v>
      </c>
      <c r="F94">
        <v>0</v>
      </c>
      <c r="G94">
        <v>0</v>
      </c>
      <c r="H94">
        <v>0</v>
      </c>
      <c r="I94">
        <v>0</v>
      </c>
      <c r="J94">
        <v>0</v>
      </c>
      <c r="K94">
        <v>0</v>
      </c>
      <c r="L94">
        <v>0</v>
      </c>
      <c r="M94">
        <v>0</v>
      </c>
      <c r="N94">
        <v>0</v>
      </c>
      <c r="O94">
        <v>0</v>
      </c>
      <c r="P94">
        <v>0</v>
      </c>
      <c r="Q94">
        <v>0</v>
      </c>
      <c r="R94">
        <v>0</v>
      </c>
      <c r="S94">
        <v>0</v>
      </c>
      <c r="T94">
        <v>0</v>
      </c>
      <c r="U94">
        <v>0</v>
      </c>
      <c r="V94">
        <v>0.655606193</v>
      </c>
      <c r="W94">
        <v>0</v>
      </c>
      <c r="X94">
        <v>0</v>
      </c>
      <c r="Y94">
        <v>0</v>
      </c>
      <c r="Z94">
        <v>0</v>
      </c>
      <c r="AA94">
        <v>0</v>
      </c>
      <c r="AB94">
        <v>0</v>
      </c>
      <c r="AC94">
        <v>0</v>
      </c>
      <c r="AD94">
        <v>0</v>
      </c>
      <c r="AE94">
        <v>0</v>
      </c>
      <c r="AF94">
        <v>0</v>
      </c>
    </row>
    <row r="95" spans="1:32" x14ac:dyDescent="0.25">
      <c r="A95" t="s">
        <v>264</v>
      </c>
      <c r="B95" t="s">
        <v>327</v>
      </c>
      <c r="C95">
        <v>0</v>
      </c>
      <c r="D95">
        <v>0</v>
      </c>
      <c r="E95">
        <v>0</v>
      </c>
      <c r="F95">
        <v>0</v>
      </c>
      <c r="G95">
        <v>0</v>
      </c>
      <c r="H95">
        <v>0</v>
      </c>
      <c r="I95">
        <v>0</v>
      </c>
      <c r="J95">
        <v>0</v>
      </c>
      <c r="K95">
        <v>0</v>
      </c>
      <c r="L95">
        <v>0</v>
      </c>
      <c r="M95">
        <v>0</v>
      </c>
      <c r="N95">
        <v>0</v>
      </c>
      <c r="O95">
        <v>0</v>
      </c>
      <c r="P95">
        <v>0</v>
      </c>
      <c r="Q95">
        <v>0</v>
      </c>
      <c r="R95">
        <v>0</v>
      </c>
      <c r="S95">
        <v>0</v>
      </c>
      <c r="T95">
        <v>0</v>
      </c>
      <c r="U95">
        <v>0</v>
      </c>
      <c r="V95">
        <v>5.0014083799999998E-2</v>
      </c>
      <c r="W95">
        <v>0</v>
      </c>
      <c r="X95">
        <v>0</v>
      </c>
      <c r="Y95">
        <v>0</v>
      </c>
      <c r="Z95">
        <v>0</v>
      </c>
      <c r="AA95">
        <v>0</v>
      </c>
      <c r="AB95">
        <v>0</v>
      </c>
      <c r="AC95">
        <v>0</v>
      </c>
      <c r="AD95">
        <v>0</v>
      </c>
      <c r="AE95">
        <v>0</v>
      </c>
      <c r="AF95">
        <v>0</v>
      </c>
    </row>
    <row r="96" spans="1:32" x14ac:dyDescent="0.25">
      <c r="A96" t="s">
        <v>264</v>
      </c>
      <c r="B96" t="s">
        <v>328</v>
      </c>
      <c r="C96">
        <v>0</v>
      </c>
      <c r="D96">
        <v>0</v>
      </c>
      <c r="E96">
        <v>0</v>
      </c>
      <c r="F96">
        <v>0</v>
      </c>
      <c r="G96">
        <v>0</v>
      </c>
      <c r="H96">
        <v>0</v>
      </c>
      <c r="I96">
        <v>0</v>
      </c>
      <c r="J96">
        <v>0</v>
      </c>
      <c r="K96">
        <v>0</v>
      </c>
      <c r="L96">
        <v>0</v>
      </c>
      <c r="M96">
        <v>0</v>
      </c>
      <c r="N96">
        <v>0</v>
      </c>
      <c r="O96">
        <v>0</v>
      </c>
      <c r="P96">
        <v>0</v>
      </c>
      <c r="Q96">
        <v>0</v>
      </c>
      <c r="R96">
        <v>0</v>
      </c>
      <c r="S96">
        <v>0</v>
      </c>
      <c r="T96">
        <v>0</v>
      </c>
      <c r="U96">
        <v>0</v>
      </c>
      <c r="V96">
        <v>0</v>
      </c>
      <c r="W96">
        <v>0</v>
      </c>
      <c r="X96">
        <v>0</v>
      </c>
      <c r="Y96">
        <v>0</v>
      </c>
      <c r="Z96">
        <v>0</v>
      </c>
      <c r="AA96">
        <v>0</v>
      </c>
      <c r="AB96">
        <v>0</v>
      </c>
      <c r="AC96">
        <v>0</v>
      </c>
      <c r="AD96">
        <v>0</v>
      </c>
      <c r="AE96">
        <v>0</v>
      </c>
      <c r="AF96">
        <v>0</v>
      </c>
    </row>
    <row r="97" spans="1:32" x14ac:dyDescent="0.25">
      <c r="A97" t="s">
        <v>264</v>
      </c>
      <c r="B97" t="s">
        <v>329</v>
      </c>
      <c r="C97">
        <v>0</v>
      </c>
      <c r="D97">
        <v>0</v>
      </c>
      <c r="E97">
        <v>0</v>
      </c>
      <c r="F97">
        <v>0</v>
      </c>
      <c r="G97">
        <v>0</v>
      </c>
      <c r="H97">
        <v>0</v>
      </c>
      <c r="I97">
        <v>0</v>
      </c>
      <c r="J97">
        <v>0</v>
      </c>
      <c r="K97">
        <v>0</v>
      </c>
      <c r="L97">
        <v>0</v>
      </c>
      <c r="M97">
        <v>0</v>
      </c>
      <c r="N97">
        <v>0</v>
      </c>
      <c r="O97">
        <v>0</v>
      </c>
      <c r="P97">
        <v>0</v>
      </c>
      <c r="Q97">
        <v>0</v>
      </c>
      <c r="R97">
        <v>0</v>
      </c>
      <c r="S97">
        <v>0</v>
      </c>
      <c r="T97">
        <v>0</v>
      </c>
      <c r="U97">
        <v>0</v>
      </c>
      <c r="V97">
        <v>0</v>
      </c>
      <c r="W97">
        <v>0</v>
      </c>
      <c r="X97">
        <v>0</v>
      </c>
      <c r="Y97">
        <v>0</v>
      </c>
      <c r="Z97">
        <v>0</v>
      </c>
      <c r="AA97">
        <v>0</v>
      </c>
      <c r="AB97">
        <v>0</v>
      </c>
      <c r="AC97">
        <v>0</v>
      </c>
      <c r="AD97">
        <v>0</v>
      </c>
      <c r="AE97">
        <v>0</v>
      </c>
      <c r="AF97">
        <v>0</v>
      </c>
    </row>
    <row r="98" spans="1:32" x14ac:dyDescent="0.25">
      <c r="A98" t="s">
        <v>264</v>
      </c>
      <c r="B98" t="s">
        <v>330</v>
      </c>
      <c r="C98">
        <v>0</v>
      </c>
      <c r="D98">
        <v>0</v>
      </c>
      <c r="E98">
        <v>0</v>
      </c>
      <c r="F98">
        <v>0</v>
      </c>
      <c r="G98">
        <v>0</v>
      </c>
      <c r="H98">
        <v>0</v>
      </c>
      <c r="I98">
        <v>0</v>
      </c>
      <c r="J98">
        <v>0</v>
      </c>
      <c r="K98">
        <v>0</v>
      </c>
      <c r="L98">
        <v>0</v>
      </c>
      <c r="M98">
        <v>0</v>
      </c>
      <c r="N98">
        <v>0</v>
      </c>
      <c r="O98">
        <v>0</v>
      </c>
      <c r="P98">
        <v>0</v>
      </c>
      <c r="Q98">
        <v>0</v>
      </c>
      <c r="R98">
        <v>0</v>
      </c>
      <c r="S98">
        <v>0</v>
      </c>
      <c r="T98">
        <v>0</v>
      </c>
      <c r="U98">
        <v>0</v>
      </c>
      <c r="V98">
        <v>0.20247859600000001</v>
      </c>
      <c r="W98">
        <v>0</v>
      </c>
      <c r="X98">
        <v>0</v>
      </c>
      <c r="Y98">
        <v>0</v>
      </c>
      <c r="Z98">
        <v>0</v>
      </c>
      <c r="AA98">
        <v>0</v>
      </c>
      <c r="AB98">
        <v>0</v>
      </c>
      <c r="AC98">
        <v>0</v>
      </c>
      <c r="AD98">
        <v>0</v>
      </c>
      <c r="AE98">
        <v>0</v>
      </c>
      <c r="AF98">
        <v>0</v>
      </c>
    </row>
    <row r="99" spans="1:32" x14ac:dyDescent="0.25">
      <c r="A99" t="s">
        <v>264</v>
      </c>
      <c r="B99" t="s">
        <v>331</v>
      </c>
      <c r="C99">
        <v>0</v>
      </c>
      <c r="D99">
        <v>0</v>
      </c>
      <c r="E99">
        <v>0</v>
      </c>
      <c r="F99">
        <v>0</v>
      </c>
      <c r="G99">
        <v>0</v>
      </c>
      <c r="H99">
        <v>0</v>
      </c>
      <c r="I99">
        <v>0</v>
      </c>
      <c r="J99">
        <v>0</v>
      </c>
      <c r="K99">
        <v>0</v>
      </c>
      <c r="L99">
        <v>0</v>
      </c>
      <c r="M99">
        <v>0</v>
      </c>
      <c r="N99">
        <v>0</v>
      </c>
      <c r="O99">
        <v>0</v>
      </c>
      <c r="P99">
        <v>0</v>
      </c>
      <c r="Q99">
        <v>0</v>
      </c>
      <c r="R99">
        <v>0</v>
      </c>
      <c r="S99">
        <v>0</v>
      </c>
      <c r="T99">
        <v>0</v>
      </c>
      <c r="U99">
        <v>0</v>
      </c>
      <c r="V99">
        <v>9.1901126400000005E-2</v>
      </c>
      <c r="W99">
        <v>0</v>
      </c>
      <c r="X99">
        <v>0</v>
      </c>
      <c r="Y99">
        <v>0</v>
      </c>
      <c r="Z99">
        <v>0</v>
      </c>
      <c r="AA99">
        <v>0</v>
      </c>
      <c r="AB99">
        <v>0</v>
      </c>
      <c r="AC99">
        <v>0</v>
      </c>
      <c r="AD99">
        <v>0</v>
      </c>
      <c r="AE99">
        <v>0</v>
      </c>
      <c r="AF99">
        <v>0</v>
      </c>
    </row>
    <row r="100" spans="1:32" x14ac:dyDescent="0.25">
      <c r="A100" t="s">
        <v>264</v>
      </c>
      <c r="B100" t="s">
        <v>332</v>
      </c>
      <c r="C100">
        <v>0</v>
      </c>
      <c r="D100">
        <v>0</v>
      </c>
      <c r="E100">
        <v>0</v>
      </c>
      <c r="F100">
        <v>3.84327578E-7</v>
      </c>
      <c r="G100">
        <v>0</v>
      </c>
      <c r="H100">
        <v>0</v>
      </c>
      <c r="I100">
        <v>0</v>
      </c>
      <c r="J100">
        <v>0</v>
      </c>
      <c r="K100">
        <v>3.7334482100000002E-5</v>
      </c>
      <c r="L100">
        <v>3.0250393899999999E-3</v>
      </c>
      <c r="M100">
        <v>0</v>
      </c>
      <c r="N100">
        <v>0</v>
      </c>
      <c r="O100">
        <v>0</v>
      </c>
      <c r="P100">
        <v>0</v>
      </c>
      <c r="Q100">
        <v>0</v>
      </c>
      <c r="R100">
        <v>0</v>
      </c>
      <c r="S100">
        <v>0</v>
      </c>
      <c r="T100">
        <v>0</v>
      </c>
      <c r="U100">
        <v>0</v>
      </c>
      <c r="V100">
        <v>0</v>
      </c>
      <c r="W100">
        <v>0</v>
      </c>
      <c r="X100">
        <v>0</v>
      </c>
      <c r="Y100">
        <v>0</v>
      </c>
      <c r="Z100">
        <v>0</v>
      </c>
      <c r="AA100">
        <v>0</v>
      </c>
      <c r="AB100">
        <v>0</v>
      </c>
      <c r="AC100">
        <v>0</v>
      </c>
      <c r="AD100">
        <v>0</v>
      </c>
      <c r="AE100">
        <v>3.84327578E-7</v>
      </c>
      <c r="AF100">
        <v>0</v>
      </c>
    </row>
    <row r="101" spans="1:32" x14ac:dyDescent="0.25">
      <c r="A101" t="s">
        <v>264</v>
      </c>
      <c r="B101" t="s">
        <v>333</v>
      </c>
      <c r="C101">
        <v>0</v>
      </c>
      <c r="D101">
        <v>0</v>
      </c>
      <c r="E101">
        <v>0</v>
      </c>
      <c r="F101">
        <v>1.61004226E-6</v>
      </c>
      <c r="G101">
        <v>0</v>
      </c>
      <c r="H101">
        <v>0</v>
      </c>
      <c r="I101">
        <v>0</v>
      </c>
      <c r="J101">
        <v>0</v>
      </c>
      <c r="K101">
        <v>5.0677203100000004E-4</v>
      </c>
      <c r="L101">
        <v>2.4589512899999999E-2</v>
      </c>
      <c r="M101">
        <v>0</v>
      </c>
      <c r="N101">
        <v>3.67979321E-2</v>
      </c>
      <c r="O101">
        <v>3.1205406500000001E-2</v>
      </c>
      <c r="P101">
        <v>0</v>
      </c>
      <c r="Q101">
        <v>0</v>
      </c>
      <c r="R101">
        <v>0</v>
      </c>
      <c r="S101">
        <v>0</v>
      </c>
      <c r="T101">
        <v>0</v>
      </c>
      <c r="U101">
        <v>0</v>
      </c>
      <c r="V101">
        <v>0</v>
      </c>
      <c r="W101">
        <v>0</v>
      </c>
      <c r="X101">
        <v>0</v>
      </c>
      <c r="Y101">
        <v>0</v>
      </c>
      <c r="Z101">
        <v>0</v>
      </c>
      <c r="AA101">
        <v>0</v>
      </c>
      <c r="AB101">
        <v>0</v>
      </c>
      <c r="AC101">
        <v>0</v>
      </c>
      <c r="AD101">
        <v>0</v>
      </c>
      <c r="AE101">
        <v>1.61004226E-6</v>
      </c>
      <c r="AF101">
        <v>0</v>
      </c>
    </row>
    <row r="102" spans="1:32" x14ac:dyDescent="0.25">
      <c r="A102" t="s">
        <v>264</v>
      </c>
      <c r="B102" t="s">
        <v>334</v>
      </c>
      <c r="C102">
        <v>0</v>
      </c>
      <c r="D102">
        <v>0</v>
      </c>
      <c r="E102">
        <v>0</v>
      </c>
      <c r="F102">
        <v>1.40867666E-6</v>
      </c>
      <c r="G102">
        <v>0</v>
      </c>
      <c r="H102">
        <v>0</v>
      </c>
      <c r="I102">
        <v>0</v>
      </c>
      <c r="J102">
        <v>0</v>
      </c>
      <c r="K102">
        <v>1.3684215299999999E-4</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1.40867666E-6</v>
      </c>
      <c r="AF102">
        <v>0</v>
      </c>
    </row>
    <row r="103" spans="1:32" x14ac:dyDescent="0.25">
      <c r="A103" t="s">
        <v>264</v>
      </c>
      <c r="B103" t="s">
        <v>335</v>
      </c>
      <c r="C103">
        <v>0</v>
      </c>
      <c r="D103">
        <v>0</v>
      </c>
      <c r="E103">
        <v>0</v>
      </c>
      <c r="F103">
        <v>0</v>
      </c>
      <c r="G103">
        <v>0</v>
      </c>
      <c r="H103">
        <v>0</v>
      </c>
      <c r="I103">
        <v>0</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row>
    <row r="104" spans="1:32" x14ac:dyDescent="0.25">
      <c r="A104" t="s">
        <v>264</v>
      </c>
      <c r="B104" t="s">
        <v>336</v>
      </c>
      <c r="C104">
        <v>0</v>
      </c>
      <c r="D104">
        <v>0</v>
      </c>
      <c r="E104">
        <v>0</v>
      </c>
      <c r="F104">
        <v>0</v>
      </c>
      <c r="G104">
        <v>0</v>
      </c>
      <c r="H104">
        <v>0</v>
      </c>
      <c r="I104">
        <v>0</v>
      </c>
      <c r="J104">
        <v>0</v>
      </c>
      <c r="K104">
        <v>0</v>
      </c>
      <c r="L104">
        <v>0</v>
      </c>
      <c r="M104">
        <v>0</v>
      </c>
      <c r="N104">
        <v>0</v>
      </c>
      <c r="O104">
        <v>0</v>
      </c>
      <c r="P104">
        <v>0</v>
      </c>
      <c r="Q104">
        <v>0</v>
      </c>
      <c r="R104">
        <v>0</v>
      </c>
      <c r="S104">
        <v>0</v>
      </c>
      <c r="T104">
        <v>0</v>
      </c>
      <c r="U104">
        <v>0</v>
      </c>
      <c r="V104">
        <v>0</v>
      </c>
      <c r="W104">
        <v>0</v>
      </c>
      <c r="X104">
        <v>0</v>
      </c>
      <c r="Y104">
        <v>0</v>
      </c>
      <c r="Z104">
        <v>0</v>
      </c>
      <c r="AA104">
        <v>0</v>
      </c>
      <c r="AB104">
        <v>0</v>
      </c>
      <c r="AC104">
        <v>0</v>
      </c>
      <c r="AD104">
        <v>0</v>
      </c>
      <c r="AE104">
        <v>0</v>
      </c>
      <c r="AF104">
        <v>0</v>
      </c>
    </row>
    <row r="105" spans="1:32" x14ac:dyDescent="0.25">
      <c r="A105" t="s">
        <v>264</v>
      </c>
      <c r="B105" t="s">
        <v>337</v>
      </c>
      <c r="C105">
        <v>0</v>
      </c>
      <c r="D105">
        <v>0</v>
      </c>
      <c r="E105">
        <v>0</v>
      </c>
      <c r="F105">
        <v>0</v>
      </c>
      <c r="G105">
        <v>0</v>
      </c>
      <c r="H105">
        <v>0</v>
      </c>
      <c r="I105">
        <v>0</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0</v>
      </c>
      <c r="AD105">
        <v>0</v>
      </c>
      <c r="AE105">
        <v>0</v>
      </c>
      <c r="AF105">
        <v>0</v>
      </c>
    </row>
    <row r="106" spans="1:32" x14ac:dyDescent="0.25">
      <c r="A106" t="s">
        <v>264</v>
      </c>
      <c r="B106" t="s">
        <v>338</v>
      </c>
      <c r="C106">
        <v>0</v>
      </c>
      <c r="D106">
        <v>0</v>
      </c>
      <c r="E106">
        <v>0</v>
      </c>
      <c r="F106">
        <v>0</v>
      </c>
      <c r="G106">
        <v>0</v>
      </c>
      <c r="H106">
        <v>0</v>
      </c>
      <c r="I106">
        <v>0</v>
      </c>
      <c r="J106">
        <v>0</v>
      </c>
      <c r="K106">
        <v>0</v>
      </c>
      <c r="L106">
        <v>0</v>
      </c>
      <c r="M106">
        <v>0</v>
      </c>
      <c r="N106">
        <v>0</v>
      </c>
      <c r="O106">
        <v>0</v>
      </c>
      <c r="P106">
        <v>0</v>
      </c>
      <c r="Q106">
        <v>0</v>
      </c>
      <c r="R106">
        <v>0</v>
      </c>
      <c r="S106">
        <v>0</v>
      </c>
      <c r="T106">
        <v>0</v>
      </c>
      <c r="U106">
        <v>0</v>
      </c>
      <c r="V106">
        <v>0</v>
      </c>
      <c r="W106">
        <v>0</v>
      </c>
      <c r="X106">
        <v>0</v>
      </c>
      <c r="Y106">
        <v>0</v>
      </c>
      <c r="Z106">
        <v>0</v>
      </c>
      <c r="AA106">
        <v>0</v>
      </c>
      <c r="AB106">
        <v>0</v>
      </c>
      <c r="AC106">
        <v>0</v>
      </c>
      <c r="AD106">
        <v>0</v>
      </c>
      <c r="AE106">
        <v>0</v>
      </c>
      <c r="AF106">
        <v>0</v>
      </c>
    </row>
    <row r="107" spans="1:32" x14ac:dyDescent="0.25">
      <c r="A107" t="s">
        <v>264</v>
      </c>
      <c r="B107" t="s">
        <v>339</v>
      </c>
      <c r="C107">
        <v>0</v>
      </c>
      <c r="D107">
        <v>0</v>
      </c>
      <c r="E107">
        <v>0</v>
      </c>
      <c r="F107">
        <v>0</v>
      </c>
      <c r="G107">
        <v>0</v>
      </c>
      <c r="H107">
        <v>0</v>
      </c>
      <c r="I107">
        <v>0</v>
      </c>
      <c r="J107">
        <v>0</v>
      </c>
      <c r="K107">
        <v>0</v>
      </c>
      <c r="L107">
        <v>0</v>
      </c>
      <c r="M107">
        <v>0</v>
      </c>
      <c r="N107">
        <v>0</v>
      </c>
      <c r="O107">
        <v>0</v>
      </c>
      <c r="P107">
        <v>0</v>
      </c>
      <c r="Q107">
        <v>0</v>
      </c>
      <c r="R107">
        <v>0</v>
      </c>
      <c r="S107">
        <v>0</v>
      </c>
      <c r="T107">
        <v>0</v>
      </c>
      <c r="U107">
        <v>0</v>
      </c>
      <c r="V107">
        <v>0</v>
      </c>
      <c r="W107">
        <v>0</v>
      </c>
      <c r="X107">
        <v>0</v>
      </c>
      <c r="Y107">
        <v>0</v>
      </c>
      <c r="Z107">
        <v>0</v>
      </c>
      <c r="AA107">
        <v>0</v>
      </c>
      <c r="AB107">
        <v>0</v>
      </c>
      <c r="AC107">
        <v>0</v>
      </c>
      <c r="AD107">
        <v>0</v>
      </c>
      <c r="AE107">
        <v>0</v>
      </c>
      <c r="AF107">
        <v>0</v>
      </c>
    </row>
    <row r="108" spans="1:32" x14ac:dyDescent="0.25">
      <c r="A108" t="s">
        <v>264</v>
      </c>
      <c r="B108" t="s">
        <v>340</v>
      </c>
      <c r="C108">
        <v>0</v>
      </c>
      <c r="D108">
        <v>0</v>
      </c>
      <c r="E108">
        <v>0</v>
      </c>
      <c r="F108">
        <v>0</v>
      </c>
      <c r="G108">
        <v>0</v>
      </c>
      <c r="H108">
        <v>0</v>
      </c>
      <c r="I108">
        <v>0</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0</v>
      </c>
      <c r="AD108">
        <v>0</v>
      </c>
      <c r="AE108">
        <v>0</v>
      </c>
      <c r="AF108">
        <v>0</v>
      </c>
    </row>
    <row r="109" spans="1:32" x14ac:dyDescent="0.25">
      <c r="A109" t="s">
        <v>264</v>
      </c>
      <c r="B109" t="s">
        <v>341</v>
      </c>
      <c r="C109">
        <v>0</v>
      </c>
      <c r="D109">
        <v>0</v>
      </c>
      <c r="E109">
        <v>0</v>
      </c>
      <c r="F109">
        <v>0</v>
      </c>
      <c r="G109">
        <v>0</v>
      </c>
      <c r="H109">
        <v>0</v>
      </c>
      <c r="I109">
        <v>0</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row>
    <row r="110" spans="1:32" x14ac:dyDescent="0.25">
      <c r="A110" t="s">
        <v>264</v>
      </c>
      <c r="B110" t="s">
        <v>342</v>
      </c>
      <c r="C110">
        <v>0</v>
      </c>
      <c r="D110">
        <v>0</v>
      </c>
      <c r="E110">
        <v>0</v>
      </c>
      <c r="F110">
        <v>0</v>
      </c>
      <c r="G110">
        <v>0</v>
      </c>
      <c r="H110">
        <v>0</v>
      </c>
      <c r="I110">
        <v>0</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row>
    <row r="111" spans="1:32" x14ac:dyDescent="0.25">
      <c r="A111" t="s">
        <v>264</v>
      </c>
      <c r="B111" t="s">
        <v>343</v>
      </c>
      <c r="C111">
        <v>0</v>
      </c>
      <c r="D111">
        <v>0</v>
      </c>
      <c r="E111">
        <v>0</v>
      </c>
      <c r="F111">
        <v>0</v>
      </c>
      <c r="G111">
        <v>0</v>
      </c>
      <c r="H111">
        <v>0</v>
      </c>
      <c r="I111">
        <v>0</v>
      </c>
      <c r="J111">
        <v>0</v>
      </c>
      <c r="K111">
        <v>0</v>
      </c>
      <c r="L111">
        <v>0</v>
      </c>
      <c r="M111">
        <v>0</v>
      </c>
      <c r="N111">
        <v>0</v>
      </c>
      <c r="O111">
        <v>0</v>
      </c>
      <c r="P111">
        <v>0</v>
      </c>
      <c r="Q111">
        <v>0</v>
      </c>
      <c r="R111">
        <v>0</v>
      </c>
      <c r="S111">
        <v>0</v>
      </c>
      <c r="T111">
        <v>0</v>
      </c>
      <c r="U111">
        <v>0</v>
      </c>
      <c r="V111">
        <v>0</v>
      </c>
      <c r="W111">
        <v>0</v>
      </c>
      <c r="X111">
        <v>0</v>
      </c>
      <c r="Y111">
        <v>0</v>
      </c>
      <c r="Z111">
        <v>0</v>
      </c>
      <c r="AA111">
        <v>0</v>
      </c>
      <c r="AB111">
        <v>0</v>
      </c>
      <c r="AC111">
        <v>0</v>
      </c>
      <c r="AD111">
        <v>0</v>
      </c>
      <c r="AE111">
        <v>0</v>
      </c>
      <c r="AF111">
        <v>0</v>
      </c>
    </row>
    <row r="112" spans="1:32" x14ac:dyDescent="0.25">
      <c r="A112" t="s">
        <v>264</v>
      </c>
      <c r="B112" t="s">
        <v>344</v>
      </c>
      <c r="C112">
        <v>0</v>
      </c>
      <c r="D112">
        <v>0</v>
      </c>
      <c r="E112">
        <v>0</v>
      </c>
      <c r="F112">
        <v>0</v>
      </c>
      <c r="G112">
        <v>0</v>
      </c>
      <c r="H112">
        <v>0</v>
      </c>
      <c r="I112">
        <v>0</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row>
    <row r="113" spans="1:32" x14ac:dyDescent="0.25">
      <c r="A113" t="s">
        <v>264</v>
      </c>
      <c r="B113" t="s">
        <v>345</v>
      </c>
      <c r="C113">
        <v>0</v>
      </c>
      <c r="D113">
        <v>0</v>
      </c>
      <c r="E113">
        <v>0</v>
      </c>
      <c r="F113">
        <v>0</v>
      </c>
      <c r="G113">
        <v>0</v>
      </c>
      <c r="H113">
        <v>0</v>
      </c>
      <c r="I113">
        <v>0</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0</v>
      </c>
      <c r="AD113">
        <v>0</v>
      </c>
      <c r="AE113">
        <v>0</v>
      </c>
      <c r="AF113">
        <v>0</v>
      </c>
    </row>
    <row r="114" spans="1:32" x14ac:dyDescent="0.25">
      <c r="A114" t="s">
        <v>264</v>
      </c>
      <c r="B114" t="s">
        <v>346</v>
      </c>
      <c r="C114">
        <v>0</v>
      </c>
      <c r="D114">
        <v>0</v>
      </c>
      <c r="E114">
        <v>0</v>
      </c>
      <c r="F114">
        <v>4.2474498699999999E-11</v>
      </c>
      <c r="G114">
        <v>0</v>
      </c>
      <c r="H114">
        <v>0</v>
      </c>
      <c r="I114">
        <v>0</v>
      </c>
      <c r="J114">
        <v>0</v>
      </c>
      <c r="K114">
        <v>2.9145085599999999E-2</v>
      </c>
      <c r="L114">
        <v>1.0330463599999999E-2</v>
      </c>
      <c r="M114">
        <v>5.9452000200000001E-2</v>
      </c>
      <c r="N114">
        <v>0</v>
      </c>
      <c r="O114">
        <v>0</v>
      </c>
      <c r="P114">
        <v>0</v>
      </c>
      <c r="Q114">
        <v>0</v>
      </c>
      <c r="R114">
        <v>0</v>
      </c>
      <c r="S114">
        <v>0</v>
      </c>
      <c r="T114">
        <v>0</v>
      </c>
      <c r="U114">
        <v>0</v>
      </c>
      <c r="V114">
        <v>0</v>
      </c>
      <c r="W114">
        <v>0</v>
      </c>
      <c r="X114">
        <v>0</v>
      </c>
      <c r="Y114">
        <v>0</v>
      </c>
      <c r="Z114">
        <v>0</v>
      </c>
      <c r="AA114">
        <v>0</v>
      </c>
      <c r="AB114">
        <v>0</v>
      </c>
      <c r="AC114">
        <v>0</v>
      </c>
      <c r="AD114">
        <v>0</v>
      </c>
      <c r="AE114">
        <v>4.2474498699999999E-11</v>
      </c>
      <c r="AF114">
        <v>0</v>
      </c>
    </row>
    <row r="115" spans="1:32" x14ac:dyDescent="0.25">
      <c r="A115" t="s">
        <v>264</v>
      </c>
      <c r="B115" t="s">
        <v>347</v>
      </c>
      <c r="C115">
        <v>0</v>
      </c>
      <c r="D115">
        <v>0</v>
      </c>
      <c r="E115">
        <v>0</v>
      </c>
      <c r="F115">
        <v>1.5062771600000001E-11</v>
      </c>
      <c r="G115">
        <v>0</v>
      </c>
      <c r="H115">
        <v>0</v>
      </c>
      <c r="I115">
        <v>0</v>
      </c>
      <c r="J115">
        <v>0</v>
      </c>
      <c r="K115">
        <v>3.1059492599999999E-2</v>
      </c>
      <c r="L115">
        <v>8.1528269999999996E-3</v>
      </c>
      <c r="M115">
        <v>5.5568006699999999E-2</v>
      </c>
      <c r="N115">
        <v>0</v>
      </c>
      <c r="O115">
        <v>0</v>
      </c>
      <c r="P115">
        <v>0</v>
      </c>
      <c r="Q115">
        <v>0</v>
      </c>
      <c r="R115">
        <v>0</v>
      </c>
      <c r="S115">
        <v>0</v>
      </c>
      <c r="T115">
        <v>0</v>
      </c>
      <c r="U115">
        <v>0</v>
      </c>
      <c r="V115">
        <v>0</v>
      </c>
      <c r="W115">
        <v>0</v>
      </c>
      <c r="X115">
        <v>0</v>
      </c>
      <c r="Y115">
        <v>0</v>
      </c>
      <c r="Z115">
        <v>0</v>
      </c>
      <c r="AA115">
        <v>0</v>
      </c>
      <c r="AB115">
        <v>0</v>
      </c>
      <c r="AC115">
        <v>0</v>
      </c>
      <c r="AD115">
        <v>0</v>
      </c>
      <c r="AE115">
        <v>1.5062771600000001E-11</v>
      </c>
      <c r="AF115">
        <v>0</v>
      </c>
    </row>
    <row r="116" spans="1:32" x14ac:dyDescent="0.25">
      <c r="A116" t="s">
        <v>264</v>
      </c>
      <c r="B116" t="s">
        <v>348</v>
      </c>
      <c r="C116">
        <v>0</v>
      </c>
      <c r="D116">
        <v>0</v>
      </c>
      <c r="E116">
        <v>0</v>
      </c>
      <c r="F116">
        <v>5.3887929499999998E-12</v>
      </c>
      <c r="G116">
        <v>0</v>
      </c>
      <c r="H116">
        <v>0</v>
      </c>
      <c r="I116">
        <v>0</v>
      </c>
      <c r="J116">
        <v>0</v>
      </c>
      <c r="K116">
        <v>3.2307648299999998E-2</v>
      </c>
      <c r="L116">
        <v>6.3299206000000004E-3</v>
      </c>
      <c r="M116">
        <v>5.1936344699999998E-2</v>
      </c>
      <c r="N116">
        <v>0</v>
      </c>
      <c r="O116">
        <v>0</v>
      </c>
      <c r="P116">
        <v>0</v>
      </c>
      <c r="Q116">
        <v>0</v>
      </c>
      <c r="R116">
        <v>0</v>
      </c>
      <c r="S116">
        <v>0</v>
      </c>
      <c r="T116">
        <v>0</v>
      </c>
      <c r="U116">
        <v>0</v>
      </c>
      <c r="V116">
        <v>0</v>
      </c>
      <c r="W116">
        <v>0</v>
      </c>
      <c r="X116">
        <v>0</v>
      </c>
      <c r="Y116">
        <v>0</v>
      </c>
      <c r="Z116">
        <v>0</v>
      </c>
      <c r="AA116">
        <v>0</v>
      </c>
      <c r="AB116">
        <v>0</v>
      </c>
      <c r="AC116">
        <v>0</v>
      </c>
      <c r="AD116">
        <v>0</v>
      </c>
      <c r="AE116">
        <v>5.3887929499999998E-12</v>
      </c>
      <c r="AF116">
        <v>0</v>
      </c>
    </row>
    <row r="117" spans="1:32" x14ac:dyDescent="0.25">
      <c r="A117" t="s">
        <v>264</v>
      </c>
      <c r="B117" t="s">
        <v>349</v>
      </c>
      <c r="C117">
        <v>0</v>
      </c>
      <c r="D117">
        <v>0</v>
      </c>
      <c r="E117">
        <v>0</v>
      </c>
      <c r="F117">
        <v>1.9626464399999998E-12</v>
      </c>
      <c r="G117">
        <v>0</v>
      </c>
      <c r="H117">
        <v>0</v>
      </c>
      <c r="I117">
        <v>0</v>
      </c>
      <c r="J117">
        <v>0</v>
      </c>
      <c r="K117">
        <v>3.2888172799999997E-2</v>
      </c>
      <c r="L117">
        <v>4.8562297299999998E-3</v>
      </c>
      <c r="M117">
        <v>4.8540494500000003E-2</v>
      </c>
      <c r="N117">
        <v>0</v>
      </c>
      <c r="O117">
        <v>0</v>
      </c>
      <c r="P117">
        <v>0</v>
      </c>
      <c r="Q117">
        <v>0</v>
      </c>
      <c r="R117">
        <v>0</v>
      </c>
      <c r="S117">
        <v>0</v>
      </c>
      <c r="T117">
        <v>0</v>
      </c>
      <c r="U117">
        <v>0</v>
      </c>
      <c r="V117">
        <v>0</v>
      </c>
      <c r="W117">
        <v>0</v>
      </c>
      <c r="X117">
        <v>0</v>
      </c>
      <c r="Y117">
        <v>0</v>
      </c>
      <c r="Z117">
        <v>0</v>
      </c>
      <c r="AA117">
        <v>0</v>
      </c>
      <c r="AB117">
        <v>0</v>
      </c>
      <c r="AC117">
        <v>0</v>
      </c>
      <c r="AD117">
        <v>0</v>
      </c>
      <c r="AE117">
        <v>1.9626464399999998E-12</v>
      </c>
      <c r="AF117">
        <v>0</v>
      </c>
    </row>
    <row r="118" spans="1:32" x14ac:dyDescent="0.25">
      <c r="A118" t="s">
        <v>264</v>
      </c>
      <c r="B118" t="s">
        <v>350</v>
      </c>
      <c r="C118">
        <v>0</v>
      </c>
      <c r="D118">
        <v>0</v>
      </c>
      <c r="E118">
        <v>0</v>
      </c>
      <c r="F118">
        <v>7.27814003E-13</v>
      </c>
      <c r="G118">
        <v>0</v>
      </c>
      <c r="H118">
        <v>0</v>
      </c>
      <c r="I118">
        <v>0</v>
      </c>
      <c r="J118">
        <v>0</v>
      </c>
      <c r="K118">
        <v>3.2888160200000002E-2</v>
      </c>
      <c r="L118">
        <v>3.6919050900000002E-3</v>
      </c>
      <c r="M118">
        <v>4.5365256499999999E-2</v>
      </c>
      <c r="N118">
        <v>0</v>
      </c>
      <c r="O118">
        <v>0</v>
      </c>
      <c r="P118">
        <v>0</v>
      </c>
      <c r="Q118">
        <v>0</v>
      </c>
      <c r="R118">
        <v>0</v>
      </c>
      <c r="S118">
        <v>0</v>
      </c>
      <c r="T118">
        <v>0</v>
      </c>
      <c r="U118">
        <v>0</v>
      </c>
      <c r="V118">
        <v>0</v>
      </c>
      <c r="W118">
        <v>0</v>
      </c>
      <c r="X118">
        <v>0</v>
      </c>
      <c r="Y118">
        <v>0</v>
      </c>
      <c r="Z118">
        <v>0</v>
      </c>
      <c r="AA118">
        <v>0</v>
      </c>
      <c r="AB118">
        <v>0</v>
      </c>
      <c r="AC118">
        <v>0</v>
      </c>
      <c r="AD118">
        <v>0</v>
      </c>
      <c r="AE118">
        <v>7.27814003E-13</v>
      </c>
      <c r="AF118">
        <v>0</v>
      </c>
    </row>
    <row r="119" spans="1:32" x14ac:dyDescent="0.25">
      <c r="A119" t="s">
        <v>264</v>
      </c>
      <c r="B119" t="s">
        <v>351</v>
      </c>
      <c r="C119">
        <v>0</v>
      </c>
      <c r="D119">
        <v>0</v>
      </c>
      <c r="E119">
        <v>0</v>
      </c>
      <c r="F119">
        <v>2.6929346300000002E-13</v>
      </c>
      <c r="G119">
        <v>0</v>
      </c>
      <c r="H119">
        <v>0</v>
      </c>
      <c r="I119">
        <v>0</v>
      </c>
      <c r="J119">
        <v>0</v>
      </c>
      <c r="K119">
        <v>3.2452163300000003E-2</v>
      </c>
      <c r="L119">
        <v>2.7749068700000002E-3</v>
      </c>
      <c r="M119">
        <v>4.2396583000000002E-2</v>
      </c>
      <c r="N119">
        <v>0</v>
      </c>
      <c r="O119">
        <v>0</v>
      </c>
      <c r="P119">
        <v>0</v>
      </c>
      <c r="Q119">
        <v>0</v>
      </c>
      <c r="R119">
        <v>0</v>
      </c>
      <c r="S119">
        <v>0</v>
      </c>
      <c r="T119">
        <v>0</v>
      </c>
      <c r="U119">
        <v>0</v>
      </c>
      <c r="V119">
        <v>0</v>
      </c>
      <c r="W119">
        <v>0</v>
      </c>
      <c r="X119">
        <v>0</v>
      </c>
      <c r="Y119">
        <v>0</v>
      </c>
      <c r="Z119">
        <v>0</v>
      </c>
      <c r="AA119">
        <v>0</v>
      </c>
      <c r="AB119">
        <v>0</v>
      </c>
      <c r="AC119">
        <v>0</v>
      </c>
      <c r="AD119">
        <v>0</v>
      </c>
      <c r="AE119">
        <v>2.6929346300000002E-13</v>
      </c>
      <c r="AF119">
        <v>0</v>
      </c>
    </row>
    <row r="120" spans="1:32" x14ac:dyDescent="0.25">
      <c r="A120" t="s">
        <v>264</v>
      </c>
      <c r="B120" t="s">
        <v>352</v>
      </c>
      <c r="C120">
        <v>0</v>
      </c>
      <c r="D120">
        <v>0</v>
      </c>
      <c r="E120">
        <v>0</v>
      </c>
      <c r="F120">
        <v>1.02747938E-13</v>
      </c>
      <c r="G120">
        <v>0</v>
      </c>
      <c r="H120">
        <v>0</v>
      </c>
      <c r="I120">
        <v>0</v>
      </c>
      <c r="J120">
        <v>0</v>
      </c>
      <c r="K120">
        <v>3.1625486699999997E-2</v>
      </c>
      <c r="L120">
        <v>2.0824886200000001E-3</v>
      </c>
      <c r="M120">
        <v>3.9621065099999998E-2</v>
      </c>
      <c r="N120">
        <v>0</v>
      </c>
      <c r="O120">
        <v>0</v>
      </c>
      <c r="P120">
        <v>0</v>
      </c>
      <c r="Q120">
        <v>0</v>
      </c>
      <c r="R120">
        <v>0</v>
      </c>
      <c r="S120">
        <v>0</v>
      </c>
      <c r="T120">
        <v>0</v>
      </c>
      <c r="U120">
        <v>0</v>
      </c>
      <c r="V120">
        <v>0</v>
      </c>
      <c r="W120">
        <v>0</v>
      </c>
      <c r="X120">
        <v>0</v>
      </c>
      <c r="Y120">
        <v>0</v>
      </c>
      <c r="Z120">
        <v>0</v>
      </c>
      <c r="AA120">
        <v>0</v>
      </c>
      <c r="AB120">
        <v>0</v>
      </c>
      <c r="AC120">
        <v>0</v>
      </c>
      <c r="AD120">
        <v>0</v>
      </c>
      <c r="AE120">
        <v>1.02747938E-13</v>
      </c>
      <c r="AF120">
        <v>0</v>
      </c>
    </row>
    <row r="121" spans="1:32" x14ac:dyDescent="0.25">
      <c r="A121" t="s">
        <v>264</v>
      </c>
      <c r="B121" t="s">
        <v>353</v>
      </c>
      <c r="C121">
        <v>0</v>
      </c>
      <c r="D121">
        <v>0</v>
      </c>
      <c r="E121">
        <v>0</v>
      </c>
      <c r="F121">
        <v>3.9998019800000003E-14</v>
      </c>
      <c r="G121">
        <v>0</v>
      </c>
      <c r="H121">
        <v>0</v>
      </c>
      <c r="I121">
        <v>0</v>
      </c>
      <c r="J121">
        <v>0</v>
      </c>
      <c r="K121">
        <v>3.0538486699999999E-2</v>
      </c>
      <c r="L121">
        <v>1.55952988E-3</v>
      </c>
      <c r="M121">
        <v>3.7028288600000001E-2</v>
      </c>
      <c r="N121">
        <v>0</v>
      </c>
      <c r="O121">
        <v>0</v>
      </c>
      <c r="P121">
        <v>0</v>
      </c>
      <c r="Q121">
        <v>0</v>
      </c>
      <c r="R121">
        <v>0</v>
      </c>
      <c r="S121">
        <v>0</v>
      </c>
      <c r="T121">
        <v>0</v>
      </c>
      <c r="U121">
        <v>0</v>
      </c>
      <c r="V121">
        <v>0</v>
      </c>
      <c r="W121">
        <v>0</v>
      </c>
      <c r="X121">
        <v>0</v>
      </c>
      <c r="Y121">
        <v>0</v>
      </c>
      <c r="Z121">
        <v>0</v>
      </c>
      <c r="AA121">
        <v>0</v>
      </c>
      <c r="AB121">
        <v>0</v>
      </c>
      <c r="AC121">
        <v>0</v>
      </c>
      <c r="AD121">
        <v>0</v>
      </c>
      <c r="AE121">
        <v>3.9998019800000003E-14</v>
      </c>
      <c r="AF121">
        <v>0</v>
      </c>
    </row>
    <row r="122" spans="1:32" x14ac:dyDescent="0.25">
      <c r="A122" t="s">
        <v>264</v>
      </c>
      <c r="B122" t="s">
        <v>354</v>
      </c>
      <c r="C122">
        <v>0</v>
      </c>
      <c r="D122">
        <v>0</v>
      </c>
      <c r="E122">
        <v>0</v>
      </c>
      <c r="F122">
        <v>1.56232132E-14</v>
      </c>
      <c r="G122">
        <v>0</v>
      </c>
      <c r="H122">
        <v>0</v>
      </c>
      <c r="I122">
        <v>0</v>
      </c>
      <c r="J122">
        <v>0</v>
      </c>
      <c r="K122">
        <v>2.9285239500000001E-2</v>
      </c>
      <c r="L122">
        <v>1.1624651700000001E-3</v>
      </c>
      <c r="M122">
        <v>3.4600412900000002E-2</v>
      </c>
      <c r="N122">
        <v>0</v>
      </c>
      <c r="O122">
        <v>0</v>
      </c>
      <c r="P122">
        <v>0</v>
      </c>
      <c r="Q122">
        <v>0</v>
      </c>
      <c r="R122">
        <v>0</v>
      </c>
      <c r="S122">
        <v>0</v>
      </c>
      <c r="T122">
        <v>0</v>
      </c>
      <c r="U122">
        <v>0</v>
      </c>
      <c r="V122">
        <v>0</v>
      </c>
      <c r="W122">
        <v>0</v>
      </c>
      <c r="X122">
        <v>0</v>
      </c>
      <c r="Y122">
        <v>0</v>
      </c>
      <c r="Z122">
        <v>0</v>
      </c>
      <c r="AA122">
        <v>0</v>
      </c>
      <c r="AB122">
        <v>0</v>
      </c>
      <c r="AC122">
        <v>0</v>
      </c>
      <c r="AD122">
        <v>0</v>
      </c>
      <c r="AE122">
        <v>1.56232132E-14</v>
      </c>
      <c r="AF122">
        <v>0</v>
      </c>
    </row>
    <row r="123" spans="1:32" x14ac:dyDescent="0.25">
      <c r="A123" t="s">
        <v>264</v>
      </c>
      <c r="B123" t="s">
        <v>355</v>
      </c>
      <c r="C123">
        <v>0</v>
      </c>
      <c r="D123">
        <v>0</v>
      </c>
      <c r="E123">
        <v>0</v>
      </c>
      <c r="F123">
        <v>1.29327097E-20</v>
      </c>
      <c r="G123">
        <v>0</v>
      </c>
      <c r="H123">
        <v>0</v>
      </c>
      <c r="I123">
        <v>0</v>
      </c>
      <c r="J123">
        <v>0</v>
      </c>
      <c r="K123">
        <v>0.48620094899999999</v>
      </c>
      <c r="L123">
        <v>1.4032817500000001E-4</v>
      </c>
      <c r="M123">
        <v>0.52219580099999996</v>
      </c>
      <c r="N123">
        <v>0</v>
      </c>
      <c r="O123">
        <v>0</v>
      </c>
      <c r="P123">
        <v>0</v>
      </c>
      <c r="Q123">
        <v>0</v>
      </c>
      <c r="R123">
        <v>0</v>
      </c>
      <c r="S123">
        <v>0</v>
      </c>
      <c r="T123">
        <v>0</v>
      </c>
      <c r="U123">
        <v>0</v>
      </c>
      <c r="V123">
        <v>0</v>
      </c>
      <c r="W123">
        <v>0</v>
      </c>
      <c r="X123">
        <v>0</v>
      </c>
      <c r="Y123">
        <v>0</v>
      </c>
      <c r="Z123">
        <v>0</v>
      </c>
      <c r="AA123">
        <v>0</v>
      </c>
      <c r="AB123">
        <v>0</v>
      </c>
      <c r="AC123">
        <v>0</v>
      </c>
      <c r="AD123">
        <v>0</v>
      </c>
      <c r="AE123">
        <v>1.29327097E-20</v>
      </c>
      <c r="AF123">
        <v>0</v>
      </c>
    </row>
    <row r="124" spans="1:32" x14ac:dyDescent="0.25">
      <c r="A124" t="s">
        <v>264</v>
      </c>
      <c r="B124" t="s">
        <v>73</v>
      </c>
      <c r="C124">
        <v>1</v>
      </c>
      <c r="D124">
        <v>1</v>
      </c>
      <c r="E124">
        <v>1</v>
      </c>
      <c r="F124">
        <v>0.99999999975322784</v>
      </c>
      <c r="G124">
        <v>1</v>
      </c>
      <c r="H124">
        <v>0.99999999966680708</v>
      </c>
      <c r="I124">
        <v>1</v>
      </c>
      <c r="J124">
        <v>1</v>
      </c>
      <c r="K124">
        <v>1.0000000003954099</v>
      </c>
      <c r="L124">
        <v>0.99999999990961008</v>
      </c>
      <c r="M124">
        <v>1.0000000000460001</v>
      </c>
      <c r="N124">
        <v>1.0000000003809999</v>
      </c>
      <c r="O124">
        <v>1.0000000001139999</v>
      </c>
      <c r="P124">
        <v>1.0000000003684</v>
      </c>
      <c r="Q124">
        <v>1</v>
      </c>
      <c r="R124">
        <v>1</v>
      </c>
      <c r="S124">
        <v>1</v>
      </c>
      <c r="T124">
        <v>1</v>
      </c>
      <c r="U124">
        <v>1</v>
      </c>
      <c r="V124">
        <v>0.99999999919999993</v>
      </c>
      <c r="W124">
        <v>1</v>
      </c>
      <c r="X124">
        <v>1</v>
      </c>
      <c r="Y124">
        <v>1</v>
      </c>
      <c r="Z124">
        <v>1</v>
      </c>
      <c r="AA124">
        <v>1</v>
      </c>
      <c r="AB124">
        <v>1</v>
      </c>
      <c r="AC124">
        <v>1</v>
      </c>
      <c r="AD124">
        <v>0.9999999999139999</v>
      </c>
      <c r="AE124">
        <v>0.99999999975322784</v>
      </c>
      <c r="AF124">
        <v>0.99999999975322784</v>
      </c>
    </row>
    <row r="125" spans="1:32" x14ac:dyDescent="0.25">
      <c r="A125" t="s">
        <v>356</v>
      </c>
      <c r="B125" t="s">
        <v>357</v>
      </c>
      <c r="C125">
        <v>19848.928412202422</v>
      </c>
      <c r="D125">
        <v>15081.087197516745</v>
      </c>
      <c r="E125">
        <v>16333.788078130317</v>
      </c>
      <c r="F125">
        <v>23274.868309865324</v>
      </c>
      <c r="G125">
        <v>18433.358750139869</v>
      </c>
      <c r="H125">
        <v>83583.865175452243</v>
      </c>
      <c r="I125">
        <v>4821.3737779562707</v>
      </c>
      <c r="J125">
        <v>4821.3737779562707</v>
      </c>
      <c r="K125">
        <v>310.53914405492299</v>
      </c>
      <c r="L125">
        <v>789.07358685354177</v>
      </c>
      <c r="M125">
        <v>289.34578854194484</v>
      </c>
      <c r="N125">
        <v>276.4111843537093</v>
      </c>
      <c r="O125">
        <v>300.87567340584059</v>
      </c>
      <c r="P125">
        <v>202.4158119157683</v>
      </c>
      <c r="Q125">
        <v>602.23917542655056</v>
      </c>
      <c r="R125">
        <v>277.06579616146206</v>
      </c>
      <c r="S125">
        <v>216.48051246386964</v>
      </c>
      <c r="T125">
        <v>1089.8013047785917</v>
      </c>
      <c r="U125">
        <v>12.3243402879316</v>
      </c>
      <c r="V125">
        <v>888.91402113173081</v>
      </c>
      <c r="W125">
        <v>238.25172515171622</v>
      </c>
      <c r="X125">
        <v>721.8360793904618</v>
      </c>
      <c r="Y125">
        <v>324.19636987649488</v>
      </c>
      <c r="Z125">
        <v>6093.4568419755606</v>
      </c>
      <c r="AA125">
        <v>5618.5408678982521</v>
      </c>
      <c r="AB125">
        <v>57344.870155287732</v>
      </c>
      <c r="AC125">
        <v>14510.514398595335</v>
      </c>
      <c r="AD125">
        <v>2583.3447516896613</v>
      </c>
      <c r="AE125">
        <v>1224.9930682240818</v>
      </c>
      <c r="AF125">
        <f>AF134*CONVERT(1,"lbm","kg")</f>
        <v>3489.0411282950304</v>
      </c>
    </row>
    <row r="126" spans="1:32" x14ac:dyDescent="0.25">
      <c r="A126" t="s">
        <v>356</v>
      </c>
      <c r="B126" t="s">
        <v>358</v>
      </c>
      <c r="C126">
        <v>343929.51266740652</v>
      </c>
      <c r="D126">
        <v>271688.80198490497</v>
      </c>
      <c r="E126">
        <v>522010.6509457744</v>
      </c>
      <c r="F126">
        <v>405651.44305227941</v>
      </c>
      <c r="G126">
        <v>332080.64441243862</v>
      </c>
      <c r="H126">
        <v>1211199.442187344</v>
      </c>
      <c r="I126">
        <v>212187.69522360459</v>
      </c>
      <c r="J126">
        <v>212187.69522360459</v>
      </c>
      <c r="K126">
        <v>135800.31521603427</v>
      </c>
      <c r="L126">
        <v>103919.29880142544</v>
      </c>
      <c r="M126">
        <v>139924.9340552217</v>
      </c>
      <c r="N126">
        <v>55394.522301150551</v>
      </c>
      <c r="O126">
        <v>32696.261428455939</v>
      </c>
      <c r="P126">
        <v>11067.526549221811</v>
      </c>
      <c r="Q126">
        <v>10435.214476357669</v>
      </c>
      <c r="R126">
        <v>558.50923315074283</v>
      </c>
      <c r="S126">
        <v>436.38141666496966</v>
      </c>
      <c r="T126">
        <v>2196.821465800962</v>
      </c>
      <c r="U126">
        <v>24.843405194814334</v>
      </c>
      <c r="V126">
        <v>174497.00876742613</v>
      </c>
      <c r="W126">
        <v>27215.542198133175</v>
      </c>
      <c r="X126">
        <v>73331.441121354874</v>
      </c>
      <c r="Y126">
        <v>18843.265593597811</v>
      </c>
      <c r="Z126">
        <v>109774.84381451657</v>
      </c>
      <c r="AA126">
        <v>101219.13735855695</v>
      </c>
      <c r="AB126">
        <v>1033079.3022226368</v>
      </c>
      <c r="AC126">
        <v>261409.81873676882</v>
      </c>
      <c r="AD126">
        <v>74279.861943646523</v>
      </c>
      <c r="AE126">
        <v>21350.075940570656</v>
      </c>
      <c r="AF126" s="210">
        <f>AF135*CONVERT(1,"lbm","kg")</f>
        <v>95629.972182359998</v>
      </c>
    </row>
    <row r="127" spans="1:32" x14ac:dyDescent="0.25">
      <c r="A127" t="s">
        <v>356</v>
      </c>
      <c r="B127" t="s">
        <v>359</v>
      </c>
      <c r="C127">
        <v>0</v>
      </c>
      <c r="D127">
        <v>0</v>
      </c>
      <c r="E127">
        <v>0</v>
      </c>
      <c r="F127">
        <v>0</v>
      </c>
      <c r="G127">
        <v>0</v>
      </c>
      <c r="H127">
        <v>0</v>
      </c>
      <c r="I127">
        <v>0</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row>
    <row r="128" spans="1:32" x14ac:dyDescent="0.25">
      <c r="A128" t="s">
        <v>360</v>
      </c>
      <c r="B128" t="s">
        <v>361</v>
      </c>
      <c r="C128">
        <v>37.777777777777779</v>
      </c>
      <c r="D128">
        <v>343.33333333333331</v>
      </c>
      <c r="E128">
        <v>151.66666666666666</v>
      </c>
      <c r="F128">
        <v>44.078828888888886</v>
      </c>
      <c r="G128">
        <v>343.33333333333331</v>
      </c>
      <c r="H128">
        <v>92.837007777777785</v>
      </c>
      <c r="I128">
        <v>37.77777833333333</v>
      </c>
      <c r="J128">
        <v>47.474355000000003</v>
      </c>
      <c r="K128">
        <v>253.11091666666667</v>
      </c>
      <c r="L128">
        <v>165.55555555555554</v>
      </c>
      <c r="M128">
        <v>37.777777777777779</v>
      </c>
      <c r="N128">
        <v>37.777777777777779</v>
      </c>
      <c r="O128">
        <v>37.777777777777779</v>
      </c>
      <c r="P128">
        <v>37.777777777777779</v>
      </c>
      <c r="Q128">
        <v>15</v>
      </c>
      <c r="R128">
        <v>37.777777777777779</v>
      </c>
      <c r="S128">
        <v>37.777777777777779</v>
      </c>
      <c r="T128">
        <v>37.777777777777779</v>
      </c>
      <c r="U128">
        <v>37.777777777777779</v>
      </c>
      <c r="V128">
        <v>114.79459888888888</v>
      </c>
      <c r="W128">
        <v>37.777777777777779</v>
      </c>
      <c r="X128">
        <v>48.694423333333333</v>
      </c>
      <c r="Y128">
        <v>37.777777777777779</v>
      </c>
      <c r="Z128">
        <v>521.11111111111109</v>
      </c>
      <c r="AA128">
        <v>344.94813000000005</v>
      </c>
      <c r="AB128">
        <v>225.58605666666668</v>
      </c>
      <c r="AC128">
        <v>139.54319388888888</v>
      </c>
      <c r="AD128">
        <v>15</v>
      </c>
      <c r="AE128">
        <v>31.448281722222223</v>
      </c>
      <c r="AF128">
        <f>CONVERT(AF137,"F","C")</f>
        <v>121.11111111111111</v>
      </c>
    </row>
    <row r="129" spans="1:32" x14ac:dyDescent="0.25">
      <c r="A129" t="s">
        <v>360</v>
      </c>
      <c r="B129" t="s">
        <v>362</v>
      </c>
      <c r="C129">
        <v>3.1026407819300998</v>
      </c>
      <c r="D129">
        <v>4.2402757353044702</v>
      </c>
      <c r="E129">
        <v>2.7579029172712</v>
      </c>
      <c r="F129">
        <v>3.1026407819300998</v>
      </c>
      <c r="G129">
        <v>4.37817088116803</v>
      </c>
      <c r="H129">
        <v>2.2407961202828499</v>
      </c>
      <c r="I129">
        <v>1.8271106826921699</v>
      </c>
      <c r="J129">
        <v>15.269818977201314</v>
      </c>
      <c r="K129">
        <v>0.58605436992012994</v>
      </c>
      <c r="L129">
        <v>1.9994796150216199</v>
      </c>
      <c r="M129">
        <v>0.3447378646589</v>
      </c>
      <c r="N129">
        <v>0.3447378646589</v>
      </c>
      <c r="O129">
        <v>0.3447378646589</v>
      </c>
      <c r="P129">
        <v>0.3447378646589</v>
      </c>
      <c r="Q129">
        <v>3.1026407819300998</v>
      </c>
      <c r="R129">
        <v>4.1368543759067995</v>
      </c>
      <c r="S129">
        <v>4.1368543759067995</v>
      </c>
      <c r="T129">
        <v>0.82737087518135999</v>
      </c>
      <c r="U129">
        <v>4.1368543759067995</v>
      </c>
      <c r="V129">
        <v>0.20684271879534</v>
      </c>
      <c r="W129">
        <v>0.3447378646589</v>
      </c>
      <c r="X129">
        <v>0.20684271879534</v>
      </c>
      <c r="Y129">
        <v>0.10342135939767</v>
      </c>
      <c r="Z129">
        <v>12.755300992379299</v>
      </c>
      <c r="AA129">
        <v>4.2381793774547223</v>
      </c>
      <c r="AB129">
        <v>2.5834376270920019</v>
      </c>
      <c r="AC129">
        <v>0.3447378646589</v>
      </c>
      <c r="AD129">
        <v>0.1013529322097166</v>
      </c>
      <c r="AE129">
        <v>2.72342913080531</v>
      </c>
      <c r="AF129">
        <f>AF138*CONVERT(1,"lbm","kg")*9.80665/CONVERT(1,"in","m")^2/10^6</f>
        <v>0.10135293220957491</v>
      </c>
    </row>
    <row r="130" spans="1:32" x14ac:dyDescent="0.25">
      <c r="A130" t="s">
        <v>360</v>
      </c>
      <c r="B130" t="s">
        <v>363</v>
      </c>
      <c r="C130" t="e">
        <v>#N/A</v>
      </c>
      <c r="D130" t="e">
        <v>#N/A</v>
      </c>
      <c r="E130" t="e">
        <v>#N/A</v>
      </c>
      <c r="F130" t="e">
        <v>#N/A</v>
      </c>
      <c r="G130" t="e">
        <v>#N/A</v>
      </c>
      <c r="H130" t="e">
        <v>#N/A</v>
      </c>
      <c r="I130" t="e">
        <v>#N/A</v>
      </c>
      <c r="J130" t="e">
        <v>#N/A</v>
      </c>
      <c r="K130" t="e">
        <v>#N/A</v>
      </c>
      <c r="L130" t="e">
        <v>#N/A</v>
      </c>
      <c r="M130" t="e">
        <v>#N/A</v>
      </c>
      <c r="N130" t="e">
        <v>#N/A</v>
      </c>
      <c r="O130" t="e">
        <v>#N/A</v>
      </c>
      <c r="P130" t="e">
        <v>#N/A</v>
      </c>
      <c r="Q130" t="e">
        <v>#N/A</v>
      </c>
      <c r="R130" t="e">
        <v>#N/A</v>
      </c>
      <c r="S130" t="e">
        <v>#N/A</v>
      </c>
      <c r="T130" t="e">
        <v>#N/A</v>
      </c>
      <c r="U130" t="e">
        <v>#N/A</v>
      </c>
      <c r="V130" t="e">
        <v>#N/A</v>
      </c>
      <c r="W130" t="e">
        <v>#N/A</v>
      </c>
      <c r="X130" t="e">
        <v>#N/A</v>
      </c>
      <c r="Y130" t="e">
        <v>#N/A</v>
      </c>
      <c r="Z130" t="e">
        <v>#N/A</v>
      </c>
      <c r="AA130" t="e">
        <v>#N/A</v>
      </c>
      <c r="AB130" t="e">
        <v>#N/A</v>
      </c>
      <c r="AC130" t="e">
        <v>#N/A</v>
      </c>
      <c r="AD130" t="e">
        <v>#N/A</v>
      </c>
      <c r="AE130" t="e">
        <v>#N/A</v>
      </c>
      <c r="AF130" t="e">
        <v>#N/A</v>
      </c>
    </row>
    <row r="131" spans="1:32" x14ac:dyDescent="0.25">
      <c r="A131" t="s">
        <v>360</v>
      </c>
      <c r="B131" t="s">
        <v>364</v>
      </c>
      <c r="C131">
        <v>22.176372367591142</v>
      </c>
      <c r="D131">
        <v>16.36930696573582</v>
      </c>
      <c r="E131">
        <v>24.992913999942591</v>
      </c>
      <c r="F131">
        <v>20.385985032184621</v>
      </c>
      <c r="G131">
        <v>16.959102622315939</v>
      </c>
      <c r="H131">
        <v>10.612023039537599</v>
      </c>
      <c r="I131">
        <v>34.241113278344599</v>
      </c>
      <c r="J131">
        <v>686.33320071713092</v>
      </c>
      <c r="K131">
        <v>668.95604807753125</v>
      </c>
      <c r="L131">
        <v>580.9952906081337</v>
      </c>
      <c r="M131">
        <v>816.9109166011101</v>
      </c>
      <c r="N131">
        <v>744.94865869345108</v>
      </c>
      <c r="O131">
        <v>687.05238166717231</v>
      </c>
      <c r="P131">
        <v>7.9544727935389918</v>
      </c>
      <c r="Q131">
        <v>24.422741922101761</v>
      </c>
      <c r="R131">
        <v>3.1634108845001387</v>
      </c>
      <c r="S131">
        <v>3.1634108845001387</v>
      </c>
      <c r="T131">
        <v>0.64263803312555157</v>
      </c>
      <c r="U131">
        <v>3.1634108845001387</v>
      </c>
      <c r="V131">
        <v>687.70016672411555</v>
      </c>
      <c r="W131">
        <v>676.84241174239764</v>
      </c>
      <c r="X131">
        <v>679.03977328877352</v>
      </c>
      <c r="Y131">
        <v>2.3864426871033988</v>
      </c>
      <c r="Z131">
        <v>38.924687229463345</v>
      </c>
      <c r="AA131">
        <v>16.303084876122355</v>
      </c>
      <c r="AB131">
        <v>12.568931191949883</v>
      </c>
      <c r="AC131">
        <v>1.8522391717318802</v>
      </c>
      <c r="AD131">
        <v>1.2173067707545004</v>
      </c>
      <c r="AE131">
        <v>18.675963608995705</v>
      </c>
      <c r="AF131">
        <f>AF139*CONVERT(1,"lbm","kg")/CONVERT(1,"ft","m")^3</f>
        <v>0.84813758949275442</v>
      </c>
    </row>
    <row r="132" spans="1:32" x14ac:dyDescent="0.25">
      <c r="A132" t="s">
        <v>360</v>
      </c>
      <c r="B132" t="s">
        <v>365</v>
      </c>
      <c r="C132">
        <v>17.3273592</v>
      </c>
      <c r="D132">
        <v>18.0152</v>
      </c>
      <c r="E132">
        <v>31.958946000000001</v>
      </c>
      <c r="F132">
        <v>17.428732100000001</v>
      </c>
      <c r="G132">
        <v>18.0152</v>
      </c>
      <c r="H132">
        <v>14.4908284</v>
      </c>
      <c r="I132">
        <v>44.009799999999998</v>
      </c>
      <c r="J132">
        <v>44.009799999999998</v>
      </c>
      <c r="K132">
        <v>437.30498299999999</v>
      </c>
      <c r="L132">
        <v>131.697855</v>
      </c>
      <c r="M132">
        <v>483.59070600000001</v>
      </c>
      <c r="N132">
        <v>200.406226</v>
      </c>
      <c r="O132">
        <v>108.670339</v>
      </c>
      <c r="P132">
        <v>54.677183800000002</v>
      </c>
      <c r="Q132">
        <v>17.3273592</v>
      </c>
      <c r="R132">
        <v>2.0158</v>
      </c>
      <c r="S132">
        <v>2.0158</v>
      </c>
      <c r="T132">
        <v>2.0158</v>
      </c>
      <c r="U132">
        <v>2.0158</v>
      </c>
      <c r="V132">
        <v>196.303584</v>
      </c>
      <c r="W132">
        <v>114.2302</v>
      </c>
      <c r="X132">
        <v>101.590158</v>
      </c>
      <c r="Y132">
        <v>58.122999999999998</v>
      </c>
      <c r="Z132">
        <v>18.0152</v>
      </c>
      <c r="AA132">
        <v>18.0152</v>
      </c>
      <c r="AB132">
        <v>18.0152</v>
      </c>
      <c r="AC132">
        <v>18.0152</v>
      </c>
      <c r="AD132">
        <v>28.753367799999999</v>
      </c>
      <c r="AE132">
        <v>17.428732100000001</v>
      </c>
      <c r="AF132">
        <v>27.408650000000002</v>
      </c>
    </row>
    <row r="133" spans="1:32" x14ac:dyDescent="0.25">
      <c r="A133" t="s">
        <v>360</v>
      </c>
      <c r="B133" t="s">
        <v>366</v>
      </c>
      <c r="C133"/>
      <c r="D133"/>
      <c r="E133"/>
      <c r="F133"/>
      <c r="G133"/>
      <c r="H133"/>
      <c r="I133"/>
      <c r="V133">
        <f>V126/W133*6.2898105697751</f>
        <v>1439.2916702593695</v>
      </c>
      <c r="W133">
        <v>762.56477600659571</v>
      </c>
      <c r="X133">
        <f>X126/Y133*6.2898105697751</f>
        <v>644.16666666868753</v>
      </c>
      <c r="Y133">
        <v>716.027229175407</v>
      </c>
    </row>
    <row r="134" spans="1:32" x14ac:dyDescent="0.25">
      <c r="B134" t="s">
        <v>374</v>
      </c>
      <c r="AF134">
        <v>7692.0190000000002</v>
      </c>
    </row>
    <row r="135" spans="1:32" x14ac:dyDescent="0.25">
      <c r="B135" t="s">
        <v>375</v>
      </c>
      <c r="V135">
        <f>V133/CONVERT(1,"hr","day")</f>
        <v>34543.000086224871</v>
      </c>
      <c r="W135" t="s">
        <v>367</v>
      </c>
      <c r="X135">
        <f>X133/CONVERT(1,"hr","day")</f>
        <v>15460.000000048502</v>
      </c>
      <c r="Y135">
        <f>SUM(V135,X135)</f>
        <v>50003.000086273372</v>
      </c>
      <c r="AF135" s="209">
        <v>210828</v>
      </c>
    </row>
    <row r="136" spans="1:32" x14ac:dyDescent="0.25">
      <c r="B136" t="s">
        <v>376</v>
      </c>
      <c r="AF136" s="209">
        <v>3981830</v>
      </c>
    </row>
    <row r="137" spans="1:32" x14ac:dyDescent="0.25">
      <c r="B137" t="s">
        <v>377</v>
      </c>
      <c r="AF137">
        <v>250</v>
      </c>
    </row>
    <row r="138" spans="1:32" x14ac:dyDescent="0.25">
      <c r="B138" t="s">
        <v>378</v>
      </c>
      <c r="AF138">
        <v>14.7</v>
      </c>
    </row>
    <row r="139" spans="1:32" x14ac:dyDescent="0.25">
      <c r="B139" t="s">
        <v>379</v>
      </c>
      <c r="AF139">
        <v>5.2947500000000002E-2</v>
      </c>
    </row>
    <row r="142" spans="1:32" x14ac:dyDescent="0.25">
      <c r="C142" s="193" t="s">
        <v>381</v>
      </c>
    </row>
    <row r="144" spans="1:32" x14ac:dyDescent="0.25">
      <c r="D144" s="193" t="s">
        <v>439</v>
      </c>
    </row>
    <row r="145" spans="1:9" ht="15.75" thickBot="1" x14ac:dyDescent="0.3"/>
    <row r="146" spans="1:9" ht="48.75" thickBot="1" x14ac:dyDescent="0.3">
      <c r="D146" s="212" t="s">
        <v>382</v>
      </c>
      <c r="E146" s="213" t="s">
        <v>383</v>
      </c>
      <c r="F146" s="213" t="s">
        <v>384</v>
      </c>
      <c r="G146" s="213" t="s">
        <v>385</v>
      </c>
      <c r="H146" s="213" t="s">
        <v>386</v>
      </c>
      <c r="I146" s="213" t="s">
        <v>387</v>
      </c>
    </row>
    <row r="147" spans="1:9" ht="26.25" thickBot="1" x14ac:dyDescent="0.3">
      <c r="D147" s="214"/>
      <c r="E147" s="215" t="s">
        <v>388</v>
      </c>
      <c r="F147" s="215" t="s">
        <v>388</v>
      </c>
      <c r="G147" s="215" t="s">
        <v>388</v>
      </c>
      <c r="H147" s="215" t="s">
        <v>388</v>
      </c>
      <c r="I147" s="215" t="s">
        <v>388</v>
      </c>
    </row>
    <row r="148" spans="1:9" ht="24.75" thickBot="1" x14ac:dyDescent="0.3">
      <c r="D148" s="214" t="s">
        <v>389</v>
      </c>
      <c r="E148" s="215" t="s">
        <v>390</v>
      </c>
      <c r="F148" s="215" t="s">
        <v>391</v>
      </c>
      <c r="G148" s="215" t="s">
        <v>390</v>
      </c>
      <c r="H148" s="215" t="s">
        <v>392</v>
      </c>
      <c r="I148" s="215" t="s">
        <v>393</v>
      </c>
    </row>
    <row r="149" spans="1:9" ht="24.75" thickBot="1" x14ac:dyDescent="0.3">
      <c r="D149" s="214" t="s">
        <v>394</v>
      </c>
      <c r="E149" s="215" t="s">
        <v>395</v>
      </c>
      <c r="F149" s="215" t="s">
        <v>392</v>
      </c>
      <c r="G149" s="215" t="s">
        <v>395</v>
      </c>
      <c r="H149" s="215" t="s">
        <v>392</v>
      </c>
      <c r="I149" s="215" t="s">
        <v>395</v>
      </c>
    </row>
    <row r="150" spans="1:9" ht="24.75" thickBot="1" x14ac:dyDescent="0.3">
      <c r="D150" s="214" t="s">
        <v>396</v>
      </c>
      <c r="E150" s="215" t="s">
        <v>397</v>
      </c>
      <c r="F150" s="215" t="s">
        <v>398</v>
      </c>
      <c r="G150" s="215" t="s">
        <v>397</v>
      </c>
      <c r="H150" s="215" t="s">
        <v>392</v>
      </c>
      <c r="I150" s="215" t="s">
        <v>397</v>
      </c>
    </row>
    <row r="151" spans="1:9" ht="15.75" thickBot="1" x14ac:dyDescent="0.3">
      <c r="D151" s="214" t="s">
        <v>399</v>
      </c>
      <c r="E151" s="215" t="s">
        <v>400</v>
      </c>
      <c r="F151" s="215" t="s">
        <v>392</v>
      </c>
      <c r="G151" s="215" t="s">
        <v>400</v>
      </c>
      <c r="H151" s="215" t="s">
        <v>392</v>
      </c>
      <c r="I151" s="215" t="s">
        <v>400</v>
      </c>
    </row>
    <row r="152" spans="1:9" ht="24.75" thickBot="1" x14ac:dyDescent="0.3">
      <c r="D152" s="214" t="s">
        <v>401</v>
      </c>
      <c r="E152" s="215" t="s">
        <v>402</v>
      </c>
      <c r="F152" s="215" t="s">
        <v>392</v>
      </c>
      <c r="G152" s="215" t="s">
        <v>402</v>
      </c>
      <c r="H152" s="215" t="s">
        <v>392</v>
      </c>
      <c r="I152" s="215" t="s">
        <v>392</v>
      </c>
    </row>
    <row r="153" spans="1:9" ht="24.75" thickBot="1" x14ac:dyDescent="0.3">
      <c r="D153" s="214" t="s">
        <v>403</v>
      </c>
      <c r="E153" s="215" t="s">
        <v>404</v>
      </c>
      <c r="F153" s="215" t="s">
        <v>405</v>
      </c>
      <c r="G153" s="215" t="s">
        <v>406</v>
      </c>
      <c r="H153" s="215" t="s">
        <v>407</v>
      </c>
      <c r="I153" s="215" t="s">
        <v>408</v>
      </c>
    </row>
    <row r="154" spans="1:9" ht="26.25" thickBot="1" x14ac:dyDescent="0.3">
      <c r="D154" s="216" t="s">
        <v>409</v>
      </c>
      <c r="E154" s="215" t="s">
        <v>410</v>
      </c>
      <c r="F154" s="215" t="s">
        <v>411</v>
      </c>
      <c r="G154" s="215" t="s">
        <v>412</v>
      </c>
      <c r="H154" s="215" t="s">
        <v>407</v>
      </c>
      <c r="I154" s="215" t="s">
        <v>413</v>
      </c>
    </row>
    <row r="155" spans="1:9" ht="24.75" thickBot="1" x14ac:dyDescent="0.3">
      <c r="D155" s="216" t="s">
        <v>414</v>
      </c>
      <c r="E155" s="217">
        <v>0.13800000000000001</v>
      </c>
      <c r="F155" s="217">
        <v>-1.0999999999999999E-2</v>
      </c>
      <c r="G155" s="217">
        <v>0.123</v>
      </c>
      <c r="H155" s="217">
        <v>2.9000000000000001E-2</v>
      </c>
      <c r="I155" s="217">
        <v>9.4E-2</v>
      </c>
    </row>
    <row r="157" spans="1:9" ht="15.75" thickBot="1" x14ac:dyDescent="0.3">
      <c r="A157" s="193" t="s">
        <v>380</v>
      </c>
      <c r="D157" s="193" t="s">
        <v>485</v>
      </c>
    </row>
    <row r="158" spans="1:9" ht="26.25" thickBot="1" x14ac:dyDescent="0.3">
      <c r="A158" s="193" t="s">
        <v>270</v>
      </c>
      <c r="B158" s="193">
        <v>44.01</v>
      </c>
      <c r="D158" s="234" t="s">
        <v>463</v>
      </c>
      <c r="E158" s="235" t="s">
        <v>464</v>
      </c>
      <c r="F158" s="235" t="s">
        <v>464</v>
      </c>
      <c r="G158" s="235" t="s">
        <v>464</v>
      </c>
    </row>
    <row r="159" spans="1:9" ht="26.25" thickBot="1" x14ac:dyDescent="0.3">
      <c r="D159" s="236"/>
      <c r="E159" s="237" t="s">
        <v>465</v>
      </c>
      <c r="F159" s="237" t="s">
        <v>466</v>
      </c>
      <c r="G159" s="237" t="s">
        <v>467</v>
      </c>
    </row>
    <row r="160" spans="1:9" ht="26.25" thickBot="1" x14ac:dyDescent="0.3">
      <c r="D160" s="238" t="s">
        <v>468</v>
      </c>
      <c r="E160" s="239" t="s">
        <v>469</v>
      </c>
      <c r="F160" s="239" t="s">
        <v>470</v>
      </c>
      <c r="G160" s="239" t="s">
        <v>471</v>
      </c>
    </row>
    <row r="161" spans="4:7" ht="26.25" thickBot="1" x14ac:dyDescent="0.3">
      <c r="D161" s="238" t="s">
        <v>472</v>
      </c>
      <c r="E161" s="239" t="s">
        <v>473</v>
      </c>
      <c r="F161" s="239" t="s">
        <v>474</v>
      </c>
      <c r="G161" s="239" t="s">
        <v>475</v>
      </c>
    </row>
    <row r="162" spans="4:7" ht="26.25" thickBot="1" x14ac:dyDescent="0.3">
      <c r="D162" s="238" t="s">
        <v>476</v>
      </c>
      <c r="E162" s="239" t="s">
        <v>477</v>
      </c>
      <c r="F162" s="239" t="s">
        <v>470</v>
      </c>
      <c r="G162" s="239" t="s">
        <v>478</v>
      </c>
    </row>
    <row r="163" spans="4:7" ht="26.25" thickBot="1" x14ac:dyDescent="0.3">
      <c r="D163" s="238" t="s">
        <v>479</v>
      </c>
      <c r="E163" s="239" t="s">
        <v>480</v>
      </c>
      <c r="F163" s="239" t="s">
        <v>469</v>
      </c>
      <c r="G163" s="239" t="s">
        <v>480</v>
      </c>
    </row>
    <row r="164" spans="4:7" ht="26.25" thickBot="1" x14ac:dyDescent="0.3">
      <c r="D164" s="238" t="s">
        <v>481</v>
      </c>
      <c r="E164" s="239" t="s">
        <v>482</v>
      </c>
      <c r="F164" s="239" t="s">
        <v>483</v>
      </c>
      <c r="G164" s="239" t="s">
        <v>484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6" sqref="E6"/>
    </sheetView>
  </sheetViews>
  <sheetFormatPr defaultColWidth="9.140625" defaultRowHeight="12.75" x14ac:dyDescent="0.2"/>
  <cols>
    <col min="1" max="3" width="9.140625" style="193"/>
    <col min="4" max="4" width="13.42578125" style="193" bestFit="1" customWidth="1"/>
    <col min="5" max="5" width="16.42578125" style="193" bestFit="1" customWidth="1"/>
    <col min="6" max="6" width="23.42578125" style="193" customWidth="1"/>
    <col min="7" max="7" width="11" style="193" bestFit="1" customWidth="1"/>
    <col min="8" max="259" width="9.140625" style="193"/>
    <col min="260" max="260" width="13.42578125" style="193" bestFit="1" customWidth="1"/>
    <col min="261" max="261" width="16.42578125" style="193" bestFit="1" customWidth="1"/>
    <col min="262" max="262" width="23.42578125" style="193" customWidth="1"/>
    <col min="263" max="263" width="11" style="193" bestFit="1" customWidth="1"/>
    <col min="264" max="515" width="9.140625" style="193"/>
    <col min="516" max="516" width="13.42578125" style="193" bestFit="1" customWidth="1"/>
    <col min="517" max="517" width="16.42578125" style="193" bestFit="1" customWidth="1"/>
    <col min="518" max="518" width="23.42578125" style="193" customWidth="1"/>
    <col min="519" max="519" width="11" style="193" bestFit="1" customWidth="1"/>
    <col min="520" max="771" width="9.140625" style="193"/>
    <col min="772" max="772" width="13.42578125" style="193" bestFit="1" customWidth="1"/>
    <col min="773" max="773" width="16.42578125" style="193" bestFit="1" customWidth="1"/>
    <col min="774" max="774" width="23.42578125" style="193" customWidth="1"/>
    <col min="775" max="775" width="11" style="193" bestFit="1" customWidth="1"/>
    <col min="776" max="1027" width="9.140625" style="193"/>
    <col min="1028" max="1028" width="13.42578125" style="193" bestFit="1" customWidth="1"/>
    <col min="1029" max="1029" width="16.42578125" style="193" bestFit="1" customWidth="1"/>
    <col min="1030" max="1030" width="23.42578125" style="193" customWidth="1"/>
    <col min="1031" max="1031" width="11" style="193" bestFit="1" customWidth="1"/>
    <col min="1032" max="1283" width="9.140625" style="193"/>
    <col min="1284" max="1284" width="13.42578125" style="193" bestFit="1" customWidth="1"/>
    <col min="1285" max="1285" width="16.42578125" style="193" bestFit="1" customWidth="1"/>
    <col min="1286" max="1286" width="23.42578125" style="193" customWidth="1"/>
    <col min="1287" max="1287" width="11" style="193" bestFit="1" customWidth="1"/>
    <col min="1288" max="1539" width="9.140625" style="193"/>
    <col min="1540" max="1540" width="13.42578125" style="193" bestFit="1" customWidth="1"/>
    <col min="1541" max="1541" width="16.42578125" style="193" bestFit="1" customWidth="1"/>
    <col min="1542" max="1542" width="23.42578125" style="193" customWidth="1"/>
    <col min="1543" max="1543" width="11" style="193" bestFit="1" customWidth="1"/>
    <col min="1544" max="1795" width="9.140625" style="193"/>
    <col min="1796" max="1796" width="13.42578125" style="193" bestFit="1" customWidth="1"/>
    <col min="1797" max="1797" width="16.42578125" style="193" bestFit="1" customWidth="1"/>
    <col min="1798" max="1798" width="23.42578125" style="193" customWidth="1"/>
    <col min="1799" max="1799" width="11" style="193" bestFit="1" customWidth="1"/>
    <col min="1800" max="2051" width="9.140625" style="193"/>
    <col min="2052" max="2052" width="13.42578125" style="193" bestFit="1" customWidth="1"/>
    <col min="2053" max="2053" width="16.42578125" style="193" bestFit="1" customWidth="1"/>
    <col min="2054" max="2054" width="23.42578125" style="193" customWidth="1"/>
    <col min="2055" max="2055" width="11" style="193" bestFit="1" customWidth="1"/>
    <col min="2056" max="2307" width="9.140625" style="193"/>
    <col min="2308" max="2308" width="13.42578125" style="193" bestFit="1" customWidth="1"/>
    <col min="2309" max="2309" width="16.42578125" style="193" bestFit="1" customWidth="1"/>
    <col min="2310" max="2310" width="23.42578125" style="193" customWidth="1"/>
    <col min="2311" max="2311" width="11" style="193" bestFit="1" customWidth="1"/>
    <col min="2312" max="2563" width="9.140625" style="193"/>
    <col min="2564" max="2564" width="13.42578125" style="193" bestFit="1" customWidth="1"/>
    <col min="2565" max="2565" width="16.42578125" style="193" bestFit="1" customWidth="1"/>
    <col min="2566" max="2566" width="23.42578125" style="193" customWidth="1"/>
    <col min="2567" max="2567" width="11" style="193" bestFit="1" customWidth="1"/>
    <col min="2568" max="2819" width="9.140625" style="193"/>
    <col min="2820" max="2820" width="13.42578125" style="193" bestFit="1" customWidth="1"/>
    <col min="2821" max="2821" width="16.42578125" style="193" bestFit="1" customWidth="1"/>
    <col min="2822" max="2822" width="23.42578125" style="193" customWidth="1"/>
    <col min="2823" max="2823" width="11" style="193" bestFit="1" customWidth="1"/>
    <col min="2824" max="3075" width="9.140625" style="193"/>
    <col min="3076" max="3076" width="13.42578125" style="193" bestFit="1" customWidth="1"/>
    <col min="3077" max="3077" width="16.42578125" style="193" bestFit="1" customWidth="1"/>
    <col min="3078" max="3078" width="23.42578125" style="193" customWidth="1"/>
    <col min="3079" max="3079" width="11" style="193" bestFit="1" customWidth="1"/>
    <col min="3080" max="3331" width="9.140625" style="193"/>
    <col min="3332" max="3332" width="13.42578125" style="193" bestFit="1" customWidth="1"/>
    <col min="3333" max="3333" width="16.42578125" style="193" bestFit="1" customWidth="1"/>
    <col min="3334" max="3334" width="23.42578125" style="193" customWidth="1"/>
    <col min="3335" max="3335" width="11" style="193" bestFit="1" customWidth="1"/>
    <col min="3336" max="3587" width="9.140625" style="193"/>
    <col min="3588" max="3588" width="13.42578125" style="193" bestFit="1" customWidth="1"/>
    <col min="3589" max="3589" width="16.42578125" style="193" bestFit="1" customWidth="1"/>
    <col min="3590" max="3590" width="23.42578125" style="193" customWidth="1"/>
    <col min="3591" max="3591" width="11" style="193" bestFit="1" customWidth="1"/>
    <col min="3592" max="3843" width="9.140625" style="193"/>
    <col min="3844" max="3844" width="13.42578125" style="193" bestFit="1" customWidth="1"/>
    <col min="3845" max="3845" width="16.42578125" style="193" bestFit="1" customWidth="1"/>
    <col min="3846" max="3846" width="23.42578125" style="193" customWidth="1"/>
    <col min="3847" max="3847" width="11" style="193" bestFit="1" customWidth="1"/>
    <col min="3848" max="4099" width="9.140625" style="193"/>
    <col min="4100" max="4100" width="13.42578125" style="193" bestFit="1" customWidth="1"/>
    <col min="4101" max="4101" width="16.42578125" style="193" bestFit="1" customWidth="1"/>
    <col min="4102" max="4102" width="23.42578125" style="193" customWidth="1"/>
    <col min="4103" max="4103" width="11" style="193" bestFit="1" customWidth="1"/>
    <col min="4104" max="4355" width="9.140625" style="193"/>
    <col min="4356" max="4356" width="13.42578125" style="193" bestFit="1" customWidth="1"/>
    <col min="4357" max="4357" width="16.42578125" style="193" bestFit="1" customWidth="1"/>
    <col min="4358" max="4358" width="23.42578125" style="193" customWidth="1"/>
    <col min="4359" max="4359" width="11" style="193" bestFit="1" customWidth="1"/>
    <col min="4360" max="4611" width="9.140625" style="193"/>
    <col min="4612" max="4612" width="13.42578125" style="193" bestFit="1" customWidth="1"/>
    <col min="4613" max="4613" width="16.42578125" style="193" bestFit="1" customWidth="1"/>
    <col min="4614" max="4614" width="23.42578125" style="193" customWidth="1"/>
    <col min="4615" max="4615" width="11" style="193" bestFit="1" customWidth="1"/>
    <col min="4616" max="4867" width="9.140625" style="193"/>
    <col min="4868" max="4868" width="13.42578125" style="193" bestFit="1" customWidth="1"/>
    <col min="4869" max="4869" width="16.42578125" style="193" bestFit="1" customWidth="1"/>
    <col min="4870" max="4870" width="23.42578125" style="193" customWidth="1"/>
    <col min="4871" max="4871" width="11" style="193" bestFit="1" customWidth="1"/>
    <col min="4872" max="5123" width="9.140625" style="193"/>
    <col min="5124" max="5124" width="13.42578125" style="193" bestFit="1" customWidth="1"/>
    <col min="5125" max="5125" width="16.42578125" style="193" bestFit="1" customWidth="1"/>
    <col min="5126" max="5126" width="23.42578125" style="193" customWidth="1"/>
    <col min="5127" max="5127" width="11" style="193" bestFit="1" customWidth="1"/>
    <col min="5128" max="5379" width="9.140625" style="193"/>
    <col min="5380" max="5380" width="13.42578125" style="193" bestFit="1" customWidth="1"/>
    <col min="5381" max="5381" width="16.42578125" style="193" bestFit="1" customWidth="1"/>
    <col min="5382" max="5382" width="23.42578125" style="193" customWidth="1"/>
    <col min="5383" max="5383" width="11" style="193" bestFit="1" customWidth="1"/>
    <col min="5384" max="5635" width="9.140625" style="193"/>
    <col min="5636" max="5636" width="13.42578125" style="193" bestFit="1" customWidth="1"/>
    <col min="5637" max="5637" width="16.42578125" style="193" bestFit="1" customWidth="1"/>
    <col min="5638" max="5638" width="23.42578125" style="193" customWidth="1"/>
    <col min="5639" max="5639" width="11" style="193" bestFit="1" customWidth="1"/>
    <col min="5640" max="5891" width="9.140625" style="193"/>
    <col min="5892" max="5892" width="13.42578125" style="193" bestFit="1" customWidth="1"/>
    <col min="5893" max="5893" width="16.42578125" style="193" bestFit="1" customWidth="1"/>
    <col min="5894" max="5894" width="23.42578125" style="193" customWidth="1"/>
    <col min="5895" max="5895" width="11" style="193" bestFit="1" customWidth="1"/>
    <col min="5896" max="6147" width="9.140625" style="193"/>
    <col min="6148" max="6148" width="13.42578125" style="193" bestFit="1" customWidth="1"/>
    <col min="6149" max="6149" width="16.42578125" style="193" bestFit="1" customWidth="1"/>
    <col min="6150" max="6150" width="23.42578125" style="193" customWidth="1"/>
    <col min="6151" max="6151" width="11" style="193" bestFit="1" customWidth="1"/>
    <col min="6152" max="6403" width="9.140625" style="193"/>
    <col min="6404" max="6404" width="13.42578125" style="193" bestFit="1" customWidth="1"/>
    <col min="6405" max="6405" width="16.42578125" style="193" bestFit="1" customWidth="1"/>
    <col min="6406" max="6406" width="23.42578125" style="193" customWidth="1"/>
    <col min="6407" max="6407" width="11" style="193" bestFit="1" customWidth="1"/>
    <col min="6408" max="6659" width="9.140625" style="193"/>
    <col min="6660" max="6660" width="13.42578125" style="193" bestFit="1" customWidth="1"/>
    <col min="6661" max="6661" width="16.42578125" style="193" bestFit="1" customWidth="1"/>
    <col min="6662" max="6662" width="23.42578125" style="193" customWidth="1"/>
    <col min="6663" max="6663" width="11" style="193" bestFit="1" customWidth="1"/>
    <col min="6664" max="6915" width="9.140625" style="193"/>
    <col min="6916" max="6916" width="13.42578125" style="193" bestFit="1" customWidth="1"/>
    <col min="6917" max="6917" width="16.42578125" style="193" bestFit="1" customWidth="1"/>
    <col min="6918" max="6918" width="23.42578125" style="193" customWidth="1"/>
    <col min="6919" max="6919" width="11" style="193" bestFit="1" customWidth="1"/>
    <col min="6920" max="7171" width="9.140625" style="193"/>
    <col min="7172" max="7172" width="13.42578125" style="193" bestFit="1" customWidth="1"/>
    <col min="7173" max="7173" width="16.42578125" style="193" bestFit="1" customWidth="1"/>
    <col min="7174" max="7174" width="23.42578125" style="193" customWidth="1"/>
    <col min="7175" max="7175" width="11" style="193" bestFit="1" customWidth="1"/>
    <col min="7176" max="7427" width="9.140625" style="193"/>
    <col min="7428" max="7428" width="13.42578125" style="193" bestFit="1" customWidth="1"/>
    <col min="7429" max="7429" width="16.42578125" style="193" bestFit="1" customWidth="1"/>
    <col min="7430" max="7430" width="23.42578125" style="193" customWidth="1"/>
    <col min="7431" max="7431" width="11" style="193" bestFit="1" customWidth="1"/>
    <col min="7432" max="7683" width="9.140625" style="193"/>
    <col min="7684" max="7684" width="13.42578125" style="193" bestFit="1" customWidth="1"/>
    <col min="7685" max="7685" width="16.42578125" style="193" bestFit="1" customWidth="1"/>
    <col min="7686" max="7686" width="23.42578125" style="193" customWidth="1"/>
    <col min="7687" max="7687" width="11" style="193" bestFit="1" customWidth="1"/>
    <col min="7688" max="7939" width="9.140625" style="193"/>
    <col min="7940" max="7940" width="13.42578125" style="193" bestFit="1" customWidth="1"/>
    <col min="7941" max="7941" width="16.42578125" style="193" bestFit="1" customWidth="1"/>
    <col min="7942" max="7942" width="23.42578125" style="193" customWidth="1"/>
    <col min="7943" max="7943" width="11" style="193" bestFit="1" customWidth="1"/>
    <col min="7944" max="8195" width="9.140625" style="193"/>
    <col min="8196" max="8196" width="13.42578125" style="193" bestFit="1" customWidth="1"/>
    <col min="8197" max="8197" width="16.42578125" style="193" bestFit="1" customWidth="1"/>
    <col min="8198" max="8198" width="23.42578125" style="193" customWidth="1"/>
    <col min="8199" max="8199" width="11" style="193" bestFit="1" customWidth="1"/>
    <col min="8200" max="8451" width="9.140625" style="193"/>
    <col min="8452" max="8452" width="13.42578125" style="193" bestFit="1" customWidth="1"/>
    <col min="8453" max="8453" width="16.42578125" style="193" bestFit="1" customWidth="1"/>
    <col min="8454" max="8454" width="23.42578125" style="193" customWidth="1"/>
    <col min="8455" max="8455" width="11" style="193" bestFit="1" customWidth="1"/>
    <col min="8456" max="8707" width="9.140625" style="193"/>
    <col min="8708" max="8708" width="13.42578125" style="193" bestFit="1" customWidth="1"/>
    <col min="8709" max="8709" width="16.42578125" style="193" bestFit="1" customWidth="1"/>
    <col min="8710" max="8710" width="23.42578125" style="193" customWidth="1"/>
    <col min="8711" max="8711" width="11" style="193" bestFit="1" customWidth="1"/>
    <col min="8712" max="8963" width="9.140625" style="193"/>
    <col min="8964" max="8964" width="13.42578125" style="193" bestFit="1" customWidth="1"/>
    <col min="8965" max="8965" width="16.42578125" style="193" bestFit="1" customWidth="1"/>
    <col min="8966" max="8966" width="23.42578125" style="193" customWidth="1"/>
    <col min="8967" max="8967" width="11" style="193" bestFit="1" customWidth="1"/>
    <col min="8968" max="9219" width="9.140625" style="193"/>
    <col min="9220" max="9220" width="13.42578125" style="193" bestFit="1" customWidth="1"/>
    <col min="9221" max="9221" width="16.42578125" style="193" bestFit="1" customWidth="1"/>
    <col min="9222" max="9222" width="23.42578125" style="193" customWidth="1"/>
    <col min="9223" max="9223" width="11" style="193" bestFit="1" customWidth="1"/>
    <col min="9224" max="9475" width="9.140625" style="193"/>
    <col min="9476" max="9476" width="13.42578125" style="193" bestFit="1" customWidth="1"/>
    <col min="9477" max="9477" width="16.42578125" style="193" bestFit="1" customWidth="1"/>
    <col min="9478" max="9478" width="23.42578125" style="193" customWidth="1"/>
    <col min="9479" max="9479" width="11" style="193" bestFit="1" customWidth="1"/>
    <col min="9480" max="9731" width="9.140625" style="193"/>
    <col min="9732" max="9732" width="13.42578125" style="193" bestFit="1" customWidth="1"/>
    <col min="9733" max="9733" width="16.42578125" style="193" bestFit="1" customWidth="1"/>
    <col min="9734" max="9734" width="23.42578125" style="193" customWidth="1"/>
    <col min="9735" max="9735" width="11" style="193" bestFit="1" customWidth="1"/>
    <col min="9736" max="9987" width="9.140625" style="193"/>
    <col min="9988" max="9988" width="13.42578125" style="193" bestFit="1" customWidth="1"/>
    <col min="9989" max="9989" width="16.42578125" style="193" bestFit="1" customWidth="1"/>
    <col min="9990" max="9990" width="23.42578125" style="193" customWidth="1"/>
    <col min="9991" max="9991" width="11" style="193" bestFit="1" customWidth="1"/>
    <col min="9992" max="10243" width="9.140625" style="193"/>
    <col min="10244" max="10244" width="13.42578125" style="193" bestFit="1" customWidth="1"/>
    <col min="10245" max="10245" width="16.42578125" style="193" bestFit="1" customWidth="1"/>
    <col min="10246" max="10246" width="23.42578125" style="193" customWidth="1"/>
    <col min="10247" max="10247" width="11" style="193" bestFit="1" customWidth="1"/>
    <col min="10248" max="10499" width="9.140625" style="193"/>
    <col min="10500" max="10500" width="13.42578125" style="193" bestFit="1" customWidth="1"/>
    <col min="10501" max="10501" width="16.42578125" style="193" bestFit="1" customWidth="1"/>
    <col min="10502" max="10502" width="23.42578125" style="193" customWidth="1"/>
    <col min="10503" max="10503" width="11" style="193" bestFit="1" customWidth="1"/>
    <col min="10504" max="10755" width="9.140625" style="193"/>
    <col min="10756" max="10756" width="13.42578125" style="193" bestFit="1" customWidth="1"/>
    <col min="10757" max="10757" width="16.42578125" style="193" bestFit="1" customWidth="1"/>
    <col min="10758" max="10758" width="23.42578125" style="193" customWidth="1"/>
    <col min="10759" max="10759" width="11" style="193" bestFit="1" customWidth="1"/>
    <col min="10760" max="11011" width="9.140625" style="193"/>
    <col min="11012" max="11012" width="13.42578125" style="193" bestFit="1" customWidth="1"/>
    <col min="11013" max="11013" width="16.42578125" style="193" bestFit="1" customWidth="1"/>
    <col min="11014" max="11014" width="23.42578125" style="193" customWidth="1"/>
    <col min="11015" max="11015" width="11" style="193" bestFit="1" customWidth="1"/>
    <col min="11016" max="11267" width="9.140625" style="193"/>
    <col min="11268" max="11268" width="13.42578125" style="193" bestFit="1" customWidth="1"/>
    <col min="11269" max="11269" width="16.42578125" style="193" bestFit="1" customWidth="1"/>
    <col min="11270" max="11270" width="23.42578125" style="193" customWidth="1"/>
    <col min="11271" max="11271" width="11" style="193" bestFit="1" customWidth="1"/>
    <col min="11272" max="11523" width="9.140625" style="193"/>
    <col min="11524" max="11524" width="13.42578125" style="193" bestFit="1" customWidth="1"/>
    <col min="11525" max="11525" width="16.42578125" style="193" bestFit="1" customWidth="1"/>
    <col min="11526" max="11526" width="23.42578125" style="193" customWidth="1"/>
    <col min="11527" max="11527" width="11" style="193" bestFit="1" customWidth="1"/>
    <col min="11528" max="11779" width="9.140625" style="193"/>
    <col min="11780" max="11780" width="13.42578125" style="193" bestFit="1" customWidth="1"/>
    <col min="11781" max="11781" width="16.42578125" style="193" bestFit="1" customWidth="1"/>
    <col min="11782" max="11782" width="23.42578125" style="193" customWidth="1"/>
    <col min="11783" max="11783" width="11" style="193" bestFit="1" customWidth="1"/>
    <col min="11784" max="12035" width="9.140625" style="193"/>
    <col min="12036" max="12036" width="13.42578125" style="193" bestFit="1" customWidth="1"/>
    <col min="12037" max="12037" width="16.42578125" style="193" bestFit="1" customWidth="1"/>
    <col min="12038" max="12038" width="23.42578125" style="193" customWidth="1"/>
    <col min="12039" max="12039" width="11" style="193" bestFit="1" customWidth="1"/>
    <col min="12040" max="12291" width="9.140625" style="193"/>
    <col min="12292" max="12292" width="13.42578125" style="193" bestFit="1" customWidth="1"/>
    <col min="12293" max="12293" width="16.42578125" style="193" bestFit="1" customWidth="1"/>
    <col min="12294" max="12294" width="23.42578125" style="193" customWidth="1"/>
    <col min="12295" max="12295" width="11" style="193" bestFit="1" customWidth="1"/>
    <col min="12296" max="12547" width="9.140625" style="193"/>
    <col min="12548" max="12548" width="13.42578125" style="193" bestFit="1" customWidth="1"/>
    <col min="12549" max="12549" width="16.42578125" style="193" bestFit="1" customWidth="1"/>
    <col min="12550" max="12550" width="23.42578125" style="193" customWidth="1"/>
    <col min="12551" max="12551" width="11" style="193" bestFit="1" customWidth="1"/>
    <col min="12552" max="12803" width="9.140625" style="193"/>
    <col min="12804" max="12804" width="13.42578125" style="193" bestFit="1" customWidth="1"/>
    <col min="12805" max="12805" width="16.42578125" style="193" bestFit="1" customWidth="1"/>
    <col min="12806" max="12806" width="23.42578125" style="193" customWidth="1"/>
    <col min="12807" max="12807" width="11" style="193" bestFit="1" customWidth="1"/>
    <col min="12808" max="13059" width="9.140625" style="193"/>
    <col min="13060" max="13060" width="13.42578125" style="193" bestFit="1" customWidth="1"/>
    <col min="13061" max="13061" width="16.42578125" style="193" bestFit="1" customWidth="1"/>
    <col min="13062" max="13062" width="23.42578125" style="193" customWidth="1"/>
    <col min="13063" max="13063" width="11" style="193" bestFit="1" customWidth="1"/>
    <col min="13064" max="13315" width="9.140625" style="193"/>
    <col min="13316" max="13316" width="13.42578125" style="193" bestFit="1" customWidth="1"/>
    <col min="13317" max="13317" width="16.42578125" style="193" bestFit="1" customWidth="1"/>
    <col min="13318" max="13318" width="23.42578125" style="193" customWidth="1"/>
    <col min="13319" max="13319" width="11" style="193" bestFit="1" customWidth="1"/>
    <col min="13320" max="13571" width="9.140625" style="193"/>
    <col min="13572" max="13572" width="13.42578125" style="193" bestFit="1" customWidth="1"/>
    <col min="13573" max="13573" width="16.42578125" style="193" bestFit="1" customWidth="1"/>
    <col min="13574" max="13574" width="23.42578125" style="193" customWidth="1"/>
    <col min="13575" max="13575" width="11" style="193" bestFit="1" customWidth="1"/>
    <col min="13576" max="13827" width="9.140625" style="193"/>
    <col min="13828" max="13828" width="13.42578125" style="193" bestFit="1" customWidth="1"/>
    <col min="13829" max="13829" width="16.42578125" style="193" bestFit="1" customWidth="1"/>
    <col min="13830" max="13830" width="23.42578125" style="193" customWidth="1"/>
    <col min="13831" max="13831" width="11" style="193" bestFit="1" customWidth="1"/>
    <col min="13832" max="14083" width="9.140625" style="193"/>
    <col min="14084" max="14084" width="13.42578125" style="193" bestFit="1" customWidth="1"/>
    <col min="14085" max="14085" width="16.42578125" style="193" bestFit="1" customWidth="1"/>
    <col min="14086" max="14086" width="23.42578125" style="193" customWidth="1"/>
    <col min="14087" max="14087" width="11" style="193" bestFit="1" customWidth="1"/>
    <col min="14088" max="14339" width="9.140625" style="193"/>
    <col min="14340" max="14340" width="13.42578125" style="193" bestFit="1" customWidth="1"/>
    <col min="14341" max="14341" width="16.42578125" style="193" bestFit="1" customWidth="1"/>
    <col min="14342" max="14342" width="23.42578125" style="193" customWidth="1"/>
    <col min="14343" max="14343" width="11" style="193" bestFit="1" customWidth="1"/>
    <col min="14344" max="14595" width="9.140625" style="193"/>
    <col min="14596" max="14596" width="13.42578125" style="193" bestFit="1" customWidth="1"/>
    <col min="14597" max="14597" width="16.42578125" style="193" bestFit="1" customWidth="1"/>
    <col min="14598" max="14598" width="23.42578125" style="193" customWidth="1"/>
    <col min="14599" max="14599" width="11" style="193" bestFit="1" customWidth="1"/>
    <col min="14600" max="14851" width="9.140625" style="193"/>
    <col min="14852" max="14852" width="13.42578125" style="193" bestFit="1" customWidth="1"/>
    <col min="14853" max="14853" width="16.42578125" style="193" bestFit="1" customWidth="1"/>
    <col min="14854" max="14854" width="23.42578125" style="193" customWidth="1"/>
    <col min="14855" max="14855" width="11" style="193" bestFit="1" customWidth="1"/>
    <col min="14856" max="15107" width="9.140625" style="193"/>
    <col min="15108" max="15108" width="13.42578125" style="193" bestFit="1" customWidth="1"/>
    <col min="15109" max="15109" width="16.42578125" style="193" bestFit="1" customWidth="1"/>
    <col min="15110" max="15110" width="23.42578125" style="193" customWidth="1"/>
    <col min="15111" max="15111" width="11" style="193" bestFit="1" customWidth="1"/>
    <col min="15112" max="15363" width="9.140625" style="193"/>
    <col min="15364" max="15364" width="13.42578125" style="193" bestFit="1" customWidth="1"/>
    <col min="15365" max="15365" width="16.42578125" style="193" bestFit="1" customWidth="1"/>
    <col min="15366" max="15366" width="23.42578125" style="193" customWidth="1"/>
    <col min="15367" max="15367" width="11" style="193" bestFit="1" customWidth="1"/>
    <col min="15368" max="15619" width="9.140625" style="193"/>
    <col min="15620" max="15620" width="13.42578125" style="193" bestFit="1" customWidth="1"/>
    <col min="15621" max="15621" width="16.42578125" style="193" bestFit="1" customWidth="1"/>
    <col min="15622" max="15622" width="23.42578125" style="193" customWidth="1"/>
    <col min="15623" max="15623" width="11" style="193" bestFit="1" customWidth="1"/>
    <col min="15624" max="15875" width="9.140625" style="193"/>
    <col min="15876" max="15876" width="13.42578125" style="193" bestFit="1" customWidth="1"/>
    <col min="15877" max="15877" width="16.42578125" style="193" bestFit="1" customWidth="1"/>
    <col min="15878" max="15878" width="23.42578125" style="193" customWidth="1"/>
    <col min="15879" max="15879" width="11" style="193" bestFit="1" customWidth="1"/>
    <col min="15880" max="16131" width="9.140625" style="193"/>
    <col min="16132" max="16132" width="13.42578125" style="193" bestFit="1" customWidth="1"/>
    <col min="16133" max="16133" width="16.42578125" style="193" bestFit="1" customWidth="1"/>
    <col min="16134" max="16134" width="23.42578125" style="193" customWidth="1"/>
    <col min="16135" max="16135" width="11" style="193" bestFit="1" customWidth="1"/>
    <col min="16136" max="16384" width="9.140625" style="193"/>
  </cols>
  <sheetData>
    <row r="1" spans="1:38" ht="20.25" x14ac:dyDescent="0.3">
      <c r="A1" s="194"/>
      <c r="B1" s="195"/>
      <c r="C1" s="194"/>
      <c r="D1" s="195"/>
      <c r="E1" s="194"/>
      <c r="F1" s="194"/>
      <c r="G1" s="194"/>
      <c r="H1" s="69" t="s">
        <v>20</v>
      </c>
      <c r="I1" s="196"/>
      <c r="J1" s="196"/>
      <c r="K1" s="196"/>
      <c r="L1" s="196"/>
      <c r="M1" s="196"/>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row>
    <row r="2" spans="1:38" x14ac:dyDescent="0.2">
      <c r="A2" s="196"/>
      <c r="B2" s="342"/>
      <c r="C2" s="342"/>
      <c r="D2" s="342"/>
      <c r="E2" s="342"/>
      <c r="F2" s="197"/>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row>
    <row r="3" spans="1:38" x14ac:dyDescent="0.2">
      <c r="A3" s="196"/>
      <c r="B3" s="343" t="s">
        <v>230</v>
      </c>
      <c r="C3" s="343"/>
      <c r="D3" s="343"/>
      <c r="E3" s="343"/>
      <c r="F3" s="198" t="s">
        <v>64</v>
      </c>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row>
    <row r="4" spans="1:38" x14ac:dyDescent="0.2">
      <c r="A4" s="196"/>
      <c r="B4" s="196">
        <v>1</v>
      </c>
      <c r="C4" s="196" t="s">
        <v>462</v>
      </c>
      <c r="D4" s="196">
        <v>1000</v>
      </c>
      <c r="E4" s="196" t="s">
        <v>420</v>
      </c>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row>
    <row r="5" spans="1:38" x14ac:dyDescent="0.2">
      <c r="A5" s="196"/>
      <c r="B5" s="199">
        <v>1</v>
      </c>
      <c r="C5" s="193" t="s">
        <v>487</v>
      </c>
      <c r="D5" s="193">
        <f>CONVERT(1,"yr","hr")</f>
        <v>8766</v>
      </c>
      <c r="E5" s="193" t="s">
        <v>488</v>
      </c>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1:38" x14ac:dyDescent="0.2">
      <c r="A6" s="196"/>
      <c r="B6" s="200"/>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row>
    <row r="7" spans="1:38" x14ac:dyDescent="0.2">
      <c r="A7" s="196"/>
      <c r="B7" s="199"/>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row>
    <row r="8" spans="1:38" x14ac:dyDescent="0.2">
      <c r="A8" s="196"/>
      <c r="B8" s="200"/>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row>
    <row r="9" spans="1:38" x14ac:dyDescent="0.2">
      <c r="A9" s="196"/>
      <c r="B9" s="199"/>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row>
    <row r="10" spans="1:38" x14ac:dyDescent="0.2">
      <c r="A10" s="196"/>
      <c r="B10" s="201"/>
      <c r="C10" s="196"/>
      <c r="D10" s="196"/>
      <c r="E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row>
    <row r="11" spans="1:38" x14ac:dyDescent="0.2">
      <c r="A11" s="196"/>
      <c r="B11" s="202"/>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row>
    <row r="12" spans="1:38" x14ac:dyDescent="0.2">
      <c r="A12" s="196"/>
      <c r="B12" s="203"/>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row>
    <row r="13" spans="1:38" x14ac:dyDescent="0.2">
      <c r="A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row>
    <row r="14" spans="1:38" x14ac:dyDescent="0.2">
      <c r="A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row>
    <row r="15" spans="1:38" x14ac:dyDescent="0.2">
      <c r="A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row>
    <row r="16" spans="1:38" x14ac:dyDescent="0.2">
      <c r="A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row>
    <row r="17" spans="1:38" x14ac:dyDescent="0.2">
      <c r="A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row>
    <row r="18" spans="1:38" x14ac:dyDescent="0.2">
      <c r="A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row>
    <row r="19" spans="1:38" x14ac:dyDescent="0.2">
      <c r="A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row>
    <row r="20" spans="1:38" x14ac:dyDescent="0.2">
      <c r="A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row>
    <row r="21" spans="1:38" x14ac:dyDescent="0.2">
      <c r="A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row>
    <row r="22" spans="1:38" x14ac:dyDescent="0.2">
      <c r="A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row>
    <row r="23" spans="1:38" x14ac:dyDescent="0.2">
      <c r="A23" s="196"/>
      <c r="B23" s="196"/>
      <c r="C23" s="196"/>
      <c r="D23" s="196"/>
      <c r="E23" s="196"/>
      <c r="F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row>
    <row r="24" spans="1:38" x14ac:dyDescent="0.2">
      <c r="A24" s="196"/>
      <c r="B24" s="196"/>
      <c r="C24" s="196"/>
      <c r="D24" s="196"/>
      <c r="E24" s="196"/>
      <c r="F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row>
    <row r="25" spans="1:38" x14ac:dyDescent="0.2">
      <c r="A25" s="196"/>
      <c r="B25" s="157"/>
      <c r="C25" s="204"/>
      <c r="D25" s="157"/>
      <c r="E25" s="157"/>
      <c r="F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row>
    <row r="26" spans="1:38" x14ac:dyDescent="0.2">
      <c r="A26" s="196"/>
      <c r="B26" s="205"/>
      <c r="C26" s="206"/>
      <c r="D26" s="157"/>
      <c r="E26" s="157"/>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row>
    <row r="27" spans="1:38" x14ac:dyDescent="0.2">
      <c r="A27" s="196"/>
      <c r="B27" s="205"/>
      <c r="C27" s="206"/>
      <c r="D27" s="157"/>
      <c r="E27" s="157"/>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row>
    <row r="28" spans="1:38" x14ac:dyDescent="0.2">
      <c r="A28" s="196"/>
      <c r="B28" s="205"/>
      <c r="C28" s="206"/>
      <c r="D28" s="157"/>
      <c r="E28" s="157"/>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row>
    <row r="29" spans="1:38" x14ac:dyDescent="0.2">
      <c r="B29" s="205"/>
      <c r="C29" s="196"/>
      <c r="D29" s="196"/>
      <c r="E29" s="196"/>
    </row>
    <row r="30" spans="1:38" x14ac:dyDescent="0.2">
      <c r="B30" s="205"/>
      <c r="C30" s="196"/>
      <c r="D30" s="196"/>
      <c r="E30" s="196"/>
    </row>
    <row r="31" spans="1:38" x14ac:dyDescent="0.2">
      <c r="B31" s="202"/>
      <c r="C31" s="196"/>
      <c r="D31" s="196"/>
      <c r="E31" s="196"/>
    </row>
    <row r="37" spans="10:10" x14ac:dyDescent="0.2">
      <c r="J37" s="207"/>
    </row>
  </sheetData>
  <mergeCells count="2">
    <mergeCell ref="B2:E2"/>
    <mergeCell ref="B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4"/>
  <sheetViews>
    <sheetView zoomScaleNormal="100" workbookViewId="0">
      <selection activeCell="F8" sqref="F8"/>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6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197" t="s">
        <v>231</v>
      </c>
      <c r="D3" s="197" t="s">
        <v>9</v>
      </c>
    </row>
    <row r="4" spans="1:38" ht="15" x14ac:dyDescent="0.2">
      <c r="C4" s="208">
        <v>1</v>
      </c>
      <c r="D4" s="344" t="s">
        <v>493</v>
      </c>
      <c r="E4" s="345"/>
      <c r="F4" s="345"/>
      <c r="G4" s="345"/>
      <c r="H4" s="345"/>
      <c r="I4" s="345"/>
      <c r="J4" s="345"/>
      <c r="K4" s="345"/>
      <c r="L4" s="345"/>
    </row>
  </sheetData>
  <mergeCells count="1">
    <mergeCell ref="D4:L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E10" sqref="E10"/>
    </sheetView>
  </sheetViews>
  <sheetFormatPr defaultRowHeight="15" x14ac:dyDescent="0.25"/>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F93775-AEF0-479A-834A-25B8BA9959B1}">
  <ds:schemaRefs>
    <ds:schemaRef ds:uri="http://purl.org/dc/elements/1.1/"/>
    <ds:schemaRef ds:uri="http://purl.org/dc/terms/"/>
    <ds:schemaRef ds:uri="http://schemas.microsoft.com/office/2006/documentManagement/types"/>
    <ds:schemaRef ds:uri="c75d1172-787a-498f-aaff-e17d79596d1f"/>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0D3D9EE-6394-4E6B-8F9A-00A57D46A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5517E7-2688-4CF4-9D07-33051CF0CA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Info</vt:lpstr>
      <vt:lpstr>Data Summary</vt:lpstr>
      <vt:lpstr>Reference Source Info</vt:lpstr>
      <vt:lpstr>DQI</vt:lpstr>
      <vt:lpstr>GTL Process data</vt:lpstr>
      <vt:lpstr>Conversions</vt:lpstr>
      <vt:lpstr>Assumptions</vt:lpstr>
      <vt:lpstr>Chart</vt:lpstr>
      <vt:lpstr>Chart!Print_Area</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Jamieson, Matthew</dc:creator>
  <cp:lastModifiedBy>Jeremie Isaac Hakian</cp:lastModifiedBy>
  <cp:lastPrinted>2013-02-19T20:56:14Z</cp:lastPrinted>
  <dcterms:created xsi:type="dcterms:W3CDTF">2013-02-19T15:33:03Z</dcterms:created>
  <dcterms:modified xsi:type="dcterms:W3CDTF">2014-04-04T13:30:41Z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