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426"/>
  <workbookPr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15" yWindow="5040" windowWidth="24030" windowHeight="5100" tabRatio="718" activeTab="1"/>
  </bookViews>
  <sheets>
    <sheet name="Info" sheetId="1" r:id="rId1"/>
    <sheet name="Data Summary" sheetId="2" r:id="rId2"/>
    <sheet name="PS" sheetId="3" r:id="rId3"/>
    <sheet name="Reference Source Info" sheetId="4" r:id="rId4"/>
    <sheet name="DQI" sheetId="5" r:id="rId5"/>
    <sheet name="Definitions" sheetId="9" r:id="rId6"/>
    <sheet name="Gasoline" sheetId="10" r:id="rId7"/>
    <sheet name="Gasoline_Filter1" sheetId="11" r:id="rId8"/>
    <sheet name="Gasoline_GHG" sheetId="12" r:id="rId9"/>
    <sheet name="Gasoline Scenarios" sheetId="14" r:id="rId10"/>
    <sheet name="Black Carbon" sheetId="15" r:id="rId11"/>
    <sheet name="Conversions" sheetId="16" r:id="rId12"/>
    <sheet name="Assumptions" sheetId="8" r:id="rId13"/>
    <sheet name="Chart" sheetId="19" r:id="rId14"/>
  </sheets>
  <definedNames>
    <definedName name="_xlnm._FilterDatabase" localSheetId="6" hidden="1">Gasoline!$A$2:$AD$2</definedName>
    <definedName name="Btu_per_gal_dies_LHV">Conversions!#REF!</definedName>
    <definedName name="Btu_per_gal_gas_LHV">Conversions!$C$9</definedName>
    <definedName name="Btu_per_gal_kero_LHV" localSheetId="11">Conversions!#REF!</definedName>
    <definedName name="Btu_per_gal_kero_LHV">Conversions!$C$11</definedName>
    <definedName name="cm3_per_m3">Conversions!$C$5</definedName>
    <definedName name="g_per_kg" localSheetId="11">Conversions!$C$6</definedName>
    <definedName name="g_per_kg">Conversions!$C$6</definedName>
    <definedName name="kg_per_dies_gas" localSheetId="11">Conversions!#REF!</definedName>
    <definedName name="kg_per_dies_gas">Conversions!$C$13</definedName>
    <definedName name="kg_per_gal_dies">Conversions!#REF!</definedName>
    <definedName name="kg_per_gal_gas" localSheetId="11">Conversions!#REF!</definedName>
    <definedName name="kg_per_gal_gas">Conversions!$C$12</definedName>
    <definedName name="kg_per_gal_kero" localSheetId="11">Conversions!#REF!</definedName>
    <definedName name="kg_per_gal_kero">Conversions!$C$14</definedName>
    <definedName name="kg_per_ton">Conversions!$C$7</definedName>
    <definedName name="kJ_per_Btu" localSheetId="11">Conversions!$C$16</definedName>
    <definedName name="kJ_per_Btu">Conversions!$C$18</definedName>
    <definedName name="kL_per_USgal">Conversions!$C$15</definedName>
    <definedName name="lb_per_kg" localSheetId="11">Conversions!$C$8</definedName>
    <definedName name="lb_per_kg">Conversions!$C$8</definedName>
    <definedName name="mg_per_kg">Conversions!$C$4</definedName>
    <definedName name="mg_to_kg">Conversions!$C$4</definedName>
    <definedName name="mi_per_km">Conversions!$C$14</definedName>
    <definedName name="ug_per_kg">Conversions!$C$13</definedName>
  </definedNames>
  <calcPr calcId="171027" calcMode="manual"/>
</workbook>
</file>

<file path=xl/calcChain.xml><?xml version="1.0" encoding="utf-8"?>
<calcChain xmlns="http://schemas.openxmlformats.org/spreadsheetml/2006/main">
  <c r="D53" i="2" l="1"/>
  <c r="H53" i="2" l="1"/>
  <c r="K15" i="5" l="1"/>
  <c r="J15" i="5"/>
  <c r="I15" i="5"/>
  <c r="B35" i="2"/>
  <c r="B37" i="2" l="1"/>
  <c r="J93" i="11"/>
  <c r="J107" i="11" s="1"/>
  <c r="E31" i="14" s="1"/>
  <c r="K11" i="3" s="1"/>
  <c r="J94" i="11"/>
  <c r="J108" i="11" s="1"/>
  <c r="E32" i="14" s="1"/>
  <c r="K22" i="3" s="1"/>
  <c r="J95" i="11"/>
  <c r="J109" i="11" s="1"/>
  <c r="E33" i="14" s="1"/>
  <c r="K13" i="3" s="1"/>
  <c r="J96" i="11"/>
  <c r="J110" i="11" s="1"/>
  <c r="E34" i="14" s="1"/>
  <c r="K17" i="3" s="1"/>
  <c r="J97" i="11"/>
  <c r="J111" i="11" s="1"/>
  <c r="E35" i="14" s="1"/>
  <c r="K23" i="3" s="1"/>
  <c r="J98" i="11"/>
  <c r="J112" i="11" s="1"/>
  <c r="E36" i="14" s="1"/>
  <c r="K15" i="3" s="1"/>
  <c r="J99" i="11"/>
  <c r="J113" i="11" s="1"/>
  <c r="E37" i="14" s="1"/>
  <c r="K16" i="3" s="1"/>
  <c r="J100" i="11"/>
  <c r="J114" i="11" s="1"/>
  <c r="E38" i="14" s="1"/>
  <c r="K24" i="3" s="1"/>
  <c r="J101" i="11"/>
  <c r="J115" i="11" s="1"/>
  <c r="J102" i="11"/>
  <c r="J116" i="11" s="1"/>
  <c r="J103" i="11"/>
  <c r="J117" i="11" s="1"/>
  <c r="E43" i="14" s="1"/>
  <c r="K8" i="3" s="1"/>
  <c r="J104" i="11"/>
  <c r="J118" i="11" s="1"/>
  <c r="E44" i="14" s="1"/>
  <c r="K9" i="3" s="1"/>
  <c r="J70" i="11"/>
  <c r="J84" i="11" s="1"/>
  <c r="B37" i="14" s="1"/>
  <c r="J16" i="3" s="1"/>
  <c r="C16" i="3" s="1"/>
  <c r="E32" i="2" s="1"/>
  <c r="G63" i="2" s="1"/>
  <c r="J66" i="11"/>
  <c r="J80" i="11" s="1"/>
  <c r="B33" i="14" s="1"/>
  <c r="J13" i="3" s="1"/>
  <c r="J65" i="11"/>
  <c r="J79" i="11" s="1"/>
  <c r="B32" i="14" s="1"/>
  <c r="J22" i="3" s="1"/>
  <c r="J67" i="11"/>
  <c r="J81" i="11" s="1"/>
  <c r="B34" i="14" s="1"/>
  <c r="J17" i="3" s="1"/>
  <c r="C17" i="3" s="1"/>
  <c r="E33" i="2" s="1"/>
  <c r="G64" i="2" s="1"/>
  <c r="J68" i="11"/>
  <c r="J82" i="11" s="1"/>
  <c r="B35" i="14" s="1"/>
  <c r="J23" i="3" s="1"/>
  <c r="J69" i="11"/>
  <c r="J83" i="11" s="1"/>
  <c r="B36" i="14" s="1"/>
  <c r="J15" i="3" s="1"/>
  <c r="C15" i="3" s="1"/>
  <c r="E31" i="2" s="1"/>
  <c r="G62" i="2" s="1"/>
  <c r="J71" i="11"/>
  <c r="J85" i="11" s="1"/>
  <c r="B38" i="14" s="1"/>
  <c r="J24" i="3" s="1"/>
  <c r="J72" i="11"/>
  <c r="J86" i="11" s="1"/>
  <c r="J73" i="11"/>
  <c r="J87" i="11" s="1"/>
  <c r="J74" i="11"/>
  <c r="J88" i="11" s="1"/>
  <c r="B43" i="14" s="1"/>
  <c r="J8" i="3" s="1"/>
  <c r="C8" i="3" s="1"/>
  <c r="E24" i="2" s="1"/>
  <c r="G55" i="2" s="1"/>
  <c r="J75" i="11"/>
  <c r="J89" i="11" s="1"/>
  <c r="B44" i="14" s="1"/>
  <c r="J9" i="3" s="1"/>
  <c r="C9" i="3" s="1"/>
  <c r="E25" i="2" s="1"/>
  <c r="G56" i="2" s="1"/>
  <c r="J64" i="11"/>
  <c r="J78" i="11" s="1"/>
  <c r="B31" i="14" s="1"/>
  <c r="J11" i="3" s="1"/>
  <c r="B40" i="14" l="1"/>
  <c r="J19" i="3" s="1"/>
  <c r="B41" i="14"/>
  <c r="J20" i="3" s="1"/>
  <c r="E40" i="14"/>
  <c r="K19" i="3" s="1"/>
  <c r="E41" i="14"/>
  <c r="K20" i="3" s="1"/>
  <c r="B39" i="14"/>
  <c r="J18" i="3" s="1"/>
  <c r="E39" i="14"/>
  <c r="K18" i="3" s="1"/>
  <c r="E42" i="14" l="1"/>
  <c r="K21" i="3" s="1"/>
  <c r="B42" i="14"/>
  <c r="J21" i="3" s="1"/>
  <c r="K4" i="5" l="1"/>
  <c r="K5" i="5"/>
  <c r="K6" i="5"/>
  <c r="K7" i="5"/>
  <c r="K8" i="5"/>
  <c r="K9" i="5"/>
  <c r="K10" i="5"/>
  <c r="K11" i="5"/>
  <c r="K12" i="5"/>
  <c r="K13" i="5"/>
  <c r="K14" i="5"/>
  <c r="K16" i="5"/>
  <c r="K17" i="5"/>
  <c r="K18" i="5"/>
  <c r="K19" i="5"/>
  <c r="J5" i="5"/>
  <c r="J6" i="5"/>
  <c r="J7" i="5"/>
  <c r="J8" i="5"/>
  <c r="J9" i="5"/>
  <c r="J10" i="5"/>
  <c r="J11" i="5"/>
  <c r="J12" i="5"/>
  <c r="J13" i="5"/>
  <c r="J14" i="5"/>
  <c r="J16" i="5"/>
  <c r="J17" i="5"/>
  <c r="J18" i="5"/>
  <c r="J19" i="5"/>
  <c r="J4" i="5"/>
  <c r="J20" i="5"/>
  <c r="I22" i="5"/>
  <c r="I9" i="5"/>
  <c r="I8" i="5"/>
  <c r="I7" i="5"/>
  <c r="I6" i="5"/>
  <c r="I5" i="5"/>
  <c r="I10" i="5"/>
  <c r="I11" i="5"/>
  <c r="I12" i="5"/>
  <c r="I13" i="5"/>
  <c r="I14" i="5"/>
  <c r="I16" i="5"/>
  <c r="I17" i="5"/>
  <c r="I18" i="5"/>
  <c r="I19" i="5"/>
  <c r="I4" i="5"/>
  <c r="I20" i="5"/>
  <c r="C12" i="16"/>
  <c r="C9" i="16"/>
  <c r="C6" i="16"/>
  <c r="D6" i="12" s="1"/>
  <c r="C5" i="16"/>
  <c r="B48" i="11" l="1"/>
  <c r="E57" i="11"/>
  <c r="E55" i="11"/>
  <c r="B52" i="11"/>
  <c r="B57" i="11"/>
  <c r="B55" i="11"/>
  <c r="B51" i="11"/>
  <c r="B56" i="11"/>
  <c r="B49" i="11"/>
  <c r="E56" i="11"/>
  <c r="D53" i="11"/>
  <c r="B50" i="11"/>
  <c r="C53" i="11"/>
  <c r="D5" i="12"/>
  <c r="E54" i="11"/>
  <c r="B54" i="11"/>
  <c r="G53" i="11"/>
  <c r="F53" i="11"/>
  <c r="E52" i="11"/>
  <c r="E51" i="11"/>
  <c r="E50" i="11"/>
  <c r="E49" i="11"/>
  <c r="E48" i="11"/>
  <c r="I30" i="12"/>
  <c r="G30" i="12"/>
  <c r="G47" i="2"/>
  <c r="I47" i="2" s="1"/>
  <c r="H47" i="2"/>
  <c r="B41" i="2"/>
  <c r="B24" i="2"/>
  <c r="B25" i="2"/>
  <c r="B26" i="2"/>
  <c r="B27" i="2"/>
  <c r="B28" i="2"/>
  <c r="B29" i="2"/>
  <c r="B30" i="2"/>
  <c r="B31" i="2"/>
  <c r="B32" i="2"/>
  <c r="B33" i="2"/>
  <c r="B34" i="2"/>
  <c r="B36" i="2"/>
  <c r="B38" i="2"/>
  <c r="B39" i="2"/>
  <c r="B40" i="2"/>
  <c r="C6" i="3"/>
  <c r="J19" i="14" l="1"/>
  <c r="I13" i="3" s="1"/>
  <c r="H17" i="14"/>
  <c r="G11" i="3" s="1"/>
  <c r="B17" i="14"/>
  <c r="D11" i="3" s="1"/>
  <c r="I35" i="12"/>
  <c r="C23" i="14" s="1"/>
  <c r="E24" i="3" s="1"/>
  <c r="I34" i="12"/>
  <c r="H22" i="14" s="1"/>
  <c r="G23" i="3" s="1"/>
  <c r="I33" i="12"/>
  <c r="J21" i="14" s="1"/>
  <c r="I22" i="3" s="1"/>
  <c r="I32" i="12"/>
  <c r="C32" i="12"/>
  <c r="G32" i="12" s="1"/>
  <c r="I31" i="12"/>
  <c r="C31" i="12"/>
  <c r="G31" i="12" s="1"/>
  <c r="H20" i="14"/>
  <c r="G14" i="3" s="1"/>
  <c r="C19" i="14"/>
  <c r="E13" i="3" s="1"/>
  <c r="J17" i="14"/>
  <c r="I11" i="3" s="1"/>
  <c r="I17" i="14"/>
  <c r="H11" i="3" s="1"/>
  <c r="D17" i="14"/>
  <c r="F11" i="3" s="1"/>
  <c r="C17" i="14"/>
  <c r="E11" i="3" s="1"/>
  <c r="J15" i="14"/>
  <c r="I7" i="3" s="1"/>
  <c r="C15" i="14"/>
  <c r="E7" i="3" s="1"/>
  <c r="C25" i="14"/>
  <c r="H24" i="14"/>
  <c r="C11" i="3" l="1"/>
  <c r="E27" i="2" s="1"/>
  <c r="G58" i="2" s="1"/>
  <c r="B23" i="14"/>
  <c r="D24" i="3" s="1"/>
  <c r="C24" i="3" s="1"/>
  <c r="J16" i="14"/>
  <c r="I10" i="3" s="1"/>
  <c r="I16" i="14"/>
  <c r="H10" i="3" s="1"/>
  <c r="H25" i="14"/>
  <c r="H10" i="14" s="1"/>
  <c r="I25" i="14"/>
  <c r="C24" i="14"/>
  <c r="B24" i="14"/>
  <c r="D24" i="14"/>
  <c r="C26" i="14"/>
  <c r="B26" i="14"/>
  <c r="D26" i="14"/>
  <c r="C16" i="14"/>
  <c r="E10" i="3" s="1"/>
  <c r="B16" i="14"/>
  <c r="D10" i="3" s="1"/>
  <c r="C10" i="3" s="1"/>
  <c r="D16" i="14"/>
  <c r="F10" i="3" s="1"/>
  <c r="E14" i="3"/>
  <c r="B20" i="14"/>
  <c r="D14" i="3" s="1"/>
  <c r="F14" i="3"/>
  <c r="J22" i="14"/>
  <c r="I23" i="3" s="1"/>
  <c r="C22" i="14"/>
  <c r="E23" i="3" s="1"/>
  <c r="I22" i="14"/>
  <c r="H23" i="3" s="1"/>
  <c r="B22" i="14"/>
  <c r="D23" i="3" s="1"/>
  <c r="C23" i="3" s="1"/>
  <c r="D22" i="14"/>
  <c r="F23" i="3" s="1"/>
  <c r="J24" i="14"/>
  <c r="I24" i="14"/>
  <c r="D25" i="14"/>
  <c r="B25" i="14"/>
  <c r="D15" i="14"/>
  <c r="F7" i="3" s="1"/>
  <c r="B15" i="14"/>
  <c r="D7" i="3" s="1"/>
  <c r="C7" i="3" s="1"/>
  <c r="C18" i="14"/>
  <c r="E12" i="3" s="1"/>
  <c r="B18" i="14"/>
  <c r="D12" i="3" s="1"/>
  <c r="D18" i="14"/>
  <c r="F12" i="3" s="1"/>
  <c r="D19" i="14"/>
  <c r="F13" i="3" s="1"/>
  <c r="B19" i="14"/>
  <c r="D13" i="3" s="1"/>
  <c r="C13" i="3" s="1"/>
  <c r="H16" i="14"/>
  <c r="G10" i="3" s="1"/>
  <c r="J25" i="14"/>
  <c r="J26" i="14"/>
  <c r="I26" i="14"/>
  <c r="I14" i="3"/>
  <c r="H14" i="3"/>
  <c r="H23" i="14"/>
  <c r="G24" i="3" s="1"/>
  <c r="D23" i="14"/>
  <c r="F24" i="3" s="1"/>
  <c r="I23" i="14"/>
  <c r="H24" i="3" s="1"/>
  <c r="H15" i="14"/>
  <c r="G7" i="3" s="1"/>
  <c r="I15" i="14"/>
  <c r="H7" i="3" s="1"/>
  <c r="J18" i="14"/>
  <c r="I12" i="3" s="1"/>
  <c r="I18" i="14"/>
  <c r="H12" i="3" s="1"/>
  <c r="H19" i="14"/>
  <c r="G13" i="3" s="1"/>
  <c r="I19" i="14"/>
  <c r="H13" i="3" s="1"/>
  <c r="H21" i="14"/>
  <c r="G22" i="3" s="1"/>
  <c r="D21" i="14"/>
  <c r="F22" i="3" s="1"/>
  <c r="I21" i="14"/>
  <c r="H22" i="3" s="1"/>
  <c r="B21" i="14"/>
  <c r="D22" i="3" s="1"/>
  <c r="H18" i="14"/>
  <c r="G12" i="3" s="1"/>
  <c r="C21" i="14"/>
  <c r="E22" i="3" s="1"/>
  <c r="J23" i="14"/>
  <c r="I24" i="3" s="1"/>
  <c r="H26" i="14"/>
  <c r="D11" i="14" l="1"/>
  <c r="F18" i="3" s="1"/>
  <c r="C22" i="3"/>
  <c r="C12" i="3"/>
  <c r="E28" i="2" s="1"/>
  <c r="G59" i="2" s="1"/>
  <c r="C14" i="3"/>
  <c r="E30" i="2" s="1"/>
  <c r="G61" i="2" s="1"/>
  <c r="H13" i="14"/>
  <c r="H14" i="14" s="1"/>
  <c r="H12" i="14"/>
  <c r="G19" i="3" s="1"/>
  <c r="I13" i="14"/>
  <c r="I14" i="14" s="1"/>
  <c r="H21" i="3" s="1"/>
  <c r="I12" i="14"/>
  <c r="H19" i="3" s="1"/>
  <c r="J13" i="14"/>
  <c r="J14" i="14" s="1"/>
  <c r="I21" i="3" s="1"/>
  <c r="J12" i="14"/>
  <c r="I19" i="3" s="1"/>
  <c r="I10" i="14"/>
  <c r="J10" i="14"/>
  <c r="D13" i="14"/>
  <c r="D14" i="14" s="1"/>
  <c r="F21" i="3" s="1"/>
  <c r="D12" i="14"/>
  <c r="F19" i="3" s="1"/>
  <c r="B13" i="14"/>
  <c r="B14" i="14" s="1"/>
  <c r="D21" i="3" s="1"/>
  <c r="B12" i="14"/>
  <c r="D19" i="3" s="1"/>
  <c r="C19" i="3" s="1"/>
  <c r="E35" i="2" s="1"/>
  <c r="C13" i="14"/>
  <c r="C14" i="14" s="1"/>
  <c r="C12" i="14"/>
  <c r="E19" i="3" s="1"/>
  <c r="D10" i="14"/>
  <c r="B10" i="14"/>
  <c r="C10" i="14"/>
  <c r="E38" i="2"/>
  <c r="G69" i="2" s="1"/>
  <c r="E40" i="2"/>
  <c r="G71" i="2" s="1"/>
  <c r="E39" i="2"/>
  <c r="G70" i="2" s="1"/>
  <c r="E23" i="2"/>
  <c r="E26" i="2"/>
  <c r="E29" i="2"/>
  <c r="B11" i="14"/>
  <c r="D18" i="3" s="1"/>
  <c r="C18" i="3" s="1"/>
  <c r="G21" i="3"/>
  <c r="E21" i="3"/>
  <c r="E20" i="3"/>
  <c r="I11" i="14"/>
  <c r="H18" i="3" s="1"/>
  <c r="J11" i="14"/>
  <c r="I18" i="3" s="1"/>
  <c r="H11" i="14"/>
  <c r="G18" i="3" s="1"/>
  <c r="C11" i="14"/>
  <c r="E18" i="3" s="1"/>
  <c r="H20" i="3" l="1"/>
  <c r="D20" i="3"/>
  <c r="C20" i="3" s="1"/>
  <c r="E36" i="2" s="1"/>
  <c r="G67" i="2" s="1"/>
  <c r="F20" i="3"/>
  <c r="I20" i="3"/>
  <c r="G54" i="2"/>
  <c r="I54" i="2" s="1"/>
  <c r="G53" i="2"/>
  <c r="I53" i="2" s="1"/>
  <c r="G20" i="3"/>
  <c r="C21" i="3"/>
  <c r="E37" i="2" s="1"/>
  <c r="G68" i="2" s="1"/>
  <c r="E34" i="2"/>
  <c r="G66" i="2" s="1"/>
  <c r="G65" i="2" l="1"/>
  <c r="N5" i="2"/>
  <c r="K21" i="5"/>
  <c r="J21" i="5"/>
  <c r="I21" i="5"/>
  <c r="K20"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I71" i="2"/>
  <c r="H71" i="2"/>
  <c r="H70" i="2"/>
  <c r="I70" i="2"/>
  <c r="H69" i="2"/>
  <c r="I69" i="2"/>
  <c r="H68" i="2"/>
  <c r="I68" i="2"/>
  <c r="H67" i="2"/>
  <c r="I67" i="2"/>
  <c r="H66" i="2"/>
  <c r="I66" i="2"/>
  <c r="H65" i="2"/>
  <c r="I65" i="2"/>
  <c r="H64" i="2"/>
  <c r="I64" i="2"/>
  <c r="H63" i="2"/>
  <c r="I63" i="2"/>
  <c r="H62" i="2"/>
  <c r="I62" i="2"/>
  <c r="H61" i="2"/>
  <c r="I61" i="2"/>
  <c r="H60" i="2"/>
  <c r="G60" i="2"/>
  <c r="I60" i="2" s="1"/>
  <c r="H59" i="2"/>
  <c r="I59" i="2"/>
  <c r="H58" i="2"/>
  <c r="I58" i="2"/>
  <c r="H57" i="2"/>
  <c r="G57" i="2"/>
  <c r="I57" i="2" s="1"/>
  <c r="H56" i="2"/>
  <c r="I56" i="2"/>
  <c r="H55" i="2"/>
  <c r="I55" i="2"/>
  <c r="H54" i="2"/>
  <c r="B23" i="2"/>
  <c r="G11" i="2"/>
  <c r="D4" i="1"/>
  <c r="D3" i="1"/>
  <c r="C30" i="1" s="1"/>
</calcChain>
</file>

<file path=xl/comments1.xml><?xml version="1.0" encoding="utf-8"?>
<comments xmlns="http://schemas.openxmlformats.org/spreadsheetml/2006/main">
  <authors>
    <author>Hakian, Jeremie [USA]</author>
  </authors>
  <commentList>
    <comment ref="A11" authorId="0" shapeId="0">
      <text>
        <r>
          <rPr>
            <b/>
            <sz val="9"/>
            <color indexed="81"/>
            <rFont val="Tahoma"/>
            <family val="2"/>
          </rPr>
          <t>Hakian, Jeremie [USA]:</t>
        </r>
        <r>
          <rPr>
            <sz val="9"/>
            <color indexed="81"/>
            <rFont val="Tahoma"/>
            <family val="2"/>
          </rPr>
          <t xml:space="preserve">
Used for internal combustion engines for all scenarios for gasoline. Assumes that scaling up gasoline internal combustion engines for sectors other than mobile source (i.e. industrial purposes) will not substantially change the BC/PM2.5 and OC/BC factors.
</t>
        </r>
      </text>
    </comment>
  </commentList>
</comments>
</file>

<file path=xl/sharedStrings.xml><?xml version="1.0" encoding="utf-8"?>
<sst xmlns="http://schemas.openxmlformats.org/spreadsheetml/2006/main" count="4076" uniqueCount="697">
  <si>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</si>
  <si>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</si>
  <si>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</si>
  <si>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</si>
  <si>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</si>
  <si>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</si>
  <si>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</si>
  <si>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</si>
  <si>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</si>
  <si>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</si>
  <si>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</si>
  <si>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</si>
  <si>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</si>
  <si>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</si>
  <si>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</si>
  <si>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</si>
  <si>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</si>
  <si>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</si>
  <si>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</si>
  <si>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</si>
  <si>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</si>
  <si>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</si>
  <si>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</si>
  <si>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</si>
  <si>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</si>
  <si>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</si>
  <si>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</si>
  <si>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</si>
  <si>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</si>
  <si>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</si>
  <si>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</si>
  <si>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</si>
  <si>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</si>
  <si>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</si>
  <si>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</si>
  <si>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</si>
  <si>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</si>
  <si>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</si>
  <si>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</si>
  <si>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</si>
  <si>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</si>
  <si>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</si>
  <si>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</si>
  <si>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</si>
  <si>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</si>
  <si>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</si>
  <si>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</si>
  <si>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</si>
  <si>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</si>
  <si>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</si>
  <si>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</si>
  <si>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</si>
  <si>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</si>
  <si>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</si>
  <si>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</si>
  <si>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</si>
  <si>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</si>
  <si>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</si>
  <si>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</si>
  <si>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</si>
  <si>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</si>
  <si>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</si>
  <si>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</si>
  <si>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</si>
  <si>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</si>
  <si>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</si>
  <si>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</si>
  <si>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</si>
  <si>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</si>
  <si>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</si>
  <si>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</si>
  <si>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</si>
  <si>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</si>
  <si>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</si>
  <si>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</si>
  <si>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</si>
  <si>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</si>
  <si>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</si>
  <si>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</si>
  <si>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</si>
  <si>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</si>
  <si>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</si>
  <si>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Emission to air</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</si>
  <si>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</si>
  <si>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</si>
  <si>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</si>
  <si>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</si>
  <si>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</si>
  <si>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</si>
  <si>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</si>
  <si>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</si>
  <si>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</si>
  <si>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</si>
  <si>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</si>
  <si>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</si>
  <si>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</si>
  <si>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</si>
  <si>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</si>
  <si>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</si>
  <si>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</si>
  <si>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</si>
  <si>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</si>
  <si>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</si>
  <si>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</si>
  <si>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</si>
  <si>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</si>
  <si>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</si>
  <si>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</si>
  <si>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</si>
  <si>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</si>
  <si>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</si>
  <si>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</si>
  <si>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</si>
  <si>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</si>
  <si>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</si>
  <si>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</si>
  <si>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</si>
  <si>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</si>
  <si>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</si>
  <si>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</si>
  <si>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</si>
  <si>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</si>
  <si>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</si>
  <si>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</si>
  <si>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</si>
  <si>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</si>
  <si>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</si>
  <si>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</si>
  <si>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</si>
  <si>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</si>
  <si>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</si>
  <si>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</si>
  <si>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</si>
  <si>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</si>
  <si>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</si>
  <si>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</si>
  <si>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</si>
  <si>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</si>
  <si>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</si>
  <si>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</si>
  <si>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</si>
  <si>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</si>
  <si>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</si>
  <si>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</si>
  <si>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</si>
  <si>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</si>
  <si>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</si>
  <si>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</si>
  <si>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</si>
  <si>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</si>
  <si>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</si>
  <si>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</si>
  <si>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</si>
  <si>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</si>
  <si>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</si>
  <si>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</si>
  <si>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</si>
  <si>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</si>
  <si>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</si>
  <si>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</si>
  <si>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</si>
  <si>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</si>
  <si>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</si>
  <si>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</si>
  <si>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</si>
  <si>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</si>
  <si>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</si>
  <si>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</si>
  <si>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</si>
  <si>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</si>
  <si>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</si>
  <si>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</si>
  <si>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</si>
  <si>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</si>
  <si>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</si>
  <si>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</si>
  <si>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</si>
  <si>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</si>
  <si>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</si>
  <si>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</si>
  <si>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</si>
  <si>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</si>
  <si>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</si>
  <si>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</si>
  <si>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</si>
  <si>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</si>
  <si>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</si>
  <si>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</si>
  <si>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</si>
  <si>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</si>
  <si>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</si>
  <si>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</si>
  <si>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</si>
  <si>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</si>
  <si>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</si>
  <si>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</si>
  <si>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</si>
  <si>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</si>
  <si>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</si>
  <si>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</si>
  <si>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</si>
  <si>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</si>
  <si>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</si>
  <si>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</si>
  <si>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</si>
  <si>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</si>
  <si>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</si>
  <si>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</si>
  <si>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</si>
  <si>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</si>
  <si>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</si>
  <si>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</si>
  <si>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</si>
  <si>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</si>
  <si>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</si>
  <si>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</si>
  <si>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</si>
  <si>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</si>
  <si>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</si>
  <si>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</si>
  <si>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</si>
  <si>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Conversion Factors</t>
  </si>
  <si>
    <t>Assumption #</t>
  </si>
  <si>
    <t>Combustion of Gasoline</t>
  </si>
  <si>
    <t>United States</t>
  </si>
  <si>
    <t>N/A</t>
  </si>
  <si>
    <t>No</t>
  </si>
  <si>
    <r>
      <t xml:space="preserve">Note: All inputs and outputs are normalized per the reference flow (e.g., per </t>
    </r>
    <r>
      <rPr>
        <b/>
        <sz val="10"/>
        <color indexed="8"/>
        <rFont val="Arial"/>
        <family val="2"/>
      </rPr>
      <t xml:space="preserve">kg </t>
    </r>
    <r>
      <rPr>
        <sz val="10"/>
        <color indexed="8"/>
        <rFont val="Arial"/>
        <family val="2"/>
      </rPr>
      <t xml:space="preserve">of </t>
    </r>
    <r>
      <rPr>
        <b/>
        <sz val="10"/>
        <color indexed="8"/>
        <rFont val="Arial"/>
        <family val="2"/>
      </rPr>
      <t>gasoline</t>
    </r>
    <r>
      <rPr>
        <sz val="10"/>
        <color indexed="8"/>
        <rFont val="Arial"/>
        <family val="2"/>
      </rPr>
      <t>)</t>
    </r>
  </si>
  <si>
    <t>FACTORID</t>
  </si>
  <si>
    <t>SCC</t>
  </si>
  <si>
    <t>SCCID</t>
  </si>
  <si>
    <t>LEVEL1</t>
  </si>
  <si>
    <t>LEVEL2</t>
  </si>
  <si>
    <t>LEVEL3</t>
  </si>
  <si>
    <t>LEVEL4</t>
  </si>
  <si>
    <t>NEI_POLLUTANT_CODE</t>
  </si>
  <si>
    <t>CAS</t>
  </si>
  <si>
    <t>POLLUTANT</t>
  </si>
  <si>
    <t>POLLUTANTID</t>
  </si>
  <si>
    <t>CONTROLCODE</t>
  </si>
  <si>
    <t>CONTROLID</t>
  </si>
  <si>
    <t>CONTROL</t>
  </si>
  <si>
    <t>Primary</t>
  </si>
  <si>
    <t>FACTOR</t>
  </si>
  <si>
    <t>UNIT</t>
  </si>
  <si>
    <t>MEASURE</t>
  </si>
  <si>
    <t>MATERIAL</t>
  </si>
  <si>
    <t>ACTION</t>
  </si>
  <si>
    <t>FORMULA</t>
  </si>
  <si>
    <t>AP42SECTION</t>
  </si>
  <si>
    <t>NOTES</t>
  </si>
  <si>
    <t>REF_DESC</t>
  </si>
  <si>
    <t>QUALITY</t>
  </si>
  <si>
    <t>NUMSOURCES</t>
  </si>
  <si>
    <t>Created</t>
  </si>
  <si>
    <t>REVOKED</t>
  </si>
  <si>
    <t>Dupcount</t>
  </si>
  <si>
    <t>Dupreason</t>
  </si>
  <si>
    <t>Internal Combustion Engines</t>
  </si>
  <si>
    <t>Industrial</t>
  </si>
  <si>
    <t>Gasoline</t>
  </si>
  <si>
    <t>Reciprocating</t>
  </si>
  <si>
    <t>PM10-FIL</t>
  </si>
  <si>
    <t>PM10, filterable</t>
  </si>
  <si>
    <t>UNCONTROLLED</t>
  </si>
  <si>
    <t>Lb</t>
  </si>
  <si>
    <t>1000 Gallons</t>
  </si>
  <si>
    <t>Burned</t>
  </si>
  <si>
    <t>All particulate is assumed to be &lt;= 1um in size.  The heating value for gasoline fuel is 126,000 BTU/gallon.  This was used to convert from lbs/MMBTU.</t>
  </si>
  <si>
    <t>EPA.  October 1996.  Section 3.3, Gasoline and Diesel Industrial Engines.  In: Compilation of Air Pollutant Emission Factors, Volume 1: Stationary Point and Area Sources, Fifth Edition, AP-42.  U.S. Environmental Protection Agency, Office of Air Quality Planning and Standards.  Research Triangle Park, North Carolina.</t>
  </si>
  <si>
    <t>D</t>
  </si>
  <si>
    <t>PM25-FIL</t>
  </si>
  <si>
    <t>PM2.5, filterable</t>
  </si>
  <si>
    <t>The heating value for gasoline fuel is 126,000 BTU/gallon.  This was used to convert from lbs/MMBTU.</t>
  </si>
  <si>
    <t>Sulfur oxides (SOx)</t>
  </si>
  <si>
    <t>Total organic compounds (TOC)</t>
  </si>
  <si>
    <t>Emission factor represents the sum of exhaust, evaporative, crankcase, and refueling emissions.  The heating value for gasoline fuel is 126,000 BTU/gallon.  This was used to convert from lbs/MMBTU.</t>
  </si>
  <si>
    <t>Reciprocating: Crankcase Blowby</t>
  </si>
  <si>
    <t>NH3</t>
  </si>
  <si>
    <t>7664-41-7</t>
  </si>
  <si>
    <t>Ammonia</t>
  </si>
  <si>
    <t>SELECTIVE NONCATALYTIC REDUCTION FOR NOX</t>
  </si>
  <si>
    <t>Development and Selection of Ammonia Emission Factors - Final Report. R. Battye, W. Battye, C. Overcash, and S. Fudge; EC/R Incorporated; Durham, NC.  Report prepared for USEPA Office of Research and Development; August, 1994.</t>
  </si>
  <si>
    <t>C</t>
  </si>
  <si>
    <t>SCR (SELECTIVE CATALYTIC REDUCTION)</t>
  </si>
  <si>
    <t>Reciprocating: Evaporative Losses (Fuel Storage and Delivery System)</t>
  </si>
  <si>
    <t>Reciprocating: Exhaust</t>
  </si>
  <si>
    <t>Aldehydes</t>
  </si>
  <si>
    <t>Million Btus</t>
  </si>
  <si>
    <t>Heat</t>
  </si>
  <si>
    <t>Input</t>
  </si>
  <si>
    <t>CO2</t>
  </si>
  <si>
    <t>124-38-9</t>
  </si>
  <si>
    <t>Carbon dioxide</t>
  </si>
  <si>
    <t>B</t>
  </si>
  <si>
    <t>CO</t>
  </si>
  <si>
    <t>630-08-0</t>
  </si>
  <si>
    <t>Carbon monoxide</t>
  </si>
  <si>
    <t>NOX</t>
  </si>
  <si>
    <t>Nitrogen oxides (NOx)</t>
  </si>
  <si>
    <t>PM-FIL</t>
  </si>
  <si>
    <t>PM, filterable</t>
  </si>
  <si>
    <t>Commercial/Institutional</t>
  </si>
  <si>
    <t>All particulate is assumed to be &lt;= 1um in size. The heating value for gasoline fuel is 126,000 BTU/gallon.  This was used to convert from lbs/MMBTU.</t>
  </si>
  <si>
    <t>Petroleum and Solvent Evaporation</t>
  </si>
  <si>
    <t>Transportation and Marketing of Petroleum Products</t>
  </si>
  <si>
    <t>Gasoline Retail Operations - Stage I</t>
  </si>
  <si>
    <t>Splash Filling</t>
  </si>
  <si>
    <t>71-43-2</t>
  </si>
  <si>
    <t>Benzene</t>
  </si>
  <si>
    <t>Gas</t>
  </si>
  <si>
    <t>Stored</t>
  </si>
  <si>
    <t>Terminal with 251,000 gal/day; four storage tanks for gasoline.  Lack of Supporting Documentation.</t>
  </si>
  <si>
    <t>EPA.  1988.  In: Locating and Estimating Air Emissions from Sources of Benzene.  EPA-450/4-84-007q.  U.S. Environmental Protection Agency, Office of Air Quality Planning and Standards.  Research Triangle Park, North Carolina.</t>
  </si>
  <si>
    <t>U</t>
  </si>
  <si>
    <t>100-41-4</t>
  </si>
  <si>
    <t>Ethylbenzene</t>
  </si>
  <si>
    <t>Transferred</t>
  </si>
  <si>
    <t>Listed as emission factor for ethylbenzene/2,3-dimethylheptane.  Lack of Supporting Documentation.</t>
  </si>
  <si>
    <t>Lemmons, T.J., et al.  1986.  In: Factors Influencing the Composition and Quantity of Passenger Car Refueling Emissions, Part I.  EPA-600/2-86-011.  U.S. Environmental Protection Agency.  Research Triangle Park, North Carolina.</t>
  </si>
  <si>
    <t>106-93-4</t>
  </si>
  <si>
    <t>Ethylene dibromide</t>
  </si>
  <si>
    <t>Calculated from gasoline vapor estimates.  Engineering Judgment.</t>
  </si>
  <si>
    <t>EPA.  1985.  In: Compilation of Air Pollutant Emission Factors, Volume I: Stationary Point and Area Sources, Fourth Edition, AP-42.  U.S. Environmental Protection Agency, Office of Air and Radiation, and Office of Mobile Sources.</t>
  </si>
  <si>
    <t>107-06-2</t>
  </si>
  <si>
    <t>Ethylene dichloride</t>
  </si>
  <si>
    <t>Calculated from gasoline vapor estimates.  Lack of Supporting Documentation.</t>
  </si>
  <si>
    <t>1330-20-7</t>
  </si>
  <si>
    <t>Isomers of xylene</t>
  </si>
  <si>
    <t>mg</t>
  </si>
  <si>
    <t>Liters</t>
  </si>
  <si>
    <t>L&amp;E data.  Engineering Judgment.</t>
  </si>
  <si>
    <t>Composite.  Radian FIRE database 1993 Release.</t>
  </si>
  <si>
    <t>108-88-3</t>
  </si>
  <si>
    <t>Toluene</t>
  </si>
  <si>
    <t>Listed as toluene/2,3-dimethylhexane emission rate.  Lack of Supporting Documentation.</t>
  </si>
  <si>
    <t>VOC</t>
  </si>
  <si>
    <t>Volatile organic compounds (VOC)</t>
  </si>
  <si>
    <t>This factor was present in AIRS Facility Subsystem Source Classification Codes and Emission Factor Listing for Criteria Air Pollutants, March 1990, EPA 450/4-90-003.  These factors may have been (and may still be) in an AP-42 section, or they may have been added to that March 1990 document from other sources.  Please check the latest AP42 to verify.</t>
  </si>
  <si>
    <t>Submerged Filling w/o Controls</t>
  </si>
  <si>
    <t>SUBMERGED FILLING</t>
  </si>
  <si>
    <t>Based on a toluene/VOC ratio of 0.106. Engineering Judgment.</t>
  </si>
  <si>
    <t>EPA.  March 1994.  In: Locating and Estimating Air Emissions from Sources of Toluene, Final Report.  EPA-454/R-93-047.  U.S. Environmental Protection Agency.  Research Triangle Park, North Carolina.</t>
  </si>
  <si>
    <t>Unloading **</t>
  </si>
  <si>
    <t>Balanced Submerged Filling</t>
  </si>
  <si>
    <t>Throughput</t>
  </si>
  <si>
    <t>Underground Tank Breathing and Emptying</t>
  </si>
  <si>
    <t>Mobile Sources</t>
  </si>
  <si>
    <t>Highway Vehicles - Gasoline</t>
  </si>
  <si>
    <t>Light Duty Gasoline Vehicles (LDGV)</t>
  </si>
  <si>
    <t>Total: All Road Types</t>
  </si>
  <si>
    <t>75-07-0</t>
  </si>
  <si>
    <t>Acetaldehyde</t>
  </si>
  <si>
    <t>Miles</t>
  </si>
  <si>
    <t>Vehicle</t>
  </si>
  <si>
    <t>Travelled</t>
  </si>
  <si>
    <t>Adaptive learning using reformulated motor vehicle fuel.</t>
  </si>
  <si>
    <t>Hoekman, S. Kent.  Speciated Measurements and Calculated Reactivities of Vehicle Exhaust Emissions from Conventional and Reformulated Gasolines.  Environmental Science and Technology, Volume 26, No. 6, 1992.  pp. 1206-1216.</t>
  </si>
  <si>
    <t>Noncatalyst using Premium California motor vehicle fuel.</t>
  </si>
  <si>
    <t>Noncatalyst using reformulated motor vehicle fuel.</t>
  </si>
  <si>
    <t>Adaptive learning using Premium California motor vehicle fuel.</t>
  </si>
  <si>
    <t>MISCELLANEOUS CONTROL DEVICES</t>
  </si>
  <si>
    <t>Control is oxidation catalyst using Premium California motor vehicle fuel.</t>
  </si>
  <si>
    <t>Control is oxidation catalyst using reformulated motor vehicle fuel.</t>
  </si>
  <si>
    <t>Control is 3-way catalyst using reformulated motor vehicle fuel.</t>
  </si>
  <si>
    <t>Control is 3-way catalyst using Premium California motor vehicle fuel.</t>
  </si>
  <si>
    <t>107-02-8</t>
  </si>
  <si>
    <t>Acrolein</t>
  </si>
  <si>
    <t>Unleaded gasoline</t>
  </si>
  <si>
    <t>56-55-3</t>
  </si>
  <si>
    <t>Benzo (a) anthracene</t>
  </si>
  <si>
    <t>ug</t>
  </si>
  <si>
    <t>Kilometers</t>
  </si>
  <si>
    <t>Test was conducted on a chassis dynamometer equipped with a flywheel weight of 3250 kg.  Speed=70-90 km/hr; distance travelled=23.3-30.2 km; fuel consumption=6.95-8.17 liter/100 km.  Source Test Deficiencies (QA/QC, Source test methods, One</t>
  </si>
  <si>
    <t>Westerholm, R., J. Almen, and H. Li.  1992.  In: Exhaust Emissions from Gasoline-fueled Light Duty Vehicles Operated in Different Driving Conditions: A Chemical and Biological Characterization.  Atmospheric Environment, 26B:1.</t>
  </si>
  <si>
    <t>CATALYTIC CONVERTER</t>
  </si>
  <si>
    <t>Test conducted on chassis dynamometer.  Speed=70-90 km/hr; distance travelled=23.3-30.2 km; fuel consumption=6.95-8.43 liter/100 km. Avg. of EFs from 2 records in ref.  Source Test Deficiencies (QA/QC, Source test methods, One</t>
  </si>
  <si>
    <t>92-52-4</t>
  </si>
  <si>
    <t>Biphenyl</t>
  </si>
  <si>
    <t>Test was conducted on a chassis dynamometer.  Source Test Deficiencies (QA/QC, Source test methods, One source test).</t>
  </si>
  <si>
    <t>Siegl, W.O. and E. Chladek.  August 1992.  In: Measurement of Gas-phase Polycyclic Aromatic Hydrocarbons (PAH) in Gasoline Vehicle Exhaust.  Presented before the Division of Petroleum Chemistry, Inc., American Chemical Society, Washington, D.C.</t>
  </si>
  <si>
    <t>Test was conducted on a chassis dynamometer.  Test vehicle equipped with a 4,000-mile vehicle-use production catalyst.  Source Test Deficiencies (QA/QC, Source test methods, One source test).</t>
  </si>
  <si>
    <t>106-99-0</t>
  </si>
  <si>
    <t>1,3-Butadiene</t>
  </si>
  <si>
    <t>50-00-0</t>
  </si>
  <si>
    <t>Formaldehyde</t>
  </si>
  <si>
    <t>CATALYTIC OXIDIZER</t>
  </si>
  <si>
    <t>Based on AP-42 VOC emission factor. Engineering Judgment.</t>
  </si>
  <si>
    <t>EPA.  March 1994.  In: Locating and Estimating Air Emissions from Sources of Xylene, Final Report.  EPA-454/R-93-048.  U.S. Environmental Protection Agency.  Research Triangle Park, North Carolina.</t>
  </si>
  <si>
    <t>91-20-3</t>
  </si>
  <si>
    <t>Naphthalene</t>
  </si>
  <si>
    <t>Test was conducted on a chassis dynamometer.</t>
  </si>
  <si>
    <t>Test was conducted on a chassis dynamometer.  Test vehicle equipped with a 4,000-mile vehicle-use production catalyst.</t>
  </si>
  <si>
    <t>1634-04-4</t>
  </si>
  <si>
    <t>Tert-butyl methyl ether</t>
  </si>
  <si>
    <t>Engineering Judgment.</t>
  </si>
  <si>
    <t>Rural Interstate: Total</t>
  </si>
  <si>
    <t>Rural Other Principal Arterial: Total</t>
  </si>
  <si>
    <t>Rural Minor Arterial: Total</t>
  </si>
  <si>
    <t>Rural Major Collector: Total</t>
  </si>
  <si>
    <t>Rural Minor Collector: Total</t>
  </si>
  <si>
    <t>Rural Local: Total</t>
  </si>
  <si>
    <t>Urban Interstate: Total</t>
  </si>
  <si>
    <t>Urban Other Freeways and Expressways: Total</t>
  </si>
  <si>
    <t>Urban Other Principal Arterial: Total</t>
  </si>
  <si>
    <t>Urban Minor Arterial: Total</t>
  </si>
  <si>
    <t>Urban Collector: Total</t>
  </si>
  <si>
    <t>Urban Local: Total</t>
  </si>
  <si>
    <t>Light Duty Gasoline Trucks 1 &amp; 2 (M6) = LDGT1 (M5)</t>
  </si>
  <si>
    <t>Light Duty Gasoline Trucks 3 &amp; 4 (M6) = LDGT2 (M5)</t>
  </si>
  <si>
    <t>Heavy Duty Gasoline Vehicles 2B thru 8B &amp; Buses (HDGV)</t>
  </si>
  <si>
    <t>Storage and Transport</t>
  </si>
  <si>
    <t>Petroleum and Petroleum Product Storage</t>
  </si>
  <si>
    <t>Gasoline Service Stations</t>
  </si>
  <si>
    <t>Stage 2: Displacement Loss/Uncontrolled</t>
  </si>
  <si>
    <t>Listed as N-butane/1,3-butadiene emission rate.  Lack of Supporting Documentation.</t>
  </si>
  <si>
    <t>Emission</t>
  </si>
  <si>
    <t>Scenario: Internal Combustion Engines</t>
  </si>
  <si>
    <t>Internal combustion engine, industrial, gasoline reciprocating, uncontrolled</t>
  </si>
  <si>
    <t>Internal combustion engine, industrial, gasoline reciprocating, noncatalytic</t>
  </si>
  <si>
    <t>Internal combustion engine, industrial, gasoline reciprocating, catalytic</t>
  </si>
  <si>
    <t>Internal combustion engine, commercial, gasoline, reciprocating, uncontrolled</t>
  </si>
  <si>
    <t>Internal combustion engine, commercial, gasoline, reciprocating, noncatalytic</t>
  </si>
  <si>
    <t>Internal combustion engine, commercial, gasoline, reciprocating, selective catalytic reduction</t>
  </si>
  <si>
    <t>PM, filterable (lb/1000 gal)</t>
  </si>
  <si>
    <t>PM10, filterable (lb/1000 gal)</t>
  </si>
  <si>
    <t>PM2.5, filterable (lb/1000 gal)</t>
  </si>
  <si>
    <r>
      <t>SO</t>
    </r>
    <r>
      <rPr>
        <vertAlign val="subscript"/>
        <sz val="11"/>
        <color theme="1"/>
        <rFont val="Calibri"/>
        <family val="2"/>
        <scheme val="minor"/>
      </rPr>
      <t>x</t>
    </r>
    <r>
      <rPr>
        <sz val="11"/>
        <color theme="1"/>
        <rFont val="Calibri"/>
        <family val="2"/>
        <scheme val="minor"/>
      </rPr>
      <t xml:space="preserve"> (lb/1000 gal)</t>
    </r>
  </si>
  <si>
    <t>TOC (lb/1000 gal)</t>
  </si>
  <si>
    <r>
      <t>NH</t>
    </r>
    <r>
      <rPr>
        <vertAlign val="subscript"/>
        <sz val="11"/>
        <color theme="1"/>
        <rFont val="Calibri"/>
        <family val="2"/>
        <scheme val="minor"/>
      </rPr>
      <t>3</t>
    </r>
    <r>
      <rPr>
        <sz val="11"/>
        <color theme="1"/>
        <rFont val="Calibri"/>
        <family val="2"/>
        <scheme val="minor"/>
      </rPr>
      <t xml:space="preserve"> (lb/1000 gal)</t>
    </r>
  </si>
  <si>
    <t>Aldehydes (lb/MMbtu)</t>
  </si>
  <si>
    <t>CO2 (lb/1000 gal)</t>
  </si>
  <si>
    <t>CO (lb/1000 gal)</t>
  </si>
  <si>
    <r>
      <t>NO</t>
    </r>
    <r>
      <rPr>
        <vertAlign val="subscript"/>
        <sz val="11"/>
        <color theme="1"/>
        <rFont val="Calibri"/>
        <family val="2"/>
        <scheme val="minor"/>
      </rPr>
      <t>x</t>
    </r>
    <r>
      <rPr>
        <sz val="11"/>
        <color theme="1"/>
        <rFont val="Calibri"/>
        <family val="2"/>
        <scheme val="minor"/>
      </rPr>
      <t xml:space="preserve"> (lb/1000 gal)</t>
    </r>
  </si>
  <si>
    <t>NORMALIZED TO 1KG/KG</t>
  </si>
  <si>
    <t xml:space="preserve">PM, filterable </t>
  </si>
  <si>
    <t xml:space="preserve">PM10, filterable </t>
  </si>
  <si>
    <t xml:space="preserve">PM2.5, filterable </t>
  </si>
  <si>
    <r>
      <t>SO</t>
    </r>
    <r>
      <rPr>
        <vertAlign val="subscript"/>
        <sz val="11"/>
        <color theme="1"/>
        <rFont val="Calibri"/>
        <family val="2"/>
        <scheme val="minor"/>
      </rPr>
      <t>x</t>
    </r>
    <r>
      <rPr>
        <sz val="11"/>
        <color theme="1"/>
        <rFont val="Calibri"/>
        <family val="2"/>
        <scheme val="minor"/>
      </rPr>
      <t xml:space="preserve"> </t>
    </r>
  </si>
  <si>
    <t>TOC</t>
  </si>
  <si>
    <r>
      <t>NH</t>
    </r>
    <r>
      <rPr>
        <vertAlign val="subscript"/>
        <sz val="11"/>
        <color theme="1"/>
        <rFont val="Calibri"/>
        <family val="2"/>
        <scheme val="minor"/>
      </rPr>
      <t>3</t>
    </r>
    <r>
      <rPr>
        <sz val="11"/>
        <color theme="1"/>
        <rFont val="Calibri"/>
        <family val="2"/>
        <scheme val="minor"/>
      </rPr>
      <t xml:space="preserve"> </t>
    </r>
  </si>
  <si>
    <t xml:space="preserve">CO2 </t>
  </si>
  <si>
    <t xml:space="preserve">CO </t>
  </si>
  <si>
    <t>Nox</t>
  </si>
  <si>
    <t>CH4</t>
  </si>
  <si>
    <t>N2O</t>
  </si>
  <si>
    <t>Motor Gasoline</t>
  </si>
  <si>
    <t>kg/gal</t>
  </si>
  <si>
    <t>g</t>
  </si>
  <si>
    <t>http://www.netl.doe.gov/File%20Library/Research/Energy%20Analysis/Life%20Cycle%20Analysis/NETL-LCA-Petroleum-based-Fuels-Nov-2008.pdf</t>
  </si>
  <si>
    <t>Petroleum baseline</t>
  </si>
  <si>
    <t>mi/gal</t>
  </si>
  <si>
    <t>Petroleum Baseline LHV</t>
  </si>
  <si>
    <t>btu LHV/mile</t>
  </si>
  <si>
    <t>Btu LHV / gallon</t>
  </si>
  <si>
    <t>Petroleum Baseline EFs</t>
  </si>
  <si>
    <t>EPA EFs</t>
  </si>
  <si>
    <t>kg/mile</t>
  </si>
  <si>
    <t>kg CO2/mmbtu LHV</t>
  </si>
  <si>
    <t>kg/mmbtu LHV</t>
  </si>
  <si>
    <t>kg CH4/mmbtu LHV</t>
  </si>
  <si>
    <t>kg N2O/mmbtu LHV</t>
  </si>
  <si>
    <t>kg CO2/kg</t>
  </si>
  <si>
    <t>kg CH4/kg</t>
  </si>
  <si>
    <t>kg N2O/kg</t>
  </si>
  <si>
    <t>All input and output values presented are in units of kg per kg gasoline unless stated otherwise</t>
  </si>
  <si>
    <t>Scenario</t>
  </si>
  <si>
    <t>Reciprocating engine, industrial</t>
  </si>
  <si>
    <t>Ouput</t>
  </si>
  <si>
    <t>Uncontrolled</t>
  </si>
  <si>
    <t>SNR</t>
  </si>
  <si>
    <t>SCR</t>
  </si>
  <si>
    <t>&gt;PM10 filterable</t>
  </si>
  <si>
    <t>PM2.5 – PM10 filterable</t>
  </si>
  <si>
    <r>
      <t>CO</t>
    </r>
    <r>
      <rPr>
        <vertAlign val="subscript"/>
        <sz val="11"/>
        <color theme="1"/>
        <rFont val="Calibri"/>
        <family val="2"/>
        <scheme val="minor"/>
      </rPr>
      <t>2</t>
    </r>
    <r>
      <rPr>
        <sz val="11"/>
        <color theme="1"/>
        <rFont val="Calibri"/>
        <family val="2"/>
        <scheme val="minor"/>
      </rPr>
      <t xml:space="preserve"> </t>
    </r>
  </si>
  <si>
    <r>
      <t>CH</t>
    </r>
    <r>
      <rPr>
        <vertAlign val="subscript"/>
        <sz val="11"/>
        <color theme="1"/>
        <rFont val="Calibri"/>
        <family val="2"/>
        <scheme val="minor"/>
      </rPr>
      <t>4</t>
    </r>
  </si>
  <si>
    <r>
      <t>N</t>
    </r>
    <r>
      <rPr>
        <vertAlign val="subscript"/>
        <sz val="11"/>
        <color theme="1"/>
        <rFont val="Calibri"/>
        <family val="2"/>
        <scheme val="minor"/>
      </rPr>
      <t>2</t>
    </r>
    <r>
      <rPr>
        <sz val="11"/>
        <color theme="1"/>
        <rFont val="Calibri"/>
        <family val="2"/>
        <scheme val="minor"/>
      </rPr>
      <t>O</t>
    </r>
  </si>
  <si>
    <t>Output</t>
  </si>
  <si>
    <t>Reciprocating engine, commercial</t>
  </si>
  <si>
    <t>SOX</t>
  </si>
  <si>
    <t>Reciprocating, Commercial, Uncontrolled</t>
  </si>
  <si>
    <t>Reciprocating, Commercial, SNR</t>
  </si>
  <si>
    <t>Reciprocating, Commercial, SCR</t>
  </si>
  <si>
    <t>Reciprocating, Industrial, Uncontrolled</t>
  </si>
  <si>
    <t>Reciprocating, Industrial, SNR</t>
  </si>
  <si>
    <t>Reciprocating, Industrial, SCR</t>
  </si>
  <si>
    <t>[Technosphere]</t>
  </si>
  <si>
    <t>This unit process includes the emissions associated with the combustion of gasoline</t>
  </si>
  <si>
    <t>Emission factors for greenhouse gas inventories</t>
  </si>
  <si>
    <t>EPA</t>
  </si>
  <si>
    <t>http://www.epa.gov/climateleadership/inventory/ghg-emissions.html</t>
  </si>
  <si>
    <t>March 24, 2014</t>
  </si>
  <si>
    <t>2011</t>
  </si>
  <si>
    <t>U.S. Environmental Protection Agency</t>
  </si>
  <si>
    <t>[Reference 1]</t>
  </si>
  <si>
    <t>Development of baseline data and analysis of life cycle greenhouse gas emissions of petroleum-based fuels</t>
  </si>
  <si>
    <t>National Energy Technology Laboratory</t>
  </si>
  <si>
    <t>2008</t>
  </si>
  <si>
    <t>Pittsburgh, PA</t>
  </si>
  <si>
    <t>Washington, DC</t>
  </si>
  <si>
    <t>U.S. Environmental Protection Agency (2011). Emission factors for greenhouse gas inventories. EPA. Washington, DC. http://www.epa.gov/climateleadership/inventory/ghg-emissions.html. Last Accessed: March 24, 2014</t>
  </si>
  <si>
    <t>DOE</t>
  </si>
  <si>
    <t>National Energy Technology Laboratory (2008). Development of baseline data and analysis of life cycle greenhouse gas emissions of petroleum-based fuels. DOE. Pittsburgh, PA. http://www.netl.doe.gov/File%20Library/Research/Energy%20Analysis/Life%20Cycle%20Analysis/NETL-LCA-Petroleum-based-Fuels-Nov-2008.pdf. Last Accessed: March 24, 2014</t>
  </si>
  <si>
    <t>[Reference 2]</t>
  </si>
  <si>
    <t>"Mega" Source Category</t>
  </si>
  <si>
    <t>OC/BC</t>
  </si>
  <si>
    <r>
      <t>BC/PM</t>
    </r>
    <r>
      <rPr>
        <b/>
        <vertAlign val="subscript"/>
        <sz val="11"/>
        <color theme="1"/>
        <rFont val="Calibri"/>
        <family val="2"/>
        <scheme val="minor"/>
      </rPr>
      <t>2.5</t>
    </r>
  </si>
  <si>
    <t>Energy/Power</t>
  </si>
  <si>
    <t xml:space="preserve">Industrial </t>
  </si>
  <si>
    <t>Residential</t>
  </si>
  <si>
    <t>Specific Category</t>
  </si>
  <si>
    <t>On-road gasoline</t>
  </si>
  <si>
    <t>m3</t>
  </si>
  <si>
    <t>cm3</t>
  </si>
  <si>
    <t>ton</t>
  </si>
  <si>
    <t>lb</t>
  </si>
  <si>
    <t>gal gasoline</t>
  </si>
  <si>
    <t>Btu LHV</t>
  </si>
  <si>
    <t>http://www.epa.gov/climatechange/Downloads/ghgemissions/US-GHG-Inventory-2014-Annex-6-Additional-Information.pdf</t>
  </si>
  <si>
    <t>km</t>
  </si>
  <si>
    <t>mi</t>
  </si>
  <si>
    <t>US gal</t>
  </si>
  <si>
    <t>kL</t>
  </si>
  <si>
    <t>Btu</t>
  </si>
  <si>
    <t>kJ</t>
  </si>
  <si>
    <t>L gasoline</t>
  </si>
  <si>
    <t>L</t>
  </si>
  <si>
    <t>Gasoline emissions data EPA WebFIRE</t>
  </si>
  <si>
    <t>Filtered gasoline emissions data EPA WebFIRE</t>
  </si>
  <si>
    <t>Calculated GHG Emissions</t>
  </si>
  <si>
    <t>Table 1.8 Motor vehicle mileage, fuel consumption, and fuel economy</t>
  </si>
  <si>
    <t>U.S. Energy Information Administration</t>
  </si>
  <si>
    <t>2014</t>
  </si>
  <si>
    <t>EIA</t>
  </si>
  <si>
    <t>http://www.eia.gov/totalenergy/data/monthly/#summary</t>
  </si>
  <si>
    <t>March 25, 2014</t>
  </si>
  <si>
    <t>U.S. Energy Information Administration (2014). Table 1.8 Motor vehicle mileage, fuel consumption, and fuel economy. EIA. Washington, DC. http://www.eia.gov/totalenergy/data/monthly/#summary. Last Accessed: March 25, 2014</t>
  </si>
  <si>
    <t>A-400 DRAFT Inventory of U.S. Greenhouse Gas Emissions and Sinks: 1990–2012</t>
  </si>
  <si>
    <t>Report to Congress on Black Carbon</t>
  </si>
  <si>
    <t>WebFIRE</t>
  </si>
  <si>
    <t>http://cfpub.epa.gov/webfire/</t>
  </si>
  <si>
    <t>2012</t>
  </si>
  <si>
    <t>http://www.epa.gov/blackcarbon/2012report/Chapter4.pdf</t>
  </si>
  <si>
    <t>U.S. Environmental Protection Agency (2012). Report to Congress on Black Carbon. EPA. Washington, DC. http://www.epa.gov/blackcarbon/2012report/Chapter4.pdf. Last Accessed: March 25, 2014</t>
  </si>
  <si>
    <t>U.S. Environmental Protection Agency (2014). A-400 DRAFT Inventory of U.S. Greenhouse Gas Emissions and Sinks: 1990-2012. EPA. Washington, DC. http://www.epa.gov/climatechange/Downloads/ghgemissions/US-GHG-Inventory-2014-Annex-6-Additional-Information.pdf. Last Accessed: March 25, 2014</t>
  </si>
  <si>
    <t>U.S. Environmental Protection Agency (2012). WebFIRE. EPA. Washington, DC. http://cfpub.epa.gov/webfire/ Last Accessed: March 23, 2014</t>
  </si>
  <si>
    <t>Definitions of EIA Distillate Categories and Fuels Contained in the Distillate Grouping</t>
  </si>
  <si>
    <t>http://www.eia.gov/dnav/pet/tbldefs/pet_cons_821dsta_tbldef2.asp</t>
  </si>
  <si>
    <t>U.S. Energy Information Administration (2014). Definitions of EIA Distillate Categories and Fuels Contained in the Distillate Grouping. EIA. Washington, DC. http://www.eia.gov/dnav/pet/tbldefs/pet_cons_821dsta_tbldef2.asp. Last Accessed: March 25, 2014</t>
  </si>
  <si>
    <t>[Reference 7]</t>
  </si>
  <si>
    <t>Scenario and Distillate Category Definitions</t>
  </si>
  <si>
    <t>[Reference 6]</t>
  </si>
  <si>
    <t>[Referene 6]</t>
  </si>
  <si>
    <t>[Reference 5]</t>
  </si>
  <si>
    <t>Gasoline Emission Scenarios</t>
  </si>
  <si>
    <t>Black Carbon Factors</t>
  </si>
  <si>
    <t>[Reference 4]</t>
  </si>
  <si>
    <t>[Reference 1, 2, 4, 5, 6]</t>
  </si>
  <si>
    <t>[Assumption 1]</t>
  </si>
  <si>
    <t>Assumes that scaling up gasoline internal combustion engines for sectors other than mobile source (i.e. industrial purposes) will not substantially change the BC/PM2.5 and OC/BC factors.</t>
  </si>
  <si>
    <t>[kg] Gasoline for combustion</t>
  </si>
  <si>
    <t>[kg/kg gasoline] Sulfur oxides emissions per kg of combusted gasoline</t>
  </si>
  <si>
    <t>[kg/kg gasoline] Total organic carbon emissions per kg of combusted gasoline</t>
  </si>
  <si>
    <t>[kg/kg gasoline]Ammonia emissions per kg of combusted gasoline</t>
  </si>
  <si>
    <t>[kg/kg gasoline] Aldehyde emissions per kg of combusted gasoline</t>
  </si>
  <si>
    <t>[kg/kg gasoline] Carbon monoxide emissions per kg of combusted gasoline</t>
  </si>
  <si>
    <t>[kg/kg gasoline] Nitrogen oxides emissions per kg of combusted gasoline</t>
  </si>
  <si>
    <t>[kg/kg gasoline] Particulate matter between 2.5 and 10 microns emissions per kg of combusted gasoline</t>
  </si>
  <si>
    <t>[kg/kg gasoline] Carbon dioxide emissions per kg of combusted gasoline</t>
  </si>
  <si>
    <t>[kg/kg gasoline] Methane emissions per kg of combusted gasoline</t>
  </si>
  <si>
    <t>[kg/kg gasoline] Nitrous oxide emissions per kg of combusted gasoline</t>
  </si>
  <si>
    <t xml:space="preserve">This unit process is composed of this document and the file, DF_Stage3_Gasoline_Combustion.01.doc, which provides additional details regarding calculations, data quality, and references as relevant. </t>
  </si>
  <si>
    <t>Gasoline_Filter1</t>
  </si>
  <si>
    <t>Gasoline_GHG</t>
  </si>
  <si>
    <t>Gasoline Scenarios</t>
  </si>
  <si>
    <t>Definitions</t>
  </si>
  <si>
    <t>Black Carbon</t>
  </si>
  <si>
    <t>Definitions of the scenarios and distillate categories used</t>
  </si>
  <si>
    <t>Raw data from EPA WebFIRE</t>
  </si>
  <si>
    <t>Filtered data from EPA WebFIRE</t>
  </si>
  <si>
    <t>Relevant emissions associated with each gasoline scenario</t>
  </si>
  <si>
    <t>EPA black carbon factors</t>
  </si>
  <si>
    <r>
      <t>NO</t>
    </r>
    <r>
      <rPr>
        <vertAlign val="subscript"/>
        <sz val="11"/>
        <color theme="1"/>
        <rFont val="Calibri"/>
        <family val="2"/>
        <scheme val="minor"/>
      </rPr>
      <t>x</t>
    </r>
  </si>
  <si>
    <t xml:space="preserve"> </t>
  </si>
  <si>
    <t>Passenger car</t>
  </si>
  <si>
    <t>Flow</t>
  </si>
  <si>
    <t>Type</t>
  </si>
  <si>
    <t>Comment</t>
  </si>
  <si>
    <r>
      <t>Inputs</t>
    </r>
    <r>
      <rPr>
        <sz val="13.2"/>
        <color rgb="FF005842"/>
        <rFont val="Calibri"/>
        <family val="2"/>
        <scheme val="minor"/>
      </rPr>
      <t>  </t>
    </r>
  </si>
  <si>
    <t>Gasoline, at refinery</t>
  </si>
  <si>
    <t>root/Flows</t>
  </si>
  <si>
    <t>ProductFlow</t>
  </si>
  <si>
    <t>l</t>
  </si>
  <si>
    <t>Transport, barge, average fuel mix</t>
  </si>
  <si>
    <t>Water Transportation/Inland Water Freight Transportation</t>
  </si>
  <si>
    <t>t*km</t>
  </si>
  <si>
    <t>Transport, combination truck, average fuel mix</t>
  </si>
  <si>
    <t>Truck Transportation/General Freight Trucking</t>
  </si>
  <si>
    <t>Transport, ocean freighter, average fuel mix</t>
  </si>
  <si>
    <t>Transport, pipeline, unspecified petroleum products</t>
  </si>
  <si>
    <t>Utilities/Fossil Fuel Electric Power Generation</t>
  </si>
  <si>
    <t>Transport, train, diesel powered</t>
  </si>
  <si>
    <t>Rail Transportation/Rail Transportation</t>
  </si>
  <si>
    <r>
      <t>Outputs</t>
    </r>
    <r>
      <rPr>
        <sz val="13.2"/>
        <color rgb="FF005842"/>
        <rFont val="Calibri"/>
        <family val="2"/>
        <scheme val="minor"/>
      </rPr>
      <t>  </t>
    </r>
  </si>
  <si>
    <t>air/unspecified</t>
  </si>
  <si>
    <t>ElementaryFlow</t>
  </si>
  <si>
    <t>Carbon dioxide, fossil</t>
  </si>
  <si>
    <t>Carbon monoxide, fossil</t>
  </si>
  <si>
    <t>Hydrocarbons (other than methane)</t>
  </si>
  <si>
    <t>Methane</t>
  </si>
  <si>
    <t>Nitrogen dioxide</t>
  </si>
  <si>
    <t>Nitrogen oxide</t>
  </si>
  <si>
    <t>Nitrous oxide</t>
  </si>
  <si>
    <t>Particulates, &lt; 10 um</t>
  </si>
  <si>
    <t>PM10 from organic carbon, elemental carbon, and sulfate particulates.</t>
  </si>
  <si>
    <t>Particulates, &lt; 2.5 um</t>
  </si>
  <si>
    <t>PM2.5 from organic carbon, elemental carbon, and sulfate particulates.</t>
  </si>
  <si>
    <t>Sulfur dioxide</t>
  </si>
  <si>
    <t>VOC, volatile organic compounds</t>
  </si>
  <si>
    <t>Nitrogen oxides</t>
  </si>
  <si>
    <t>Transport, passenger car, gasoline powered</t>
  </si>
  <si>
    <t>Transit and Ground Passenger Trans./Other Transit and Ground Passenger Tran</t>
  </si>
  <si>
    <t>p*km</t>
  </si>
  <si>
    <t>Passenger truck</t>
  </si>
  <si>
    <t>PM10 from brakewear.</t>
  </si>
  <si>
    <t>PM10 from tirewear.</t>
  </si>
  <si>
    <t>PM2.5 from tirewear.</t>
  </si>
  <si>
    <t>PM2.5 from brakewear.</t>
  </si>
  <si>
    <t>Transport, passenger truck, gasoline powered</t>
  </si>
  <si>
    <t>NO2</t>
  </si>
  <si>
    <t>PM10</t>
  </si>
  <si>
    <t>PM2.5</t>
  </si>
  <si>
    <t>SO2</t>
  </si>
  <si>
    <t>Hydrocarbons</t>
  </si>
  <si>
    <t>NO</t>
  </si>
  <si>
    <t>kg/kg gasoline</t>
  </si>
  <si>
    <t>kg/L gasoline</t>
  </si>
  <si>
    <t>Mobile Source, passenger car</t>
  </si>
  <si>
    <t>Mobile Source, passenger truck</t>
  </si>
  <si>
    <t>Mobile Source, Passenger Car</t>
  </si>
  <si>
    <t>Mobile Source, Passenger Truck</t>
  </si>
  <si>
    <t xml:space="preserve">National Renewable Energy Laboratory </t>
  </si>
  <si>
    <t>NREL</t>
  </si>
  <si>
    <t>https://www.lcacommons.gov/nrel/process/show/859be9cd-66ab-4374-ab49-d89bc9cfdb14?qlookup=gasoline&amp;max=35&amp;hfacet=&amp;hfacetCat=&amp;loc=&amp;year=&amp;dtype=&amp;crop=&amp;index=23&amp;numfound=51&amp;offset=</t>
  </si>
  <si>
    <t>March 26, 2014</t>
  </si>
  <si>
    <t>National Renewable Energy Laboratory (2011). Transport, passenger car, gasoline powered. NREL. https://www.lcacommons.gov/nrel/process/show/859be9cd-66ab-4374-ab49-d89bc9cfdb14?qlookup=gasoline&amp;max=35&amp;hfacet=&amp;hfacetCat=&amp;loc=&amp;year=&amp;dtype=&amp;crop=&amp;index=23&amp;numfound=51&amp;offset=. Last Accessed: March 26, 2014</t>
  </si>
  <si>
    <t>https://www.lcacommons.gov/nrel/process/show/796604f8-2494-4a2a-852f-6fa717f876f4?qlookup=gasoline+passenger+truck%2C+gasoline+powered&amp;max=35&amp;hfacet=&amp;hfacetCat=&amp;loc=&amp;year=&amp;dtype=&amp;crop=&amp;index=1&amp;numfound=46&amp;offset=</t>
  </si>
  <si>
    <t>National Renewable Energy Laboratory</t>
  </si>
  <si>
    <t>National Renewable Energy Laboratory (2011). Transport, passenger truck, gasoline powered. NREL. https://www.lcacommons.gov/nrel/process/show/796604f8-2494-4a2a-852f-6fa717f876f4?qlookup=gasoline+passenger+truck%2C+gasoline+powered&amp;max=35&amp;hfacet=&amp;hfacetCat=&amp;loc=&amp;year=&amp;dtype=&amp;crop=&amp;index=1&amp;numfound=46&amp;offset=. Last Accessed: March 26, 2014</t>
  </si>
  <si>
    <t>[Reference 9]</t>
  </si>
  <si>
    <t>[Reference 8]</t>
  </si>
  <si>
    <t>[kg/kg gasoline] Sulfur dioxide emissions per kg of combusted gasoline</t>
  </si>
  <si>
    <t>[kg/kg gasoline] Volatile organic compound emissions per kg of combusted gasoline</t>
  </si>
  <si>
    <t>[kg/kg gasoline] Nitrogen dioxide emissions per kg of combusted gasoline</t>
  </si>
  <si>
    <t>[kg/kg gasoline] Nitrogen oxide emissions per kg of combusted gasoline</t>
  </si>
  <si>
    <t>HC</t>
  </si>
  <si>
    <t>[kg/kg gasoline] Hydrocarbon emissions per kg of combusted gasoline</t>
  </si>
  <si>
    <t>PM2.5 – PM10</t>
  </si>
  <si>
    <t>PM2.5_PM10</t>
  </si>
  <si>
    <t>1,2,3,4,5,6,8,9</t>
  </si>
  <si>
    <t>2,3,5,6</t>
  </si>
  <si>
    <t>2,5,8,9</t>
  </si>
  <si>
    <t>2,3,4,5,6,8,9</t>
  </si>
  <si>
    <t>,2,5,8,9</t>
  </si>
  <si>
    <t>2,4,5,8,9</t>
  </si>
  <si>
    <t>Black carbon</t>
  </si>
  <si>
    <t>Organic carbon</t>
  </si>
  <si>
    <t>Calculated Efs from EPA values</t>
  </si>
  <si>
    <t>BC</t>
  </si>
  <si>
    <t>OC</t>
  </si>
  <si>
    <t>[kg/kg gasoline] Black carbon particulate matter per kg of combusted gasoline</t>
  </si>
  <si>
    <t>[kg/kg gasoline] Organic carbon particulate matter per kg of combusted gasoline</t>
  </si>
  <si>
    <t>[kg/kg gasoline] Particulate matter less than 2.5 microns emissions per kg of combusted gasoline</t>
  </si>
  <si>
    <t>This unit process provides a summary of relevant input and output flows associated with the combustion of gasoline in several different processes.</t>
  </si>
  <si>
    <t>[kg/kg gasoline] Ammonia emissions per kg of combusted gasoline</t>
  </si>
  <si>
    <t>Sulphur dioxide [Inorganic emissions to air]</t>
  </si>
  <si>
    <t>NMVOC (unspecified) [Group NMVOC to air]</t>
  </si>
  <si>
    <t>TOC, Total Organic Carbon [unspecified]</t>
  </si>
  <si>
    <t>Ammonia [Inorganic emissions to air]</t>
  </si>
  <si>
    <t>Aldehyde (unspecified) [Group NMVOC to air]</t>
  </si>
  <si>
    <t>Carbon monoxide [Inorganic emissions to air]</t>
  </si>
  <si>
    <t>Nitrogen oxides [Inorganic emissions to air]</t>
  </si>
  <si>
    <t>Nitrogen dioxide [Inorganic emissions to air]</t>
  </si>
  <si>
    <t>Sulphur oxide [Inorganic emissions to air]</t>
  </si>
  <si>
    <t>Nitrogen monoxide [Inorganic emissions to air]</t>
  </si>
  <si>
    <t>[kg/kg gasoline] Nitrogen monoxide emissions per kg of combusted gasoline</t>
  </si>
  <si>
    <t>Hydrocarbons (other than methane) [Organic emissions to air]</t>
  </si>
  <si>
    <t>Dust (PM2.5) [Other emissions to air]</t>
  </si>
  <si>
    <t>Black carbon [Particles to air]</t>
  </si>
  <si>
    <t>Organic carbon [Other emissions to air]</t>
  </si>
  <si>
    <t>Carbon dioxide [Inorganic emissions to air]</t>
  </si>
  <si>
    <t>Methane [Organic emissions to air]</t>
  </si>
  <si>
    <t>Nitrous oxide (laughing gas) [Inorganic emissions to air]</t>
  </si>
  <si>
    <t>Gasoline [Refinery Products]</t>
  </si>
  <si>
    <t>Reference flow</t>
  </si>
  <si>
    <t>kg/kg</t>
  </si>
  <si>
    <t>Dust (PM2.5 - PM10) [Particles to 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</si>
</sst>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8" formatCode="&quot;$&quot;#,##0.00_);[Red]\(&quot;$&quot;#,##0.00\)"/>
    <numFmt numFmtId="43" formatCode="_(* #,##0.00_);_(* \(#,##0.00\);_(* &quot;-&quot;??_);_(@_)"/>
    <numFmt numFmtId="164" formatCode="0.0000"/>
    <numFmt numFmtId="165" formatCode="0.000000"/>
    <numFmt numFmtId="166" formatCode="m/d/yy\ h:mm"/>
    <numFmt numFmtId="167" formatCode="_ [$€-2]\ * #,##0.00_ ;_ [$€-2]\ * \-#,##0.00_ ;_ [$€-2]\ * &quot;-&quot;??_ "/>
    <numFmt numFmtId="168" formatCode="mmm\ dd\,\ yyyy"/>
    <numFmt numFmtId="169" formatCode="mmm\-yyyy"/>
    <numFmt numFmtId="170" formatCode="yyyy"/>
    <numFmt numFmtId="171" formatCode="[=0]&quot;&quot;;General"/>
    <numFmt numFmtId="172" formatCode="0.00E+0;[=0]&quot;-&quot;;0.00E+0"/>
    <numFmt numFmtId="173" formatCode="0.00000000"/>
  </numFmts>
  <fonts count="68"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u/>
      <sz val="11"/>
      <color theme="10"/>
      <name val="Calibri"/>
      <family val="2"/>
      <scheme val="minor"/>
    </font>
    <font>
      <u/>
      <sz val="16"/>
      <color theme="10"/>
      <name val="Calibri"/>
      <family val="2"/>
      <scheme val="minor"/>
    </font>
    <font>
      <vertAlign val="subscript"/>
      <sz val="11"/>
      <color theme="1"/>
      <name val="Calibri"/>
      <family val="2"/>
      <scheme val="minor"/>
    </font>
    <font>
      <sz val="11"/>
      <name val="Calibri"/>
      <family val="2"/>
      <scheme val="minor"/>
    </font>
    <font>
      <b/>
      <sz val="10"/>
      <color indexed="10"/>
      <name val="Arial"/>
      <family val="2"/>
    </font>
    <font>
      <sz val="8"/>
      <name val="Arial"/>
      <family val="2"/>
    </font>
    <font>
      <b/>
      <sz val="8"/>
      <name val="Arial"/>
      <family val="2"/>
    </font>
    <font>
      <b/>
      <sz val="8"/>
      <color indexed="10"/>
      <name val="Arial"/>
      <family val="2"/>
    </font>
    <font>
      <b/>
      <sz val="8"/>
      <color indexed="12"/>
      <name val="Arial"/>
      <family val="2"/>
    </font>
    <font>
      <b/>
      <sz val="11"/>
      <name val="Calibri"/>
      <family val="2"/>
      <scheme val="minor"/>
    </font>
    <font>
      <b/>
      <sz val="12"/>
      <color theme="1"/>
      <name val="Calibri"/>
      <family val="2"/>
      <scheme val="minor"/>
    </font>
    <font>
      <b/>
      <vertAlign val="subscript"/>
      <sz val="11"/>
      <color theme="1"/>
      <name val="Calibri"/>
      <family val="2"/>
      <scheme val="minor"/>
    </font>
    <font>
      <b/>
      <sz val="9"/>
      <color indexed="81"/>
      <name val="Tahoma"/>
      <family val="2"/>
    </font>
    <font>
      <sz val="9"/>
      <color indexed="81"/>
      <name val="Tahoma"/>
      <family val="2"/>
    </font>
    <font>
      <b/>
      <sz val="10"/>
      <color theme="1"/>
      <name val="Arial"/>
      <family val="2"/>
    </font>
    <font>
      <b/>
      <sz val="11"/>
      <color rgb="FF000000"/>
      <name val="Calibri"/>
      <family val="2"/>
      <scheme val="minor"/>
    </font>
    <font>
      <sz val="13"/>
      <color rgb="FF333333"/>
      <name val="Calibri"/>
      <family val="2"/>
      <scheme val="minor"/>
    </font>
    <font>
      <sz val="13.2"/>
      <color rgb="FF005842"/>
      <name val="Calibri"/>
      <family val="2"/>
      <scheme val="minor"/>
    </font>
    <font>
      <sz val="11"/>
      <color rgb="FF000000"/>
      <name val="Calibri"/>
      <family val="2"/>
      <scheme val="minor"/>
    </font>
    <font>
      <sz val="11"/>
      <color rgb="FF000000"/>
      <name val="Trebuchet MS"/>
      <family val="2"/>
    </font>
  </fonts>
  <fills count="4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theme="6" tint="0.59999389629810485"/>
        <bgColor indexed="64"/>
      </patternFill>
    </fill>
    <fill>
      <patternFill patternType="solid">
        <fgColor theme="3" tint="0.79998168889431442"/>
        <bgColor indexed="64"/>
      </patternFill>
    </fill>
    <fill>
      <patternFill patternType="solid">
        <fgColor theme="8" tint="0.39997558519241921"/>
        <bgColor indexed="64"/>
      </patternFill>
    </fill>
    <fill>
      <patternFill patternType="solid">
        <fgColor rgb="FFD8E2ED"/>
        <bgColor indexed="64"/>
      </patternFill>
    </fill>
    <fill>
      <patternFill patternType="solid">
        <fgColor rgb="FFFFFFFF"/>
        <bgColor indexed="64"/>
      </patternFill>
    </fill>
  </fills>
  <borders count="59">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99">
    <xf numFmtId="0" fontId="0" fillId="0" borderId="0"/>
    <xf numFmtId="43" fontId="1" fillId="0" borderId="0" applyFont="0" applyFill="0" applyBorder="0" applyAlignment="0" applyProtection="0"/>
    <xf numFmtId="0" fontId="4" fillId="0" borderId="0"/>
    <xf numFmtId="0" fontId="21" fillId="0" borderId="0" applyNumberFormat="0" applyFill="0" applyBorder="0" applyAlignment="0" applyProtection="0">
      <alignment vertical="top"/>
      <protection locked="0"/>
    </xf>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9" fillId="26"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29" fillId="33" borderId="0" applyNumberFormat="0" applyBorder="0" applyAlignment="0" applyProtection="0"/>
    <xf numFmtId="0" fontId="30" fillId="17" borderId="0" applyNumberFormat="0" applyBorder="0" applyAlignment="0" applyProtection="0"/>
    <xf numFmtId="0" fontId="31" fillId="34" borderId="39" applyNumberFormat="0" applyAlignment="0" applyProtection="0"/>
    <xf numFmtId="0" fontId="32" fillId="35" borderId="40" applyNumberFormat="0" applyAlignment="0" applyProtection="0"/>
    <xf numFmtId="43" fontId="4" fillId="0" borderId="0" applyFont="0" applyFill="0" applyBorder="0" applyAlignment="0" applyProtection="0"/>
    <xf numFmtId="166" fontId="4" fillId="0" borderId="0" applyFont="0" applyFill="0" applyBorder="0" applyAlignment="0" applyProtection="0">
      <alignment wrapText="1"/>
    </xf>
    <xf numFmtId="166" fontId="4" fillId="0" borderId="0" applyFont="0" applyFill="0" applyBorder="0" applyAlignment="0" applyProtection="0">
      <alignment wrapText="1"/>
    </xf>
    <xf numFmtId="167" fontId="24" fillId="0" borderId="0" applyFont="0" applyFill="0" applyBorder="0" applyAlignment="0" applyProtection="0">
      <alignment vertical="center"/>
    </xf>
    <xf numFmtId="0" fontId="33" fillId="0" borderId="0" applyNumberFormat="0" applyFill="0" applyBorder="0" applyAlignment="0" applyProtection="0"/>
    <xf numFmtId="0" fontId="34" fillId="18" borderId="0" applyNumberFormat="0" applyBorder="0" applyAlignment="0" applyProtection="0"/>
    <xf numFmtId="0" fontId="35" fillId="0" borderId="41" applyNumberFormat="0" applyFill="0" applyAlignment="0" applyProtection="0"/>
    <xf numFmtId="0" fontId="36" fillId="0" borderId="42" applyNumberFormat="0" applyFill="0" applyAlignment="0" applyProtection="0"/>
    <xf numFmtId="0" fontId="37" fillId="0" borderId="43"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alignment vertical="top"/>
      <protection locked="0"/>
    </xf>
    <xf numFmtId="0" fontId="39" fillId="21" borderId="39" applyNumberFormat="0" applyAlignment="0" applyProtection="0"/>
    <xf numFmtId="0" fontId="40" fillId="0" borderId="44" applyNumberFormat="0" applyFill="0" applyAlignment="0" applyProtection="0"/>
    <xf numFmtId="0" fontId="41" fillId="36" borderId="0" applyNumberFormat="0" applyBorder="0" applyAlignment="0" applyProtection="0"/>
    <xf numFmtId="0" fontId="4" fillId="0" borderId="0"/>
    <xf numFmtId="0" fontId="4" fillId="37" borderId="45" applyNumberFormat="0" applyFont="0" applyAlignment="0" applyProtection="0"/>
    <xf numFmtId="0" fontId="4" fillId="37" borderId="45" applyNumberFormat="0" applyFont="0" applyAlignment="0" applyProtection="0"/>
    <xf numFmtId="0" fontId="42" fillId="34" borderId="46"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8" borderId="47" applyNumberFormat="0" applyProtection="0">
      <alignment horizontal="center" wrapText="1"/>
    </xf>
    <xf numFmtId="0" fontId="6" fillId="38" borderId="48" applyNumberFormat="0" applyAlignment="0" applyProtection="0">
      <alignment wrapText="1"/>
    </xf>
    <xf numFmtId="0" fontId="4" fillId="39" borderId="0" applyNumberFormat="0" applyBorder="0">
      <alignment horizontal="center" wrapText="1"/>
    </xf>
    <xf numFmtId="0" fontId="4" fillId="39" borderId="0" applyNumberFormat="0" applyBorder="0">
      <alignment horizontal="center" wrapText="1"/>
    </xf>
    <xf numFmtId="0" fontId="4" fillId="40" borderId="49" applyNumberFormat="0">
      <alignment wrapText="1"/>
    </xf>
    <xf numFmtId="0" fontId="4" fillId="40" borderId="49" applyNumberFormat="0">
      <alignment wrapText="1"/>
    </xf>
    <xf numFmtId="0" fontId="4" fillId="40" borderId="0" applyNumberFormat="0" applyBorder="0">
      <alignment wrapText="1"/>
    </xf>
    <xf numFmtId="0" fontId="4" fillId="40"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8" fontId="4" fillId="0" borderId="0" applyFill="0" applyBorder="0" applyAlignment="0" applyProtection="0">
      <alignment wrapText="1"/>
    </xf>
    <xf numFmtId="168" fontId="4" fillId="0" borderId="0" applyFill="0" applyBorder="0" applyAlignment="0" applyProtection="0">
      <alignmen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3"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1" fontId="44" fillId="0" borderId="0">
      <alignment horizontal="center" vertical="center"/>
    </xf>
    <xf numFmtId="0" fontId="45" fillId="0" borderId="0" applyNumberFormat="0" applyFill="0" applyBorder="0" applyAlignment="0" applyProtection="0"/>
    <xf numFmtId="0" fontId="46" fillId="0" borderId="50" applyNumberFormat="0" applyFill="0" applyAlignment="0" applyProtection="0"/>
    <xf numFmtId="0" fontId="47" fillId="0" borderId="0" applyNumberFormat="0" applyFill="0" applyBorder="0" applyAlignment="0" applyProtection="0"/>
    <xf numFmtId="172" fontId="4" fillId="0" borderId="0">
      <alignment horizontal="center" vertical="center"/>
    </xf>
    <xf numFmtId="172" fontId="4" fillId="0" borderId="0">
      <alignment horizontal="center" vertical="center"/>
    </xf>
    <xf numFmtId="0" fontId="48" fillId="0" borderId="0" applyNumberFormat="0" applyFill="0" applyBorder="0" applyAlignment="0" applyProtection="0"/>
  </cellStyleXfs>
  <cellXfs count="515">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7" fillId="5"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9" fillId="0" borderId="0" xfId="2" applyFont="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15" fillId="0" borderId="16" xfId="0" applyFont="1" applyFill="1" applyBorder="1" applyAlignment="1">
      <alignment wrapText="1"/>
    </xf>
    <xf numFmtId="0" fontId="15" fillId="0" borderId="16" xfId="0" applyFont="1" applyBorder="1" applyProtection="1">
      <protection locked="0"/>
    </xf>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4" fillId="0" borderId="16" xfId="2" applyBorder="1" applyAlignment="1" applyProtection="1">
      <alignment vertical="top"/>
      <protection locked="0"/>
    </xf>
    <xf numFmtId="0" fontId="15" fillId="10" borderId="16" xfId="0"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Font="1" applyBorder="1" applyAlignment="1" applyProtection="1">
      <alignment vertical="top"/>
      <protection locked="0"/>
    </xf>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15" fillId="0" borderId="16" xfId="0" applyFont="1" applyBorder="1" applyAlignment="1" applyProtection="1">
      <alignment vertical="top"/>
      <protection locked="0"/>
    </xf>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6" fillId="0" borderId="0" xfId="2" applyFont="1"/>
    <xf numFmtId="0" fontId="16" fillId="2" borderId="0" xfId="2" applyFont="1" applyFill="1"/>
    <xf numFmtId="0" fontId="17" fillId="0" borderId="0" xfId="2" applyFont="1" applyFill="1" applyAlignment="1">
      <alignment horizontal="center"/>
    </xf>
    <xf numFmtId="0" fontId="2" fillId="0" borderId="27" xfId="2" applyFont="1" applyFill="1" applyBorder="1" applyAlignment="1">
      <alignment horizontal="center"/>
    </xf>
    <xf numFmtId="0" fontId="3" fillId="0" borderId="16" xfId="0" applyFont="1" applyBorder="1" applyAlignment="1">
      <alignment horizontal="center"/>
    </xf>
    <xf numFmtId="0" fontId="4" fillId="0" borderId="30" xfId="2" applyFont="1" applyFill="1" applyBorder="1" applyProtection="1">
      <protection locked="0"/>
    </xf>
    <xf numFmtId="0" fontId="4" fillId="0" borderId="32" xfId="2" applyFont="1" applyFill="1" applyBorder="1" applyProtection="1">
      <protection locked="0"/>
    </xf>
    <xf numFmtId="0" fontId="6" fillId="3" borderId="0" xfId="2" applyFont="1" applyFill="1" applyAlignment="1">
      <alignment vertical="top" wrapText="1"/>
    </xf>
    <xf numFmtId="0" fontId="20"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4" fillId="0" borderId="0" xfId="2" applyFont="1" applyAlignment="1">
      <alignment horizontal="left" vertical="top"/>
    </xf>
    <xf numFmtId="0" fontId="21"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4" fillId="0" borderId="0" xfId="2" applyNumberFormat="1" applyFont="1" applyAlignment="1">
      <alignment horizontal="left" vertical="top" wrapText="1"/>
    </xf>
    <xf numFmtId="49" fontId="21"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2"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3" fillId="7" borderId="0" xfId="2" applyFont="1" applyFill="1"/>
    <xf numFmtId="0" fontId="4" fillId="7" borderId="0" xfId="2" applyFill="1"/>
    <xf numFmtId="0" fontId="6" fillId="10" borderId="37" xfId="2" applyFont="1" applyFill="1" applyBorder="1" applyAlignment="1">
      <alignment horizontal="center"/>
    </xf>
    <xf numFmtId="0" fontId="24" fillId="0" borderId="37" xfId="2" applyFont="1" applyBorder="1" applyAlignment="1">
      <alignment wrapText="1"/>
    </xf>
    <xf numFmtId="0" fontId="25" fillId="0" borderId="37" xfId="2" applyFont="1" applyBorder="1" applyAlignment="1">
      <alignment wrapText="1"/>
    </xf>
    <xf numFmtId="0" fontId="6" fillId="0" borderId="36" xfId="2" applyFont="1" applyBorder="1" applyAlignment="1">
      <alignment wrapText="1"/>
    </xf>
    <xf numFmtId="0" fontId="6" fillId="0" borderId="0" xfId="2" applyFont="1" applyFill="1" applyBorder="1" applyAlignment="1">
      <alignment wrapText="1"/>
    </xf>
    <xf numFmtId="0" fontId="24" fillId="0" borderId="0" xfId="2" applyFont="1" applyBorder="1" applyAlignment="1">
      <alignment wrapText="1"/>
    </xf>
    <xf numFmtId="0" fontId="23"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6" fillId="0" borderId="0" xfId="0" applyFont="1"/>
    <xf numFmtId="0" fontId="23" fillId="0" borderId="0" xfId="0" applyFont="1" applyFill="1" applyBorder="1" applyAlignment="1">
      <alignment horizontal="left"/>
    </xf>
    <xf numFmtId="0" fontId="27" fillId="0" borderId="0" xfId="0" applyFont="1"/>
    <xf numFmtId="0" fontId="0" fillId="0" borderId="9" xfId="0" applyBorder="1"/>
    <xf numFmtId="0" fontId="0" fillId="0" borderId="25" xfId="0" applyBorder="1"/>
    <xf numFmtId="0" fontId="4" fillId="0" borderId="24" xfId="0" applyFont="1" applyBorder="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0" fontId="4" fillId="0" borderId="10" xfId="2" applyFont="1" applyFill="1" applyBorder="1" applyAlignment="1">
      <alignment horizontal="center" vertical="center" wrapText="1"/>
    </xf>
    <xf numFmtId="0" fontId="49" fillId="0" borderId="0" xfId="98" applyFont="1"/>
    <xf numFmtId="0" fontId="0" fillId="6" borderId="0" xfId="0" applyFill="1"/>
    <xf numFmtId="11" fontId="0" fillId="0" borderId="0" xfId="0" applyNumberFormat="1"/>
    <xf numFmtId="14" fontId="0" fillId="0" borderId="0" xfId="0" applyNumberFormat="1"/>
    <xf numFmtId="0" fontId="0" fillId="0" borderId="16" xfId="0" applyBorder="1"/>
    <xf numFmtId="0" fontId="3" fillId="41" borderId="51" xfId="0" applyFont="1" applyFill="1" applyBorder="1" applyAlignment="1">
      <alignment horizontal="center" vertical="center" wrapText="1"/>
    </xf>
    <xf numFmtId="0" fontId="3" fillId="42" borderId="52" xfId="0" applyFont="1" applyFill="1" applyBorder="1" applyAlignment="1">
      <alignment horizontal="center" vertical="center" wrapText="1"/>
    </xf>
    <xf numFmtId="0" fontId="0" fillId="0" borderId="16" xfId="0" applyBorder="1" applyAlignment="1">
      <alignment horizontal="left"/>
    </xf>
    <xf numFmtId="11" fontId="0" fillId="15" borderId="16" xfId="0" applyNumberFormat="1" applyFill="1" applyBorder="1" applyAlignment="1">
      <alignment horizontal="center"/>
    </xf>
    <xf numFmtId="0" fontId="0" fillId="0" borderId="16" xfId="0" applyBorder="1" applyAlignment="1">
      <alignment horizontal="center"/>
    </xf>
    <xf numFmtId="11" fontId="0" fillId="42" borderId="16" xfId="0" applyNumberFormat="1" applyFill="1" applyBorder="1" applyAlignment="1">
      <alignment horizontal="center"/>
    </xf>
    <xf numFmtId="0" fontId="0" fillId="0" borderId="0" xfId="0" applyBorder="1" applyAlignment="1">
      <alignment horizontal="left"/>
    </xf>
    <xf numFmtId="11" fontId="0" fillId="0" borderId="0" xfId="0" applyNumberFormat="1" applyFill="1" applyBorder="1" applyAlignment="1">
      <alignment horizontal="center"/>
    </xf>
    <xf numFmtId="0" fontId="0" fillId="0" borderId="0" xfId="0" applyBorder="1" applyAlignment="1">
      <alignment horizontal="center"/>
    </xf>
    <xf numFmtId="0" fontId="0" fillId="0" borderId="0" xfId="0" applyFill="1" applyBorder="1" applyAlignment="1">
      <alignment horizontal="center"/>
    </xf>
    <xf numFmtId="0" fontId="0" fillId="0" borderId="0" xfId="0" applyFill="1" applyBorder="1" applyAlignment="1">
      <alignment horizontal="left"/>
    </xf>
    <xf numFmtId="0" fontId="3" fillId="0" borderId="0" xfId="0" applyFont="1"/>
    <xf numFmtId="11" fontId="0" fillId="0" borderId="16" xfId="0" applyNumberFormat="1" applyFill="1" applyBorder="1" applyAlignment="1">
      <alignment horizontal="center"/>
    </xf>
    <xf numFmtId="11" fontId="0" fillId="0" borderId="16" xfId="0" applyNumberFormat="1" applyBorder="1" applyAlignment="1">
      <alignment horizontal="center"/>
    </xf>
    <xf numFmtId="0" fontId="0" fillId="0" borderId="0" xfId="0" applyBorder="1"/>
    <xf numFmtId="0" fontId="0" fillId="0" borderId="0" xfId="0" applyFill="1" applyBorder="1"/>
    <xf numFmtId="0" fontId="48" fillId="0" borderId="0" xfId="98"/>
    <xf numFmtId="11" fontId="0" fillId="0" borderId="28" xfId="0" applyNumberFormat="1" applyFill="1" applyBorder="1" applyAlignment="1">
      <alignment horizontal="center"/>
    </xf>
    <xf numFmtId="0" fontId="0" fillId="0" borderId="28" xfId="0" applyFill="1" applyBorder="1" applyAlignment="1">
      <alignment horizontal="center"/>
    </xf>
    <xf numFmtId="0" fontId="0" fillId="0" borderId="28" xfId="0" applyBorder="1"/>
    <xf numFmtId="0" fontId="0" fillId="0" borderId="29" xfId="0" applyBorder="1"/>
    <xf numFmtId="0" fontId="48" fillId="0" borderId="8" xfId="98" applyBorder="1"/>
    <xf numFmtId="0" fontId="0" fillId="0" borderId="53" xfId="0" applyBorder="1"/>
    <xf numFmtId="0" fontId="3" fillId="0" borderId="8" xfId="0" applyFont="1" applyBorder="1"/>
    <xf numFmtId="0" fontId="0" fillId="0" borderId="8" xfId="0" applyFill="1" applyBorder="1" applyAlignment="1">
      <alignment horizontal="left"/>
    </xf>
    <xf numFmtId="0" fontId="0" fillId="0" borderId="8" xfId="0" applyBorder="1"/>
    <xf numFmtId="11" fontId="0" fillId="0" borderId="0" xfId="0" applyNumberFormat="1" applyBorder="1"/>
    <xf numFmtId="11" fontId="0" fillId="0" borderId="0" xfId="0" applyNumberFormat="1" applyFill="1" applyBorder="1"/>
    <xf numFmtId="0" fontId="0" fillId="0" borderId="12" xfId="0" applyBorder="1"/>
    <xf numFmtId="0" fontId="0" fillId="0" borderId="13" xfId="0" applyBorder="1"/>
    <xf numFmtId="11" fontId="0" fillId="0" borderId="13" xfId="0" applyNumberFormat="1" applyBorder="1"/>
    <xf numFmtId="11" fontId="0" fillId="0" borderId="13" xfId="0" applyNumberFormat="1" applyFill="1" applyBorder="1"/>
    <xf numFmtId="0" fontId="0" fillId="0" borderId="13" xfId="0" applyFill="1" applyBorder="1"/>
    <xf numFmtId="0" fontId="0" fillId="0" borderId="37" xfId="0" applyBorder="1"/>
    <xf numFmtId="0" fontId="43" fillId="0" borderId="0" xfId="57" applyFont="1" applyFill="1" applyBorder="1" applyAlignment="1">
      <alignment horizontal="center"/>
    </xf>
    <xf numFmtId="0" fontId="4" fillId="0" borderId="0" xfId="57" applyFill="1" applyBorder="1" applyAlignment="1"/>
    <xf numFmtId="0" fontId="4" fillId="0" borderId="0" xfId="57" applyFill="1" applyBorder="1" applyAlignment="1">
      <alignment horizontal="center"/>
    </xf>
    <xf numFmtId="0" fontId="52" fillId="0" borderId="0" xfId="57" applyFont="1" applyFill="1" applyBorder="1" applyAlignment="1">
      <alignment horizontal="center"/>
    </xf>
    <xf numFmtId="0" fontId="6" fillId="0" borderId="0" xfId="57" applyFont="1" applyFill="1" applyBorder="1" applyAlignment="1">
      <alignment horizontal="center"/>
    </xf>
    <xf numFmtId="165" fontId="53" fillId="0" borderId="0" xfId="57" applyNumberFormat="1" applyFont="1" applyFill="1" applyBorder="1" applyAlignment="1">
      <alignment horizontal="center"/>
    </xf>
    <xf numFmtId="0" fontId="53" fillId="0" borderId="0" xfId="57" applyFont="1" applyFill="1" applyBorder="1" applyAlignment="1">
      <alignment horizontal="center"/>
    </xf>
    <xf numFmtId="0" fontId="53" fillId="0" borderId="0" xfId="0" applyFont="1" applyFill="1" applyBorder="1" applyAlignment="1"/>
    <xf numFmtId="0" fontId="3" fillId="0" borderId="5" xfId="0" applyFont="1" applyBorder="1"/>
    <xf numFmtId="0" fontId="53" fillId="0" borderId="29" xfId="57" applyFont="1" applyFill="1" applyBorder="1" applyAlignment="1">
      <alignment horizontal="center"/>
    </xf>
    <xf numFmtId="3" fontId="51" fillId="0" borderId="8" xfId="0" applyNumberFormat="1" applyFont="1" applyFill="1" applyBorder="1"/>
    <xf numFmtId="0" fontId="51" fillId="0" borderId="0" xfId="0" applyFont="1" applyFill="1" applyBorder="1"/>
    <xf numFmtId="165" fontId="54" fillId="0" borderId="53" xfId="57" applyNumberFormat="1" applyFont="1" applyFill="1" applyBorder="1" applyAlignment="1">
      <alignment horizontal="center" vertical="center" wrapText="1"/>
    </xf>
    <xf numFmtId="165" fontId="54" fillId="0" borderId="0" xfId="57" applyNumberFormat="1" applyFont="1" applyFill="1" applyBorder="1" applyAlignment="1">
      <alignment horizontal="center" vertical="center" wrapText="1"/>
    </xf>
    <xf numFmtId="0" fontId="4" fillId="0" borderId="0" xfId="57" applyFill="1" applyBorder="1" applyAlignment="1">
      <alignment vertical="center"/>
    </xf>
    <xf numFmtId="0" fontId="4" fillId="0" borderId="0" xfId="57" applyFill="1" applyBorder="1" applyAlignment="1">
      <alignment horizontal="center" vertical="center"/>
    </xf>
    <xf numFmtId="0" fontId="0" fillId="0" borderId="0" xfId="0" applyFont="1"/>
    <xf numFmtId="165" fontId="53" fillId="0" borderId="53" xfId="57" applyNumberFormat="1" applyFont="1" applyFill="1" applyBorder="1" applyAlignment="1">
      <alignment horizontal="right"/>
    </xf>
    <xf numFmtId="173" fontId="55" fillId="0" borderId="0" xfId="57" applyNumberFormat="1" applyFont="1" applyFill="1" applyBorder="1" applyAlignment="1">
      <alignment horizontal="center"/>
    </xf>
    <xf numFmtId="0" fontId="4" fillId="0" borderId="0" xfId="57" applyFill="1" applyBorder="1"/>
    <xf numFmtId="165" fontId="53" fillId="0" borderId="0" xfId="57" applyNumberFormat="1" applyFont="1" applyFill="1" applyBorder="1" applyAlignment="1">
      <alignment horizontal="right"/>
    </xf>
    <xf numFmtId="173" fontId="56" fillId="0" borderId="0" xfId="57" applyNumberFormat="1" applyFont="1" applyFill="1" applyBorder="1" applyAlignment="1">
      <alignment horizontal="center"/>
    </xf>
    <xf numFmtId="3" fontId="51" fillId="0" borderId="0" xfId="0" applyNumberFormat="1" applyFont="1" applyFill="1" applyBorder="1"/>
    <xf numFmtId="0" fontId="3" fillId="0" borderId="5" xfId="0" applyFont="1" applyBorder="1" applyAlignment="1">
      <alignment horizontal="center"/>
    </xf>
    <xf numFmtId="0" fontId="3" fillId="0" borderId="28" xfId="0" applyFont="1" applyBorder="1" applyAlignment="1">
      <alignment horizontal="center"/>
    </xf>
    <xf numFmtId="0" fontId="3" fillId="0" borderId="0" xfId="0" applyFont="1" applyBorder="1" applyAlignment="1">
      <alignment horizontal="center"/>
    </xf>
    <xf numFmtId="165" fontId="57" fillId="0" borderId="53" xfId="57" applyNumberFormat="1" applyFont="1" applyFill="1" applyBorder="1" applyAlignment="1">
      <alignment horizontal="center"/>
    </xf>
    <xf numFmtId="0" fontId="0" fillId="6" borderId="8" xfId="0" applyFill="1" applyBorder="1"/>
    <xf numFmtId="0" fontId="0" fillId="6" borderId="0" xfId="0" applyFill="1" applyBorder="1"/>
    <xf numFmtId="165" fontId="51" fillId="0" borderId="53" xfId="57" applyNumberFormat="1" applyFont="1" applyFill="1" applyBorder="1" applyAlignment="1">
      <alignment horizontal="right"/>
    </xf>
    <xf numFmtId="11" fontId="0" fillId="6" borderId="8" xfId="0" applyNumberFormat="1" applyFill="1" applyBorder="1"/>
    <xf numFmtId="11" fontId="0" fillId="6" borderId="12" xfId="0" applyNumberFormat="1" applyFill="1" applyBorder="1"/>
    <xf numFmtId="0" fontId="0" fillId="6" borderId="13" xfId="0" applyFill="1" applyBorder="1"/>
    <xf numFmtId="3" fontId="0" fillId="0" borderId="0" xfId="0" applyNumberFormat="1"/>
    <xf numFmtId="173" fontId="54" fillId="0" borderId="0" xfId="57" applyNumberFormat="1" applyFont="1" applyFill="1" applyBorder="1" applyAlignment="1">
      <alignment horizontal="center"/>
    </xf>
    <xf numFmtId="0" fontId="0" fillId="0" borderId="0" xfId="0" applyFill="1"/>
    <xf numFmtId="0" fontId="3" fillId="0" borderId="0" xfId="0" applyFont="1" applyBorder="1"/>
    <xf numFmtId="0" fontId="18" fillId="0" borderId="0" xfId="0" applyFont="1"/>
    <xf numFmtId="0" fontId="0" fillId="0" borderId="0" xfId="0" applyFont="1" applyBorder="1"/>
    <xf numFmtId="1" fontId="0" fillId="0" borderId="0" xfId="0" applyNumberFormat="1" applyBorder="1" applyAlignment="1">
      <alignment horizontal="center"/>
    </xf>
    <xf numFmtId="0" fontId="58" fillId="6" borderId="0" xfId="0" applyFont="1" applyFill="1"/>
    <xf numFmtId="1" fontId="0" fillId="6" borderId="0" xfId="0" applyNumberFormat="1" applyFill="1" applyBorder="1" applyAlignment="1">
      <alignment horizontal="center"/>
    </xf>
    <xf numFmtId="0" fontId="0" fillId="6" borderId="0" xfId="0" applyFill="1" applyBorder="1" applyAlignment="1">
      <alignment horizontal="center"/>
    </xf>
    <xf numFmtId="0" fontId="3" fillId="6" borderId="0" xfId="0" applyFont="1" applyFill="1"/>
    <xf numFmtId="0" fontId="3" fillId="6" borderId="26" xfId="0" applyFont="1" applyFill="1" applyBorder="1"/>
    <xf numFmtId="1" fontId="3" fillId="6" borderId="55" xfId="0" applyNumberFormat="1" applyFont="1" applyFill="1" applyBorder="1" applyAlignment="1">
      <alignment horizontal="center"/>
    </xf>
    <xf numFmtId="0" fontId="3" fillId="6" borderId="55" xfId="0" applyFont="1" applyFill="1" applyBorder="1" applyAlignment="1">
      <alignment horizontal="center"/>
    </xf>
    <xf numFmtId="0" fontId="3" fillId="6" borderId="27" xfId="0" applyFont="1" applyFill="1" applyBorder="1" applyAlignment="1">
      <alignment horizontal="center"/>
    </xf>
    <xf numFmtId="11" fontId="0" fillId="6" borderId="16" xfId="0" applyNumberFormat="1" applyFill="1" applyBorder="1" applyAlignment="1">
      <alignment horizontal="center"/>
    </xf>
    <xf numFmtId="11" fontId="0" fillId="6" borderId="31" xfId="0" applyNumberFormat="1" applyFill="1" applyBorder="1" applyAlignment="1">
      <alignment horizontal="center"/>
    </xf>
    <xf numFmtId="0" fontId="0" fillId="6" borderId="30" xfId="0" applyFill="1" applyBorder="1"/>
    <xf numFmtId="0" fontId="0" fillId="6" borderId="30" xfId="0" applyFill="1" applyBorder="1" applyAlignment="1">
      <alignment horizontal="left"/>
    </xf>
    <xf numFmtId="0" fontId="0" fillId="6" borderId="32" xfId="0" applyFill="1" applyBorder="1" applyAlignment="1">
      <alignment horizontal="left"/>
    </xf>
    <xf numFmtId="11" fontId="0" fillId="6" borderId="34" xfId="0" applyNumberFormat="1" applyFill="1" applyBorder="1" applyAlignment="1">
      <alignment horizontal="center"/>
    </xf>
    <xf numFmtId="11" fontId="0" fillId="6" borderId="33" xfId="0" applyNumberFormat="1" applyFill="1" applyBorder="1" applyAlignment="1">
      <alignment horizontal="center"/>
    </xf>
    <xf numFmtId="0" fontId="0" fillId="0" borderId="51" xfId="0" applyBorder="1" applyAlignment="1">
      <alignment horizontal="left"/>
    </xf>
    <xf numFmtId="11" fontId="0" fillId="0" borderId="51" xfId="0" applyNumberFormat="1" applyBorder="1" applyAlignment="1">
      <alignment horizontal="center"/>
    </xf>
    <xf numFmtId="0" fontId="3" fillId="6" borderId="16" xfId="0" applyFont="1" applyFill="1" applyBorder="1"/>
    <xf numFmtId="0" fontId="0" fillId="6" borderId="16" xfId="0" applyFill="1" applyBorder="1"/>
    <xf numFmtId="0" fontId="3" fillId="0" borderId="0" xfId="0" applyFont="1" applyFill="1" applyBorder="1" applyAlignment="1">
      <alignment horizontal="center"/>
    </xf>
    <xf numFmtId="0" fontId="4" fillId="0" borderId="30" xfId="2" applyFont="1" applyBorder="1" applyProtection="1">
      <protection locked="0"/>
    </xf>
    <xf numFmtId="0" fontId="4" fillId="0" borderId="56" xfId="2" applyFont="1" applyFill="1" applyBorder="1" applyProtection="1">
      <protection locked="0"/>
    </xf>
    <xf numFmtId="0" fontId="7" fillId="0" borderId="16" xfId="2" applyFont="1" applyFill="1" applyBorder="1" applyAlignment="1">
      <alignment horizontal="center" vertical="center" wrapText="1"/>
    </xf>
    <xf numFmtId="11" fontId="15" fillId="0" borderId="16" xfId="0" applyNumberFormat="1" applyFont="1" applyFill="1" applyBorder="1" applyAlignment="1">
      <alignment horizontal="center"/>
    </xf>
    <xf numFmtId="11" fontId="15" fillId="6" borderId="16" xfId="0" applyNumberFormat="1" applyFont="1" applyFill="1" applyBorder="1" applyAlignment="1">
      <alignment horizontal="center"/>
    </xf>
    <xf numFmtId="11" fontId="15" fillId="0" borderId="34" xfId="0" applyNumberFormat="1" applyFont="1" applyFill="1" applyBorder="1" applyAlignment="1">
      <alignment horizontal="center"/>
    </xf>
    <xf numFmtId="0" fontId="3" fillId="11" borderId="16" xfId="0" applyFont="1" applyFill="1" applyBorder="1" applyAlignment="1">
      <alignment horizontal="center"/>
    </xf>
    <xf numFmtId="0" fontId="4" fillId="6" borderId="16" xfId="2" applyFont="1" applyFill="1" applyBorder="1" applyAlignment="1">
      <alignment horizontal="right"/>
    </xf>
    <xf numFmtId="0" fontId="4" fillId="0" borderId="16" xfId="2" applyFont="1" applyFill="1" applyBorder="1" applyProtection="1">
      <protection locked="0"/>
    </xf>
    <xf numFmtId="0" fontId="4" fillId="0" borderId="16" xfId="2" applyFill="1" applyBorder="1" applyAlignment="1" applyProtection="1">
      <alignment vertical="top"/>
      <protection locked="0"/>
    </xf>
    <xf numFmtId="0" fontId="4" fillId="0" borderId="16" xfId="2" applyFill="1" applyBorder="1" applyAlignment="1" applyProtection="1">
      <alignment horizontal="center" vertical="top"/>
      <protection locked="0"/>
    </xf>
    <xf numFmtId="0" fontId="4" fillId="0" borderId="16" xfId="2" applyFill="1" applyBorder="1" applyAlignment="1" applyProtection="1">
      <alignment vertical="top" wrapText="1"/>
      <protection locked="0"/>
    </xf>
    <xf numFmtId="11" fontId="15" fillId="43" borderId="16" xfId="1" applyNumberFormat="1" applyFont="1" applyFill="1" applyBorder="1" applyAlignment="1" applyProtection="1">
      <alignment vertical="top"/>
      <protection hidden="1"/>
    </xf>
    <xf numFmtId="0" fontId="15" fillId="43" borderId="16" xfId="0" applyFont="1" applyFill="1" applyBorder="1" applyAlignment="1" applyProtection="1">
      <alignment vertical="top"/>
      <protection hidden="1"/>
    </xf>
    <xf numFmtId="0" fontId="4" fillId="0" borderId="0" xfId="2" applyFont="1" applyFill="1" applyAlignment="1" applyProtection="1">
      <alignment horizontal="center" vertical="top" wrapText="1"/>
      <protection locked="0"/>
    </xf>
    <xf numFmtId="0" fontId="4" fillId="13" borderId="0" xfId="2" applyFont="1" applyFill="1" applyAlignment="1" applyProtection="1">
      <alignment horizontal="center" vertical="top" wrapText="1"/>
      <protection locked="0"/>
    </xf>
    <xf numFmtId="49" fontId="4" fillId="0" borderId="0" xfId="2" applyNumberFormat="1" applyFont="1" applyFill="1" applyAlignment="1" applyProtection="1">
      <alignment horizontal="center" vertical="top" wrapText="1"/>
      <protection locked="0"/>
    </xf>
    <xf numFmtId="49" fontId="4" fillId="13" borderId="0" xfId="2" applyNumberFormat="1" applyFont="1" applyFill="1" applyAlignment="1" applyProtection="1">
      <alignment horizontal="center" vertical="top" wrapText="1"/>
      <protection locked="0"/>
    </xf>
    <xf numFmtId="0" fontId="21" fillId="0" borderId="0" xfId="3" applyAlignment="1" applyProtection="1">
      <alignment horizontal="center" vertical="top" wrapText="1"/>
    </xf>
    <xf numFmtId="49" fontId="15" fillId="0" borderId="0" xfId="0" applyNumberFormat="1" applyFont="1" applyAlignment="1">
      <alignment horizontal="center" vertical="top" wrapText="1"/>
    </xf>
    <xf numFmtId="0" fontId="21" fillId="0" borderId="0" xfId="3" applyAlignment="1" applyProtection="1"/>
    <xf numFmtId="0" fontId="4" fillId="13" borderId="0" xfId="3" applyFont="1" applyFill="1" applyAlignment="1" applyProtection="1">
      <alignment horizontal="center" vertical="top" wrapText="1"/>
      <protection locked="0"/>
    </xf>
    <xf numFmtId="3" fontId="0" fillId="0" borderId="0" xfId="0" applyNumberFormat="1" applyFill="1"/>
    <xf numFmtId="0" fontId="3" fillId="0" borderId="0" xfId="0" applyFont="1" applyFill="1"/>
    <xf numFmtId="1" fontId="0" fillId="0" borderId="0" xfId="0" applyNumberFormat="1" applyFill="1"/>
    <xf numFmtId="2" fontId="0" fillId="0" borderId="0" xfId="0" applyNumberFormat="1" applyFill="1"/>
    <xf numFmtId="0" fontId="17" fillId="0" borderId="0" xfId="2" applyFont="1" applyFill="1" applyAlignment="1">
      <alignment horizontal="center"/>
    </xf>
    <xf numFmtId="0" fontId="3" fillId="0" borderId="16" xfId="0" applyFont="1" applyBorder="1" applyAlignment="1">
      <alignment horizontal="center"/>
    </xf>
    <xf numFmtId="0" fontId="3" fillId="42" borderId="16" xfId="0" applyFont="1" applyFill="1" applyBorder="1" applyAlignment="1">
      <alignment horizontal="center"/>
    </xf>
    <xf numFmtId="0" fontId="3" fillId="42" borderId="16" xfId="0" applyFont="1" applyFill="1" applyBorder="1"/>
    <xf numFmtId="0" fontId="0" fillId="42" borderId="16" xfId="0" applyFill="1" applyBorder="1"/>
    <xf numFmtId="0" fontId="0" fillId="42" borderId="16" xfId="0" applyFill="1" applyBorder="1" applyAlignment="1">
      <alignment horizontal="center"/>
    </xf>
    <xf numFmtId="0" fontId="4" fillId="0" borderId="0" xfId="2" applyFont="1" applyBorder="1" applyAlignment="1">
      <alignment horizontal="right"/>
    </xf>
    <xf numFmtId="0" fontId="4" fillId="0" borderId="0" xfId="2" applyFont="1" applyBorder="1" applyAlignment="1">
      <alignment horizontal="left"/>
    </xf>
    <xf numFmtId="0" fontId="6" fillId="0" borderId="0" xfId="2" applyFont="1" applyBorder="1"/>
    <xf numFmtId="0" fontId="15" fillId="0" borderId="0" xfId="0" applyNumberFormat="1" applyFont="1"/>
    <xf numFmtId="0" fontId="15" fillId="0" borderId="0" xfId="0" applyNumberFormat="1" applyFont="1" applyFill="1" applyBorder="1"/>
    <xf numFmtId="1" fontId="15" fillId="0" borderId="0" xfId="0" applyNumberFormat="1" applyFont="1"/>
    <xf numFmtId="11" fontId="4" fillId="0" borderId="0" xfId="2" applyNumberFormat="1" applyFont="1" applyBorder="1" applyAlignment="1">
      <alignment horizontal="left"/>
    </xf>
    <xf numFmtId="11" fontId="4" fillId="0" borderId="0" xfId="2" applyNumberFormat="1" applyFont="1" applyAlignment="1">
      <alignment horizontal="left"/>
    </xf>
    <xf numFmtId="11" fontId="15" fillId="0" borderId="0" xfId="0" applyNumberFormat="1" applyFont="1" applyAlignment="1">
      <alignment horizontal="left"/>
    </xf>
    <xf numFmtId="11" fontId="0" fillId="0" borderId="0" xfId="0" applyNumberFormat="1" applyAlignment="1">
      <alignment horizontal="left"/>
    </xf>
    <xf numFmtId="0" fontId="21" fillId="0" borderId="5" xfId="3" applyFill="1" applyBorder="1" applyAlignment="1" applyProtection="1">
      <alignment horizontal="left"/>
    </xf>
    <xf numFmtId="0" fontId="4" fillId="0" borderId="0" xfId="2" applyFill="1" applyAlignment="1" applyProtection="1">
      <alignment horizontal="center" vertical="top" wrapText="1"/>
      <protection locked="0"/>
    </xf>
    <xf numFmtId="0" fontId="4" fillId="13" borderId="0" xfId="2" applyFill="1" applyAlignment="1" applyProtection="1">
      <alignment horizontal="center" vertical="top" wrapText="1"/>
      <protection locked="0"/>
    </xf>
    <xf numFmtId="49" fontId="4" fillId="0" borderId="0" xfId="2" applyNumberFormat="1" applyFill="1" applyAlignment="1" applyProtection="1">
      <alignment horizontal="center" vertical="top" wrapText="1"/>
      <protection locked="0"/>
    </xf>
    <xf numFmtId="49" fontId="4" fillId="13" borderId="0" xfId="2" applyNumberFormat="1" applyFill="1" applyAlignment="1" applyProtection="1">
      <alignment horizontal="center" vertical="top" wrapText="1"/>
      <protection locked="0"/>
    </xf>
    <xf numFmtId="49" fontId="4" fillId="0" borderId="0" xfId="2" applyNumberFormat="1" applyFont="1" applyAlignment="1">
      <alignment horizontal="center" vertical="top" wrapText="1"/>
    </xf>
    <xf numFmtId="0" fontId="15" fillId="0" borderId="0" xfId="0" applyFont="1" applyFill="1" applyAlignment="1" applyProtection="1">
      <alignment horizontal="center" vertical="top" wrapText="1"/>
      <protection locked="0"/>
    </xf>
    <xf numFmtId="0" fontId="15" fillId="13" borderId="0" xfId="0" applyFont="1" applyFill="1" applyAlignment="1" applyProtection="1">
      <alignment horizontal="center" vertical="top" wrapText="1"/>
      <protection locked="0"/>
    </xf>
    <xf numFmtId="49" fontId="15" fillId="0" borderId="0" xfId="0" applyNumberFormat="1" applyFont="1" applyFill="1" applyAlignment="1" applyProtection="1">
      <alignment horizontal="center" vertical="top" wrapText="1"/>
      <protection locked="0"/>
    </xf>
    <xf numFmtId="49" fontId="15" fillId="13" borderId="0" xfId="0" applyNumberFormat="1" applyFont="1" applyFill="1" applyAlignment="1" applyProtection="1">
      <alignment horizontal="center" vertical="top" wrapText="1"/>
      <protection locked="0"/>
    </xf>
    <xf numFmtId="0" fontId="21" fillId="0" borderId="0" xfId="3" applyFill="1" applyAlignment="1" applyProtection="1">
      <alignment horizontal="center" vertical="top" wrapText="1"/>
      <protection locked="0"/>
    </xf>
    <xf numFmtId="0" fontId="21" fillId="0" borderId="0" xfId="3" applyAlignment="1" applyProtection="1">
      <alignment horizontal="center" vertical="top"/>
    </xf>
    <xf numFmtId="0" fontId="4" fillId="13" borderId="0" xfId="0" applyFont="1" applyFill="1" applyAlignment="1" applyProtection="1">
      <alignment horizontal="center" vertical="top" wrapText="1"/>
      <protection locked="0"/>
    </xf>
    <xf numFmtId="0" fontId="4" fillId="0" borderId="0" xfId="3" applyFont="1" applyAlignment="1" applyProtection="1"/>
    <xf numFmtId="11" fontId="15" fillId="10" borderId="16" xfId="1" applyNumberFormat="1" applyFont="1" applyFill="1" applyBorder="1" applyAlignment="1" applyProtection="1">
      <alignment horizontal="center" vertical="top"/>
      <protection hidden="1"/>
    </xf>
    <xf numFmtId="0" fontId="4" fillId="0" borderId="16" xfId="2" applyFont="1" applyBorder="1" applyAlignment="1">
      <alignment horizontal="center" wrapText="1"/>
    </xf>
    <xf numFmtId="0" fontId="4" fillId="0" borderId="16" xfId="2" applyFont="1" applyBorder="1" applyAlignment="1">
      <alignment horizontal="center"/>
    </xf>
    <xf numFmtId="0" fontId="4" fillId="5" borderId="16" xfId="2" applyFont="1" applyFill="1" applyBorder="1" applyAlignment="1">
      <alignment horizontal="center" wrapText="1"/>
    </xf>
    <xf numFmtId="0" fontId="19" fillId="0" borderId="0" xfId="0" applyFont="1" applyBorder="1"/>
    <xf numFmtId="0" fontId="0" fillId="0" borderId="0" xfId="0" applyBorder="1" applyAlignment="1">
      <alignment horizontal="center" vertical="top"/>
    </xf>
    <xf numFmtId="164" fontId="62" fillId="6" borderId="1" xfId="0" applyNumberFormat="1" applyFont="1" applyFill="1" applyBorder="1" applyAlignment="1">
      <alignment horizontal="center" vertical="center" wrapText="1"/>
    </xf>
    <xf numFmtId="0" fontId="3" fillId="0" borderId="16" xfId="0" applyFont="1" applyBorder="1" applyAlignment="1">
      <alignment horizontal="center"/>
    </xf>
    <xf numFmtId="0" fontId="63" fillId="44" borderId="0" xfId="0" applyFont="1" applyFill="1" applyAlignment="1">
      <alignment horizontal="left" vertical="top" wrapText="1"/>
    </xf>
    <xf numFmtId="0" fontId="64" fillId="0" borderId="0" xfId="0" applyFont="1" applyAlignment="1">
      <alignment horizontal="left" vertical="center" wrapText="1"/>
    </xf>
    <xf numFmtId="0" fontId="48" fillId="45" borderId="0" xfId="98" applyFill="1" applyAlignment="1">
      <alignment horizontal="left" vertical="top" wrapText="1"/>
    </xf>
    <xf numFmtId="0" fontId="66" fillId="45" borderId="0" xfId="0" applyFont="1" applyFill="1" applyAlignment="1">
      <alignment horizontal="left" vertical="top" wrapText="1"/>
    </xf>
    <xf numFmtId="11" fontId="66" fillId="45" borderId="0" xfId="0" applyNumberFormat="1" applyFont="1" applyFill="1" applyAlignment="1">
      <alignment horizontal="left" vertical="top" wrapText="1"/>
    </xf>
    <xf numFmtId="0" fontId="48" fillId="44" borderId="0" xfId="98" applyFill="1" applyAlignment="1">
      <alignment horizontal="left" vertical="top" wrapText="1"/>
    </xf>
    <xf numFmtId="0" fontId="66" fillId="44" borderId="0" xfId="0" applyFont="1" applyFill="1" applyAlignment="1">
      <alignment horizontal="left" vertical="top" wrapText="1"/>
    </xf>
    <xf numFmtId="11" fontId="66" fillId="44" borderId="0" xfId="0" applyNumberFormat="1" applyFont="1" applyFill="1" applyAlignment="1">
      <alignment horizontal="left" vertical="top" wrapText="1"/>
    </xf>
    <xf numFmtId="0" fontId="67" fillId="44" borderId="0" xfId="0" applyFont="1" applyFill="1" applyAlignment="1">
      <alignment horizontal="left" vertical="top" wrapText="1"/>
    </xf>
    <xf numFmtId="11" fontId="67" fillId="44" borderId="0" xfId="0" applyNumberFormat="1" applyFont="1" applyFill="1" applyAlignment="1">
      <alignment horizontal="left" vertical="top" wrapText="1"/>
    </xf>
    <xf numFmtId="0" fontId="63" fillId="45" borderId="0" xfId="0" applyFont="1" applyFill="1" applyAlignment="1">
      <alignment horizontal="left" vertical="top" wrapText="1"/>
    </xf>
    <xf numFmtId="11" fontId="63" fillId="45" borderId="0" xfId="0" applyNumberFormat="1" applyFont="1" applyFill="1" applyAlignment="1">
      <alignment horizontal="left" vertical="top" wrapText="1"/>
    </xf>
    <xf numFmtId="0" fontId="0" fillId="0" borderId="8" xfId="0" applyFill="1" applyBorder="1"/>
    <xf numFmtId="0" fontId="0" fillId="0" borderId="53" xfId="0" applyFill="1" applyBorder="1"/>
    <xf numFmtId="0" fontId="0" fillId="0" borderId="12" xfId="0" applyFill="1" applyBorder="1"/>
    <xf numFmtId="0" fontId="3" fillId="0" borderId="8" xfId="0" applyFont="1" applyFill="1" applyBorder="1"/>
    <xf numFmtId="0" fontId="3" fillId="0" borderId="0" xfId="0" applyFont="1" applyFill="1" applyBorder="1"/>
    <xf numFmtId="0" fontId="3" fillId="0" borderId="53" xfId="0" applyFont="1" applyFill="1" applyBorder="1"/>
    <xf numFmtId="11" fontId="0" fillId="0" borderId="0" xfId="0" applyNumberFormat="1" applyFill="1"/>
    <xf numFmtId="0" fontId="66" fillId="0" borderId="0" xfId="0" applyFont="1" applyFill="1" applyAlignment="1">
      <alignment horizontal="left" vertical="top" wrapText="1"/>
    </xf>
    <xf numFmtId="0" fontId="3" fillId="0" borderId="5" xfId="0" applyFont="1" applyFill="1" applyBorder="1"/>
    <xf numFmtId="0" fontId="0" fillId="0" borderId="28" xfId="0" applyFill="1" applyBorder="1"/>
    <xf numFmtId="0" fontId="0" fillId="0" borderId="29" xfId="0" applyFill="1" applyBorder="1"/>
    <xf numFmtId="0" fontId="66" fillId="0" borderId="8" xfId="0" applyFont="1" applyFill="1" applyBorder="1" applyAlignment="1">
      <alignment horizontal="left" vertical="top" wrapText="1"/>
    </xf>
    <xf numFmtId="0" fontId="66" fillId="0" borderId="12" xfId="0" applyFont="1" applyFill="1" applyBorder="1" applyAlignment="1">
      <alignment horizontal="left" vertical="top" wrapText="1"/>
    </xf>
    <xf numFmtId="0" fontId="0" fillId="0" borderId="37" xfId="0" applyFill="1" applyBorder="1"/>
    <xf numFmtId="11" fontId="0" fillId="6" borderId="16" xfId="0" applyNumberFormat="1" applyFill="1" applyBorder="1"/>
    <xf numFmtId="0" fontId="58" fillId="6" borderId="0" xfId="0" applyFont="1" applyFill="1" applyBorder="1"/>
    <xf numFmtId="0" fontId="3" fillId="6" borderId="0" xfId="0" applyFont="1" applyFill="1" applyBorder="1"/>
    <xf numFmtId="0" fontId="66" fillId="6" borderId="16" xfId="0" applyFont="1" applyFill="1" applyBorder="1" applyAlignment="1">
      <alignment horizontal="left" vertical="top" wrapText="1"/>
    </xf>
    <xf numFmtId="0" fontId="4" fillId="0" borderId="0" xfId="2" applyFont="1" applyFill="1" applyAlignment="1" applyProtection="1">
      <alignment horizontal="center" vertical="center" wrapText="1"/>
      <protection locked="0"/>
    </xf>
    <xf numFmtId="0" fontId="4" fillId="13" borderId="0" xfId="2" applyFont="1" applyFill="1" applyAlignment="1" applyProtection="1">
      <alignment horizontal="center" vertical="center" wrapText="1"/>
      <protection locked="0"/>
    </xf>
    <xf numFmtId="49" fontId="4" fillId="0" borderId="0" xfId="2" applyNumberFormat="1" applyFont="1" applyFill="1" applyAlignment="1" applyProtection="1">
      <alignment horizontal="center" vertical="center" wrapText="1"/>
      <protection locked="0"/>
    </xf>
    <xf numFmtId="49" fontId="4" fillId="13" borderId="0" xfId="2" applyNumberFormat="1" applyFont="1" applyFill="1" applyAlignment="1" applyProtection="1">
      <alignment horizontal="center" vertical="center" wrapText="1"/>
      <protection locked="0"/>
    </xf>
    <xf numFmtId="49" fontId="15" fillId="0" borderId="0" xfId="0" applyNumberFormat="1" applyFont="1" applyAlignment="1">
      <alignment horizontal="center" vertical="center" wrapText="1"/>
    </xf>
    <xf numFmtId="0" fontId="21" fillId="0" borderId="0" xfId="3" applyAlignment="1" applyProtection="1">
      <alignment horizontal="center" vertical="center" wrapText="1"/>
    </xf>
    <xf numFmtId="0" fontId="12" fillId="0" borderId="0" xfId="0" applyFont="1" applyAlignment="1">
      <alignment horizontal="center" vertical="top" wrapText="1"/>
    </xf>
    <xf numFmtId="0" fontId="4" fillId="0" borderId="16" xfId="2" applyFont="1" applyBorder="1" applyProtection="1">
      <protection locked="0"/>
    </xf>
    <xf numFmtId="0" fontId="0" fillId="6" borderId="52" xfId="0" applyFill="1" applyBorder="1"/>
    <xf numFmtId="0" fontId="66" fillId="45" borderId="0" xfId="0" applyFont="1" applyFill="1" applyAlignment="1">
      <alignment horizontal="left" vertical="top"/>
    </xf>
    <xf numFmtId="0" fontId="66" fillId="44" borderId="0" xfId="0" applyFont="1" applyFill="1" applyAlignment="1">
      <alignment horizontal="left" vertical="top"/>
    </xf>
    <xf numFmtId="11" fontId="0" fillId="0" borderId="8" xfId="0" applyNumberFormat="1" applyFill="1" applyBorder="1"/>
    <xf numFmtId="11" fontId="0" fillId="0" borderId="12" xfId="0" applyNumberFormat="1" applyFill="1" applyBorder="1"/>
    <xf numFmtId="11" fontId="0" fillId="0" borderId="54" xfId="0" applyNumberFormat="1" applyFill="1" applyBorder="1"/>
    <xf numFmtId="0" fontId="0" fillId="0" borderId="9" xfId="0" applyFill="1" applyBorder="1"/>
    <xf numFmtId="0" fontId="3" fillId="0" borderId="8" xfId="0" applyFont="1" applyBorder="1" applyAlignment="1">
      <alignment horizontal="left"/>
    </xf>
    <xf numFmtId="0" fontId="0" fillId="0" borderId="30" xfId="0" applyFont="1" applyFill="1" applyBorder="1"/>
    <xf numFmtId="0" fontId="4" fillId="0" borderId="16" xfId="2" applyFont="1" applyFill="1" applyBorder="1" applyAlignment="1">
      <alignment horizontal="center"/>
    </xf>
    <xf numFmtId="0" fontId="15" fillId="0" borderId="16" xfId="0" applyFont="1" applyBorder="1" applyAlignment="1">
      <alignment horizontal="center" vertical="top"/>
    </xf>
    <xf numFmtId="0" fontId="4" fillId="0" borderId="16" xfId="0" applyFont="1" applyBorder="1" applyAlignment="1">
      <alignment horizontal="center" vertical="top"/>
    </xf>
    <xf numFmtId="11" fontId="15" fillId="10" borderId="16" xfId="0" applyNumberFormat="1" applyFont="1" applyFill="1" applyBorder="1" applyAlignment="1" applyProtection="1">
      <alignment horizontal="center" vertical="top"/>
      <protection hidden="1"/>
    </xf>
    <xf numFmtId="0" fontId="15" fillId="0" borderId="16" xfId="0" applyFont="1" applyFill="1" applyBorder="1" applyAlignment="1">
      <alignment horizontal="center" vertical="top"/>
    </xf>
    <xf numFmtId="11" fontId="15" fillId="43" borderId="16" xfId="0" applyNumberFormat="1" applyFont="1" applyFill="1" applyBorder="1" applyAlignment="1" applyProtection="1">
      <alignment horizontal="center" vertical="top"/>
      <protection hidden="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7" fillId="5" borderId="10" xfId="2" applyFont="1" applyFill="1" applyBorder="1" applyAlignment="1">
      <alignment horizontal="left" vertical="center" wrapText="1"/>
    </xf>
    <xf numFmtId="0" fontId="7" fillId="5" borderId="11" xfId="2" applyFont="1" applyFill="1" applyBorder="1" applyAlignment="1">
      <alignment horizontal="left" vertical="center" wrapText="1"/>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9" borderId="16" xfId="2" applyFill="1" applyBorder="1" applyAlignment="1">
      <alignment horizontal="center" vertical="top" wrapText="1"/>
    </xf>
    <xf numFmtId="0" fontId="4" fillId="0" borderId="16" xfId="2" applyFont="1" applyBorder="1" applyAlignment="1" applyProtection="1">
      <alignment horizontal="left"/>
      <protection locked="0"/>
    </xf>
    <xf numFmtId="0" fontId="4" fillId="0" borderId="16" xfId="2"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17" xfId="0" applyFont="1" applyFill="1" applyBorder="1" applyAlignment="1" applyProtection="1">
      <alignment horizontal="left" vertical="top" wrapText="1"/>
      <protection locked="0"/>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6" fillId="3" borderId="16" xfId="2" applyFont="1" applyFill="1" applyBorder="1" applyAlignment="1">
      <alignment horizontal="center"/>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1" xfId="2" applyFont="1" applyBorder="1" applyAlignment="1" applyProtection="1">
      <alignment horizontal="left"/>
      <protection locked="0"/>
    </xf>
    <xf numFmtId="0" fontId="4" fillId="0" borderId="51" xfId="2" applyFont="1" applyBorder="1" applyAlignment="1" applyProtection="1">
      <alignment horizontal="left"/>
      <protection locked="0"/>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0" fillId="0" borderId="0" xfId="0" applyBorder="1" applyAlignment="1">
      <alignment horizontal="left" vertical="top" wrapText="1"/>
    </xf>
    <xf numFmtId="0" fontId="3" fillId="0" borderId="0" xfId="0" applyFont="1" applyBorder="1" applyAlignment="1">
      <alignment horizontal="center"/>
    </xf>
    <xf numFmtId="0" fontId="17" fillId="0" borderId="0" xfId="2" applyFont="1" applyFill="1" applyAlignment="1">
      <alignment horizontal="center"/>
    </xf>
    <xf numFmtId="0" fontId="6" fillId="0" borderId="26" xfId="2" applyFont="1" applyFill="1" applyBorder="1" applyAlignment="1">
      <alignment horizontal="center"/>
    </xf>
    <xf numFmtId="0" fontId="6" fillId="0" borderId="30" xfId="2" applyFont="1" applyFill="1" applyBorder="1" applyAlignment="1">
      <alignment horizontal="center"/>
    </xf>
    <xf numFmtId="0" fontId="6" fillId="0" borderId="55" xfId="2" applyFont="1" applyFill="1" applyBorder="1" applyAlignment="1">
      <alignment horizontal="center"/>
    </xf>
    <xf numFmtId="0" fontId="0" fillId="0" borderId="55" xfId="0" applyBorder="1" applyAlignment="1"/>
    <xf numFmtId="0" fontId="0" fillId="0" borderId="27" xfId="0" applyBorder="1" applyAlignment="1"/>
    <xf numFmtId="0" fontId="6" fillId="0" borderId="16" xfId="2" applyFont="1" applyFill="1" applyBorder="1" applyAlignment="1">
      <alignment horizontal="center"/>
    </xf>
    <xf numFmtId="0" fontId="0" fillId="0" borderId="16" xfId="0" applyBorder="1" applyAlignment="1"/>
    <xf numFmtId="0" fontId="0" fillId="0" borderId="31" xfId="0" applyBorder="1" applyAlignment="1"/>
    <xf numFmtId="0" fontId="18" fillId="0" borderId="0" xfId="0" applyFont="1" applyBorder="1" applyAlignment="1">
      <alignment horizontal="left" vertical="top" wrapText="1"/>
    </xf>
    <xf numFmtId="0" fontId="4" fillId="0" borderId="58" xfId="2" applyFont="1" applyBorder="1" applyAlignment="1" applyProtection="1">
      <alignment horizontal="left"/>
      <protection locked="0"/>
    </xf>
    <xf numFmtId="0" fontId="4" fillId="0" borderId="14" xfId="2" applyFont="1" applyBorder="1" applyAlignment="1" applyProtection="1">
      <alignment horizontal="left"/>
      <protection locked="0"/>
    </xf>
    <xf numFmtId="0" fontId="4" fillId="0" borderId="15" xfId="2" applyFont="1" applyBorder="1" applyAlignment="1" applyProtection="1">
      <alignment horizontal="left"/>
      <protection locked="0"/>
    </xf>
    <xf numFmtId="0" fontId="3" fillId="0" borderId="57" xfId="0" applyFont="1" applyBorder="1" applyAlignment="1">
      <alignment horizontal="center"/>
    </xf>
    <xf numFmtId="0" fontId="0" fillId="0" borderId="6" xfId="0" applyBorder="1" applyAlignment="1">
      <alignment horizontal="center"/>
    </xf>
    <xf numFmtId="0" fontId="18" fillId="0" borderId="1" xfId="0" applyFont="1" applyFill="1" applyBorder="1" applyAlignment="1">
      <alignment horizontal="center"/>
    </xf>
    <xf numFmtId="0" fontId="0" fillId="0" borderId="10" xfId="0" applyBorder="1" applyAlignment="1">
      <alignment horizontal="center"/>
    </xf>
    <xf numFmtId="0" fontId="0" fillId="0" borderId="17" xfId="0"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35" xfId="2" applyFont="1" applyFill="1" applyBorder="1" applyAlignment="1">
      <alignment horizontal="center" wrapText="1"/>
    </xf>
    <xf numFmtId="0" fontId="6" fillId="10" borderId="36"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5" xfId="2" applyFont="1" applyBorder="1" applyAlignment="1">
      <alignment horizontal="center" wrapText="1"/>
    </xf>
    <xf numFmtId="0" fontId="6" fillId="0" borderId="38" xfId="2" applyFont="1" applyBorder="1" applyAlignment="1">
      <alignment horizontal="center" wrapText="1"/>
    </xf>
    <xf numFmtId="0" fontId="6" fillId="0" borderId="36" xfId="2" applyFont="1" applyBorder="1" applyAlignment="1">
      <alignment horizontal="center" wrapText="1"/>
    </xf>
    <xf numFmtId="0" fontId="24" fillId="0" borderId="2" xfId="2" applyFont="1" applyBorder="1" applyAlignment="1">
      <alignment wrapText="1"/>
    </xf>
    <xf numFmtId="0" fontId="24" fillId="0" borderId="4" xfId="2" applyFont="1" applyBorder="1" applyAlignment="1">
      <alignment wrapText="1"/>
    </xf>
    <xf numFmtId="0" fontId="24" fillId="0" borderId="3" xfId="2" applyFont="1" applyBorder="1" applyAlignment="1">
      <alignment wrapText="1"/>
    </xf>
    <xf numFmtId="0" fontId="25" fillId="0" borderId="2" xfId="2" applyFont="1" applyBorder="1" applyAlignment="1">
      <alignment wrapText="1"/>
    </xf>
    <xf numFmtId="0" fontId="25" fillId="0" borderId="4" xfId="2" applyFont="1" applyBorder="1" applyAlignment="1">
      <alignment wrapText="1"/>
    </xf>
    <xf numFmtId="0" fontId="25" fillId="0" borderId="2" xfId="2" applyFont="1" applyBorder="1"/>
    <xf numFmtId="0" fontId="25" fillId="0" borderId="4" xfId="2" applyFont="1" applyBorder="1"/>
    <xf numFmtId="0" fontId="64" fillId="0" borderId="0" xfId="0" applyFont="1" applyAlignment="1">
      <alignment horizontal="left" vertical="center" wrapText="1"/>
    </xf>
    <xf numFmtId="0" fontId="3" fillId="0" borderId="16" xfId="0" applyFont="1" applyBorder="1" applyAlignment="1">
      <alignment horizontal="center"/>
    </xf>
    <xf numFmtId="0" fontId="11" fillId="0" borderId="0" xfId="2" applyFont="1" applyAlignment="1">
      <alignment horizontal="center"/>
    </xf>
    <xf numFmtId="0" fontId="6" fillId="0" borderId="9" xfId="2" applyFont="1" applyBorder="1" applyAlignment="1">
      <alignment horizontal="center"/>
    </xf>
    <xf numFmtId="0" fontId="0" fillId="0" borderId="10" xfId="0" applyFont="1" applyBorder="1" applyAlignment="1">
      <alignment horizontal="left" vertical="center" wrapText="1"/>
    </xf>
  </cellXfs>
  <cellStyles count="99">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Hyperlink 3" xfId="98"/>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8">
    <dxf>
      <fill>
        <patternFill>
          <bgColor theme="1" tint="0.34998626667073579"/>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37</xdr:row>
      <xdr:rowOff>38100</xdr:rowOff>
    </xdr:from>
    <xdr:to>
      <xdr:col>13</xdr:col>
      <xdr:colOff>0</xdr:colOff>
      <xdr:row>51</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381000</xdr:colOff>
          <xdr:row>16</xdr:row>
          <xdr:rowOff>247650</xdr:rowOff>
        </xdr:to>
        <xdr:sp macro="" textlink="">
          <xdr:nvSpPr>
            <xdr:cNvPr id="2052" name="CheckBox3"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26</xdr:row>
      <xdr:rowOff>56030</xdr:rowOff>
    </xdr:from>
    <xdr:to>
      <xdr:col>25</xdr:col>
      <xdr:colOff>5740444</xdr:colOff>
      <xdr:row>29</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75430"/>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962025</xdr:colOff>
      <xdr:row>36</xdr:row>
      <xdr:rowOff>28576</xdr:rowOff>
    </xdr:from>
    <xdr:to>
      <xdr:col>9</xdr:col>
      <xdr:colOff>1562100</xdr:colOff>
      <xdr:row>40</xdr:row>
      <xdr:rowOff>104775</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7096125" y="7019926"/>
          <a:ext cx="4838700" cy="838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previous petroleum baseline GHG emissions referenced the </a:t>
          </a:r>
          <a:r>
            <a:rPr lang="en-US" sz="1100" b="1" baseline="0"/>
            <a:t>EPA MOVES model but it was not clear how the emission factors were calculated. The values above from EPA are a more transparent source and are close to the old values.</a:t>
          </a: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17</xdr:row>
      <xdr:rowOff>114300</xdr:rowOff>
    </xdr:from>
    <xdr:to>
      <xdr:col>3</xdr:col>
      <xdr:colOff>116948</xdr:colOff>
      <xdr:row>21</xdr:row>
      <xdr:rowOff>137887</xdr:rowOff>
    </xdr:to>
    <xdr:grpSp>
      <xdr:nvGrpSpPr>
        <xdr:cNvPr id="2" name="Legend">
          <a:extLst>
            <a:ext uri="{FF2B5EF4-FFF2-40B4-BE49-F238E27FC236}">
              <a16:creationId xmlns:a16="http://schemas.microsoft.com/office/drawing/2014/main" id="{00000000-0008-0000-0D00-000002000000}"/>
            </a:ext>
          </a:extLst>
        </xdr:cNvPr>
        <xdr:cNvGrpSpPr/>
      </xdr:nvGrpSpPr>
      <xdr:grpSpPr>
        <a:xfrm>
          <a:off x="0" y="3352800"/>
          <a:ext cx="1945748" cy="785587"/>
          <a:chOff x="7457181" y="3134295"/>
          <a:chExt cx="1953912" cy="753022"/>
        </a:xfrm>
      </xdr:grpSpPr>
      <xdr:sp macro="" textlink="">
        <xdr:nvSpPr>
          <xdr:cNvPr id="3" name="LegendBox">
            <a:extLst>
              <a:ext uri="{FF2B5EF4-FFF2-40B4-BE49-F238E27FC236}">
                <a16:creationId xmlns:a16="http://schemas.microsoft.com/office/drawing/2014/main" id="{00000000-0008-0000-0D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D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a:extLst>
            <a:ext uri="{FF2B5EF4-FFF2-40B4-BE49-F238E27FC236}">
              <a16:creationId xmlns:a16="http://schemas.microsoft.com/office/drawing/2014/main" id="{00000000-0008-0000-0D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Combustion of Gasoline</a:t>
          </a:r>
          <a:endParaRPr lang="en-US" sz="800" baseline="0">
            <a:solidFill>
              <a:schemeClr val="tx1"/>
            </a:solidFill>
            <a:latin typeface="Arial" pitchFamily="34" charset="0"/>
            <a:cs typeface="Arial" pitchFamily="34" charset="0"/>
          </a:endParaRPr>
        </a:p>
      </xdr:txBody>
    </xdr:sp>
    <xdr:clientData/>
  </xdr:twoCellAnchor>
  <xdr:twoCellAnchor>
    <xdr:from>
      <xdr:col>8</xdr:col>
      <xdr:colOff>585801</xdr:colOff>
      <xdr:row>14</xdr:row>
      <xdr:rowOff>81094</xdr:rowOff>
    </xdr:from>
    <xdr:to>
      <xdr:col>8</xdr:col>
      <xdr:colOff>589262</xdr:colOff>
      <xdr:row>17</xdr:row>
      <xdr:rowOff>114300</xdr:rowOff>
    </xdr:to>
    <xdr:cxnSp macro="">
      <xdr:nvCxnSpPr>
        <xdr:cNvPr id="11" name="Straight Arrow Connector Process">
          <a:extLst>
            <a:ext uri="{FF2B5EF4-FFF2-40B4-BE49-F238E27FC236}">
              <a16:creationId xmlns:a16="http://schemas.microsoft.com/office/drawing/2014/main" id="{00000000-0008-0000-0D00-00000B000000}"/>
            </a:ext>
          </a:extLst>
        </xdr:cNvPr>
        <xdr:cNvCxnSpPr>
          <a:stCxn id="9" idx="2"/>
          <a:endCxn id="10" idx="0"/>
        </xdr:cNvCxnSpPr>
      </xdr:nvCxnSpPr>
      <xdr:spPr>
        <a:xfrm>
          <a:off x="5462601"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11</xdr:col>
      <xdr:colOff>510785</xdr:colOff>
      <xdr:row>17</xdr:row>
      <xdr:rowOff>7008</xdr:rowOff>
    </xdr:to>
    <xdr:grpSp>
      <xdr:nvGrpSpPr>
        <xdr:cNvPr id="15" name="Boundary Group">
          <a:extLst>
            <a:ext uri="{FF2B5EF4-FFF2-40B4-BE49-F238E27FC236}">
              <a16:creationId xmlns:a16="http://schemas.microsoft.com/office/drawing/2014/main" id="{00000000-0008-0000-0D00-00000F000000}"/>
            </a:ext>
          </a:extLst>
        </xdr:cNvPr>
        <xdr:cNvGrpSpPr/>
      </xdr:nvGrpSpPr>
      <xdr:grpSpPr>
        <a:xfrm>
          <a:off x="3556000" y="304800"/>
          <a:ext cx="3660385" cy="2940708"/>
          <a:chOff x="3556000" y="304800"/>
          <a:chExt cx="3660385" cy="2940708"/>
        </a:xfrm>
      </xdr:grpSpPr>
      <xdr:sp macro="" textlink="">
        <xdr:nvSpPr>
          <xdr:cNvPr id="8" name="Boundary Box">
            <a:extLst>
              <a:ext uri="{FF2B5EF4-FFF2-40B4-BE49-F238E27FC236}">
                <a16:creationId xmlns:a16="http://schemas.microsoft.com/office/drawing/2014/main" id="{00000000-0008-0000-0D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Combustion of Gasoline: System Boundary</a:t>
            </a:r>
          </a:p>
        </xdr:txBody>
      </xdr:sp>
      <xdr:sp macro="" textlink="">
        <xdr:nvSpPr>
          <xdr:cNvPr id="9" name="Process">
            <a:extLst>
              <a:ext uri="{FF2B5EF4-FFF2-40B4-BE49-F238E27FC236}">
                <a16:creationId xmlns:a16="http://schemas.microsoft.com/office/drawing/2014/main" id="{00000000-0008-0000-0D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This unit process includes the emissions associated with the combustion of gasoline</a:t>
            </a:r>
          </a:p>
        </xdr:txBody>
      </xdr:sp>
      <xdr:sp macro="" textlink="">
        <xdr:nvSpPr>
          <xdr:cNvPr id="12" name="Link 1">
            <a:extLst>
              <a:ext uri="{FF2B5EF4-FFF2-40B4-BE49-F238E27FC236}">
                <a16:creationId xmlns:a16="http://schemas.microsoft.com/office/drawing/2014/main" id="{00000000-0008-0000-0D00-00000C000000}"/>
              </a:ext>
            </a:extLst>
          </xdr:cNvPr>
          <xdr:cNvSpPr/>
        </xdr:nvSpPr>
        <xdr:spPr>
          <a:xfrm>
            <a:off x="3556000" y="304800"/>
            <a:ext cx="12700" cy="281635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2</xdr:col>
      <xdr:colOff>63953</xdr:colOff>
      <xdr:row>7</xdr:row>
      <xdr:rowOff>94470</xdr:rowOff>
    </xdr:from>
    <xdr:to>
      <xdr:col>4</xdr:col>
      <xdr:colOff>422877</xdr:colOff>
      <xdr:row>11</xdr:row>
      <xdr:rowOff>29608</xdr:rowOff>
    </xdr:to>
    <xdr:sp macro="" textlink="">
      <xdr:nvSpPr>
        <xdr:cNvPr id="13" name="Upstream Emssion Data 1">
          <a:extLst>
            <a:ext uri="{FF2B5EF4-FFF2-40B4-BE49-F238E27FC236}">
              <a16:creationId xmlns:a16="http://schemas.microsoft.com/office/drawing/2014/main" id="{00000000-0008-0000-0D00-00000D000000}"/>
            </a:ext>
          </a:extLst>
        </xdr:cNvPr>
        <xdr:cNvSpPr/>
      </xdr:nvSpPr>
      <xdr:spPr>
        <a:xfrm>
          <a:off x="1283153" y="1427970"/>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Gasoline</a:t>
          </a:r>
        </a:p>
      </xdr:txBody>
    </xdr:sp>
    <xdr:clientData/>
  </xdr:twoCellAnchor>
  <xdr:twoCellAnchor>
    <xdr:from>
      <xdr:col>4</xdr:col>
      <xdr:colOff>242454</xdr:colOff>
      <xdr:row>9</xdr:row>
      <xdr:rowOff>60654</xdr:rowOff>
    </xdr:from>
    <xdr:to>
      <xdr:col>5</xdr:col>
      <xdr:colOff>508000</xdr:colOff>
      <xdr:row>9</xdr:row>
      <xdr:rowOff>62039</xdr:rowOff>
    </xdr:to>
    <xdr:cxnSp macro="">
      <xdr:nvCxnSpPr>
        <xdr:cNvPr id="14" name="Straight Arrow Connector 1">
          <a:extLst>
            <a:ext uri="{FF2B5EF4-FFF2-40B4-BE49-F238E27FC236}">
              <a16:creationId xmlns:a16="http://schemas.microsoft.com/office/drawing/2014/main" id="{00000000-0008-0000-0D00-00000E000000}"/>
            </a:ext>
          </a:extLst>
        </xdr:cNvPr>
        <xdr:cNvCxnSpPr>
          <a:stCxn id="13" idx="2"/>
          <a:endCxn id="8" idx="1"/>
        </xdr:cNvCxnSpPr>
      </xdr:nvCxnSpPr>
      <xdr:spPr>
        <a:xfrm flipV="1">
          <a:off x="2680854" y="1775154"/>
          <a:ext cx="875146" cy="1385"/>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lcacommons.gov/nrel/process/show/859be9cd-66ab-4374-ab49-d89bc9cfdb14?qlookup=gasoline&amp;max=35&amp;hfacet=&amp;hfacetCat=&amp;loc=&amp;year=&amp;dtype=&amp;crop=&amp;index=23&amp;numfound=51&amp;offset=" TargetMode="External"/><Relationship Id="rId3" Type="http://schemas.openxmlformats.org/officeDocument/2006/relationships/hyperlink" Target="http://www.eia.gov/totalenergy/data/monthly/" TargetMode="External"/><Relationship Id="rId7" Type="http://schemas.openxmlformats.org/officeDocument/2006/relationships/hyperlink" Target="http://www.eia.gov/dnav/pet/tbldefs/pet_cons_821dsta_tbldef2.asp" TargetMode="External"/><Relationship Id="rId2" Type="http://schemas.openxmlformats.org/officeDocument/2006/relationships/hyperlink" Target="http://www.netl.doe.gov/File%20Library/Research/Energy%20Analysis/Life%20Cycle%20Analysis/NETL-LCA-Petroleum-based-Fuels-Nov-2008.pdf" TargetMode="External"/><Relationship Id="rId1" Type="http://schemas.openxmlformats.org/officeDocument/2006/relationships/hyperlink" Target="http://www.epa.gov/climateleadership/inventory/ghg-emissions.html" TargetMode="External"/><Relationship Id="rId6" Type="http://schemas.openxmlformats.org/officeDocument/2006/relationships/hyperlink" Target="http://www.epa.gov/blackcarbon/2012report/Chapter4.pdf" TargetMode="External"/><Relationship Id="rId5" Type="http://schemas.openxmlformats.org/officeDocument/2006/relationships/hyperlink" Target="http://www.epa.gov/climatechange/Downloads/ghgemissions/US-GHG-Inventory-2014-Annex-6-Additional-Information.pdf" TargetMode="External"/><Relationship Id="rId10" Type="http://schemas.openxmlformats.org/officeDocument/2006/relationships/printerSettings" Target="../printerSettings/printerSettings4.bin"/><Relationship Id="rId4" Type="http://schemas.openxmlformats.org/officeDocument/2006/relationships/hyperlink" Target="http://cfpub.epa.gov/webfire/" TargetMode="External"/><Relationship Id="rId9" Type="http://schemas.openxmlformats.org/officeDocument/2006/relationships/hyperlink" Target="https://www.lcacommons.gov/nrel/process/show/796604f8-2494-4a2a-852f-6fa717f876f4?qlookup=gasoline+passenger+truck%2C+gasoline+powered&amp;max=35&amp;hfacet=&amp;hfacetCat=&amp;loc=&amp;year=&amp;dtype=&amp;crop=&amp;index=1&amp;numfound=46&amp;offse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lcacommons.gov/nrel/process/flowDetail/50e0374a-a656-42c3-acca-70c3feb85cc6?pid=859be9cd-66ab-4374-ab49-d89bc9cfdb14&amp;eid=615bbef8-a8ce-4a07-9f46-687626bb12db" TargetMode="External"/><Relationship Id="rId13" Type="http://schemas.openxmlformats.org/officeDocument/2006/relationships/hyperlink" Target="https://www.lcacommons.gov/nrel/process/flowDetail/4823cd4c-b22f-4153-8222-2d3c73ba8606?pid=859be9cd-66ab-4374-ab49-d89bc9cfdb14&amp;eid=9274803b-47df-4a5e-85d2-f734d6637b15" TargetMode="External"/><Relationship Id="rId18" Type="http://schemas.openxmlformats.org/officeDocument/2006/relationships/hyperlink" Target="https://www.lcacommons.gov/nrel/process/flowDetail/8e21f2e0-c605-45fa-9ca6-802bd74af929?pid=859be9cd-66ab-4374-ab49-d89bc9cfdb14&amp;eid=3858e0d0-85d3-47ba-acd9-50a1e81f9562" TargetMode="External"/><Relationship Id="rId26" Type="http://schemas.openxmlformats.org/officeDocument/2006/relationships/hyperlink" Target="https://www.lcacommons.gov/nrel/process/flowDetail/69577949-4f77-4340-8c6b-8083847523f2?pid=796604f8-2494-4a2a-852f-6fa717f876f4&amp;eid=b955fec1-ccea-4436-a86b-6bf0633b19e2" TargetMode="External"/><Relationship Id="rId39" Type="http://schemas.openxmlformats.org/officeDocument/2006/relationships/hyperlink" Target="https://www.lcacommons.gov/nrel/process/flowDetail/6e32e627-9986-42c6-8840-b098b107a5c7?pid=796604f8-2494-4a2a-852f-6fa717f876f4&amp;eid=38117322-ad08-4f8c-aa2e-d1024cb12e08" TargetMode="External"/><Relationship Id="rId3" Type="http://schemas.openxmlformats.org/officeDocument/2006/relationships/hyperlink" Target="https://www.lcacommons.gov/nrel/process/flowDetail/98f72450-f23a-4442-a415-faad7000ed1f?pid=859be9cd-66ab-4374-ab49-d89bc9cfdb14&amp;eid=ad3e0247-2eba-42cb-8517-9be5e209ad45" TargetMode="External"/><Relationship Id="rId21" Type="http://schemas.openxmlformats.org/officeDocument/2006/relationships/hyperlink" Target="https://www.lcacommons.gov/nrel/process/flowDetail/3f91e085-ddf1-480c-8efc-522dbd72b4f7?pid=796604f8-2494-4a2a-852f-6fa717f876f4&amp;eid=c3077bb8-4551-403c-a007-565c3f71203c" TargetMode="External"/><Relationship Id="rId34" Type="http://schemas.openxmlformats.org/officeDocument/2006/relationships/hyperlink" Target="https://www.lcacommons.gov/nrel/process/flowDetail/43155669-5139-4039-a7e1-2770ff1d1eed?pid=796604f8-2494-4a2a-852f-6fa717f876f4&amp;eid=9f6f11f2-c737-49ef-9827-85a0dd888974" TargetMode="External"/><Relationship Id="rId42" Type="http://schemas.openxmlformats.org/officeDocument/2006/relationships/hyperlink" Target="https://www.lcacommons.gov/nrel/process/flowDetail/8e21f2e0-c605-45fa-9ca6-802bd74af929?pid=796604f8-2494-4a2a-852f-6fa717f876f4&amp;eid=0054c8cb-e628-4bdd-84a7-d98f174ae443" TargetMode="External"/><Relationship Id="rId7" Type="http://schemas.openxmlformats.org/officeDocument/2006/relationships/hyperlink" Target="https://www.lcacommons.gov/nrel/process/flowDetail/d5ffcb13-2412-477b-859d-9e3828381e61?pid=859be9cd-66ab-4374-ab49-d89bc9cfdb14&amp;eid=23748417-1b29-4ded-a0ab-1a05fc2a8e45" TargetMode="External"/><Relationship Id="rId12" Type="http://schemas.openxmlformats.org/officeDocument/2006/relationships/hyperlink" Target="https://www.lcacommons.gov/nrel/process/flowDetail/68414458-95e9-45a3-ad49-922b6714ad12?pid=859be9cd-66ab-4374-ab49-d89bc9cfdb14&amp;eid=3f31802b-3d9e-41d8-82b5-f8da3d11e267" TargetMode="External"/><Relationship Id="rId17" Type="http://schemas.openxmlformats.org/officeDocument/2006/relationships/hyperlink" Target="https://www.lcacommons.gov/nrel/process/flowDetail/6e32e627-9986-42c6-8840-b098b107a5c7?pid=859be9cd-66ab-4374-ab49-d89bc9cfdb14&amp;eid=4bd9ac3d-cbdf-40a7-92a1-daa108818606" TargetMode="External"/><Relationship Id="rId25" Type="http://schemas.openxmlformats.org/officeDocument/2006/relationships/hyperlink" Target="https://www.lcacommons.gov/nrel/process/flowDetail/a074c6d9-efe1-4552-9157-116c7bc26dcd?pid=796604f8-2494-4a2a-852f-6fa717f876f4&amp;eid=76b555e2-0abd-4fed-a051-2ad591079a4d" TargetMode="External"/><Relationship Id="rId33" Type="http://schemas.openxmlformats.org/officeDocument/2006/relationships/hyperlink" Target="https://www.lcacommons.gov/nrel/process/flowDetail/4823cd4c-b22f-4153-8222-2d3c73ba8606?pid=796604f8-2494-4a2a-852f-6fa717f876f4&amp;eid=f02acd51-65ec-4cb5-9af2-308a6f8784d5" TargetMode="External"/><Relationship Id="rId38" Type="http://schemas.openxmlformats.org/officeDocument/2006/relationships/hyperlink" Target="https://www.lcacommons.gov/nrel/process/flowDetail/b3759130-6e5f-4bf0-a85b-5261232c6d73?pid=796604f8-2494-4a2a-852f-6fa717f876f4&amp;eid=fffd5811-fd6c-4f10-b797-15bc7f2fcaa5" TargetMode="External"/><Relationship Id="rId2" Type="http://schemas.openxmlformats.org/officeDocument/2006/relationships/hyperlink" Target="https://www.lcacommons.gov/nrel/process/flowDetail/77475995-1220-458b-baf0-859baa4074d8?pid=859be9cd-66ab-4374-ab49-d89bc9cfdb14&amp;eid=64269c0b-3f02-42db-bad5-f49e71d30ac4" TargetMode="External"/><Relationship Id="rId16" Type="http://schemas.openxmlformats.org/officeDocument/2006/relationships/hyperlink" Target="https://www.lcacommons.gov/nrel/process/flowDetail/b3759130-6e5f-4bf0-a85b-5261232c6d73?pid=859be9cd-66ab-4374-ab49-d89bc9cfdb14&amp;eid=207baf80-88b7-4428-8e79-4235a31a21ae" TargetMode="External"/><Relationship Id="rId20" Type="http://schemas.openxmlformats.org/officeDocument/2006/relationships/hyperlink" Target="https://www.lcacommons.gov/nrel/process/flowDetail/8d93eb15-3185-42df-9258-6b6537709deb?pid=859be9cd-66ab-4374-ab49-d89bc9cfdb14&amp;eid=940f55de-0d1d-477b-bfce-cb28d201fb6e" TargetMode="External"/><Relationship Id="rId29" Type="http://schemas.openxmlformats.org/officeDocument/2006/relationships/hyperlink" Target="https://www.lcacommons.gov/nrel/process/flowDetail/22e891af-7647-4210-9e11-530c17b89296?pid=796604f8-2494-4a2a-852f-6fa717f876f4&amp;eid=4573cffd-49e2-4a8b-8038-fa07bf26cd23" TargetMode="External"/><Relationship Id="rId41" Type="http://schemas.openxmlformats.org/officeDocument/2006/relationships/hyperlink" Target="https://www.lcacommons.gov/nrel/process/flowDetail/6e32e627-9986-42c6-8840-b098b107a5c7?pid=796604f8-2494-4a2a-852f-6fa717f876f4&amp;eid=a03bee15-5a2a-4ef9-b71a-60db13d607b6" TargetMode="External"/><Relationship Id="rId1" Type="http://schemas.openxmlformats.org/officeDocument/2006/relationships/hyperlink" Target="https://www.lcacommons.gov/nrel/process/flowDetail/3f91e085-ddf1-480c-8efc-522dbd72b4f7?pid=859be9cd-66ab-4374-ab49-d89bc9cfdb14&amp;eid=ace10f60-72a3-4ab2-991d-f25775f3ded7" TargetMode="External"/><Relationship Id="rId6" Type="http://schemas.openxmlformats.org/officeDocument/2006/relationships/hyperlink" Target="https://www.lcacommons.gov/nrel/process/flowDetail/69577949-4f77-4340-8c6b-8083847523f2?pid=859be9cd-66ab-4374-ab49-d89bc9cfdb14&amp;eid=894051ba-0972-4dd5-aa85-1419caca15d1" TargetMode="External"/><Relationship Id="rId11" Type="http://schemas.openxmlformats.org/officeDocument/2006/relationships/hyperlink" Target="https://www.lcacommons.gov/nrel/process/flowDetail/eb28062d-1f63-46ad-bdb8-05076b899b62?pid=859be9cd-66ab-4374-ab49-d89bc9cfdb14&amp;eid=fa19ad76-9cfb-44e1-a852-e3cd8670274e" TargetMode="External"/><Relationship Id="rId24" Type="http://schemas.openxmlformats.org/officeDocument/2006/relationships/hyperlink" Target="https://www.lcacommons.gov/nrel/process/flowDetail/4c2411ab-714c-4a9e-aeed-e39902ee70e7?pid=796604f8-2494-4a2a-852f-6fa717f876f4&amp;eid=34d02871-136e-469b-ad32-e3ad452e1663" TargetMode="External"/><Relationship Id="rId32" Type="http://schemas.openxmlformats.org/officeDocument/2006/relationships/hyperlink" Target="https://www.lcacommons.gov/nrel/process/flowDetail/68414458-95e9-45a3-ad49-922b6714ad12?pid=796604f8-2494-4a2a-852f-6fa717f876f4&amp;eid=63e3d85e-1eae-4b2b-8dd2-169f94d2e9fd" TargetMode="External"/><Relationship Id="rId37" Type="http://schemas.openxmlformats.org/officeDocument/2006/relationships/hyperlink" Target="https://www.lcacommons.gov/nrel/process/flowDetail/b3759130-6e5f-4bf0-a85b-5261232c6d73?pid=796604f8-2494-4a2a-852f-6fa717f876f4&amp;eid=517e9518-dc92-4596-baf6-b14ee27ab99a" TargetMode="External"/><Relationship Id="rId40" Type="http://schemas.openxmlformats.org/officeDocument/2006/relationships/hyperlink" Target="https://www.lcacommons.gov/nrel/process/flowDetail/6e32e627-9986-42c6-8840-b098b107a5c7?pid=796604f8-2494-4a2a-852f-6fa717f876f4&amp;eid=70ef117f-d8d0-4af6-86d1-c4233e582a30" TargetMode="External"/><Relationship Id="rId45" Type="http://schemas.openxmlformats.org/officeDocument/2006/relationships/printerSettings" Target="../printerSettings/printerSettings6.bin"/><Relationship Id="rId5" Type="http://schemas.openxmlformats.org/officeDocument/2006/relationships/hyperlink" Target="https://www.lcacommons.gov/nrel/process/flowDetail/a074c6d9-efe1-4552-9157-116c7bc26dcd?pid=859be9cd-66ab-4374-ab49-d89bc9cfdb14&amp;eid=1822d36e-9a01-4af1-bb28-8b2ecd64aebc" TargetMode="External"/><Relationship Id="rId15" Type="http://schemas.openxmlformats.org/officeDocument/2006/relationships/hyperlink" Target="https://www.lcacommons.gov/nrel/process/flowDetail/0b442507-66d3-494d-83aa-9c4e527ab93e?pid=859be9cd-66ab-4374-ab49-d89bc9cfdb14&amp;eid=fc2e1bb1-98e3-4773-96b4-b2e19be20af5" TargetMode="External"/><Relationship Id="rId23" Type="http://schemas.openxmlformats.org/officeDocument/2006/relationships/hyperlink" Target="https://www.lcacommons.gov/nrel/process/flowDetail/98f72450-f23a-4442-a415-faad7000ed1f?pid=796604f8-2494-4a2a-852f-6fa717f876f4&amp;eid=b28c6de5-8d26-4ce7-84da-9315b5177ab9" TargetMode="External"/><Relationship Id="rId28" Type="http://schemas.openxmlformats.org/officeDocument/2006/relationships/hyperlink" Target="https://www.lcacommons.gov/nrel/process/flowDetail/50e0374a-a656-42c3-acca-70c3feb85cc6?pid=796604f8-2494-4a2a-852f-6fa717f876f4&amp;eid=39168873-79a3-46aa-8fec-92e24b0d1d8a" TargetMode="External"/><Relationship Id="rId36" Type="http://schemas.openxmlformats.org/officeDocument/2006/relationships/hyperlink" Target="https://www.lcacommons.gov/nrel/process/flowDetail/b3759130-6e5f-4bf0-a85b-5261232c6d73?pid=796604f8-2494-4a2a-852f-6fa717f876f4&amp;eid=355545ee-ce4f-4279-9303-ca8170da529f" TargetMode="External"/><Relationship Id="rId10" Type="http://schemas.openxmlformats.org/officeDocument/2006/relationships/hyperlink" Target="https://www.lcacommons.gov/nrel/process/flowDetail/3bb76901-8f53-4668-8d3a-9e3b5eb569b0?pid=859be9cd-66ab-4374-ab49-d89bc9cfdb14&amp;eid=93edcad6-035e-48dc-b004-64b74fffe95d" TargetMode="External"/><Relationship Id="rId19" Type="http://schemas.openxmlformats.org/officeDocument/2006/relationships/hyperlink" Target="https://www.lcacommons.gov/nrel/process/flowDetail/5332078f-a466-45ce-92df-d775d52bcc47?pid=859be9cd-66ab-4374-ab49-d89bc9cfdb14&amp;eid=a798a342-eb7f-4be0-9702-9b10aeb23fb6" TargetMode="External"/><Relationship Id="rId31" Type="http://schemas.openxmlformats.org/officeDocument/2006/relationships/hyperlink" Target="https://www.lcacommons.gov/nrel/process/flowDetail/eb28062d-1f63-46ad-bdb8-05076b899b62?pid=796604f8-2494-4a2a-852f-6fa717f876f4&amp;eid=3d398d4f-2666-45ac-8ed5-3f40e4922f52" TargetMode="External"/><Relationship Id="rId44" Type="http://schemas.openxmlformats.org/officeDocument/2006/relationships/hyperlink" Target="https://www.lcacommons.gov/nrel/process/flowDetail/8d93eb15-3185-42df-9258-6b6537709deb?pid=796604f8-2494-4a2a-852f-6fa717f876f4&amp;eid=bc3baba6-b366-48fd-9e82-d58bf621cb27" TargetMode="External"/><Relationship Id="rId4" Type="http://schemas.openxmlformats.org/officeDocument/2006/relationships/hyperlink" Target="https://www.lcacommons.gov/nrel/process/flowDetail/4c2411ab-714c-4a9e-aeed-e39902ee70e7?pid=859be9cd-66ab-4374-ab49-d89bc9cfdb14&amp;eid=2808b00f-c5b2-444b-a291-29cbe4cfbfca" TargetMode="External"/><Relationship Id="rId9" Type="http://schemas.openxmlformats.org/officeDocument/2006/relationships/hyperlink" Target="https://www.lcacommons.gov/nrel/process/flowDetail/22e891af-7647-4210-9e11-530c17b89296?pid=859be9cd-66ab-4374-ab49-d89bc9cfdb14&amp;eid=bf9c83f6-b708-4557-ae2e-09996602d5b0" TargetMode="External"/><Relationship Id="rId14" Type="http://schemas.openxmlformats.org/officeDocument/2006/relationships/hyperlink" Target="https://www.lcacommons.gov/nrel/process/flowDetail/43155669-5139-4039-a7e1-2770ff1d1eed?pid=859be9cd-66ab-4374-ab49-d89bc9cfdb14&amp;eid=81eb3876-6b28-441f-9063-76a2d9e02d1a" TargetMode="External"/><Relationship Id="rId22" Type="http://schemas.openxmlformats.org/officeDocument/2006/relationships/hyperlink" Target="https://www.lcacommons.gov/nrel/process/flowDetail/77475995-1220-458b-baf0-859baa4074d8?pid=796604f8-2494-4a2a-852f-6fa717f876f4&amp;eid=82d37be6-5654-4293-8f35-ca6e68d04c6f" TargetMode="External"/><Relationship Id="rId27" Type="http://schemas.openxmlformats.org/officeDocument/2006/relationships/hyperlink" Target="https://www.lcacommons.gov/nrel/process/flowDetail/d5ffcb13-2412-477b-859d-9e3828381e61?pid=796604f8-2494-4a2a-852f-6fa717f876f4&amp;eid=f0bb2eb1-0b77-42e1-867d-448f0f145588" TargetMode="External"/><Relationship Id="rId30" Type="http://schemas.openxmlformats.org/officeDocument/2006/relationships/hyperlink" Target="https://www.lcacommons.gov/nrel/process/flowDetail/3bb76901-8f53-4668-8d3a-9e3b5eb569b0?pid=796604f8-2494-4a2a-852f-6fa717f876f4&amp;eid=93faa54d-a445-44d7-9e44-1cda2c14b1fa" TargetMode="External"/><Relationship Id="rId35" Type="http://schemas.openxmlformats.org/officeDocument/2006/relationships/hyperlink" Target="https://www.lcacommons.gov/nrel/process/flowDetail/0b442507-66d3-494d-83aa-9c4e527ab93e?pid=796604f8-2494-4a2a-852f-6fa717f876f4&amp;eid=34f85530-b19e-40e7-aa14-6c115f7640ec" TargetMode="External"/><Relationship Id="rId43" Type="http://schemas.openxmlformats.org/officeDocument/2006/relationships/hyperlink" Target="https://www.lcacommons.gov/nrel/process/flowDetail/b7fbf40e-0834-4c09-af4d-88983336d70f?pid=796604f8-2494-4a2a-852f-6fa717f876f4&amp;eid=22c5eb44-d166-4195-9466-2bb81e21be6c"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10"/>
  <sheetViews>
    <sheetView workbookViewId="0">
      <selection activeCell="A2" sqref="A2:N2"/>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403" t="s">
        <v>0</v>
      </c>
      <c r="B1" s="403"/>
      <c r="C1" s="403"/>
      <c r="D1" s="403"/>
      <c r="E1" s="403"/>
      <c r="F1" s="403"/>
      <c r="G1" s="403"/>
      <c r="H1" s="403"/>
      <c r="I1" s="403"/>
      <c r="J1" s="403"/>
      <c r="K1" s="403"/>
      <c r="L1" s="403"/>
      <c r="M1" s="403"/>
      <c r="N1" s="403"/>
      <c r="O1" s="1" t="s">
        <v>583</v>
      </c>
    </row>
    <row r="2" spans="1:27" ht="21" thickBot="1" x14ac:dyDescent="0.35">
      <c r="A2" s="403" t="s">
        <v>1</v>
      </c>
      <c r="B2" s="403"/>
      <c r="C2" s="403"/>
      <c r="D2" s="403"/>
      <c r="E2" s="403"/>
      <c r="F2" s="403"/>
      <c r="G2" s="403"/>
      <c r="H2" s="403"/>
      <c r="I2" s="403"/>
      <c r="J2" s="403"/>
      <c r="K2" s="403"/>
      <c r="L2" s="403"/>
      <c r="M2" s="403"/>
      <c r="N2" s="403"/>
      <c r="O2" s="1"/>
    </row>
    <row r="3" spans="1:27" ht="12.75" customHeight="1" thickBot="1" x14ac:dyDescent="0.25">
      <c r="B3" s="2"/>
      <c r="C3" s="4" t="s">
        <v>2</v>
      </c>
      <c r="D3" s="5" t="str">
        <f>'Data Summary'!D4</f>
        <v>Combustion of Gasoline</v>
      </c>
      <c r="E3" s="6"/>
      <c r="F3" s="6"/>
      <c r="G3" s="6"/>
      <c r="H3" s="6"/>
      <c r="I3" s="6"/>
      <c r="J3" s="6"/>
      <c r="K3" s="6"/>
      <c r="L3" s="6"/>
      <c r="M3" s="7"/>
      <c r="N3" s="2"/>
      <c r="O3" s="2"/>
    </row>
    <row r="4" spans="1:27" ht="42.75" customHeight="1" thickBot="1" x14ac:dyDescent="0.25">
      <c r="B4" s="2"/>
      <c r="C4" s="4" t="s">
        <v>3</v>
      </c>
      <c r="D4" s="404" t="str">
        <f>'Data Summary'!D6</f>
        <v>This unit process includes the emissions associated with the combustion of gasoline</v>
      </c>
      <c r="E4" s="405"/>
      <c r="F4" s="405"/>
      <c r="G4" s="405"/>
      <c r="H4" s="405"/>
      <c r="I4" s="405"/>
      <c r="J4" s="405"/>
      <c r="K4" s="405"/>
      <c r="L4" s="405"/>
      <c r="M4" s="406"/>
      <c r="N4" s="2"/>
      <c r="O4" s="2"/>
    </row>
    <row r="5" spans="1:27" ht="39" customHeight="1" thickBot="1" x14ac:dyDescent="0.25">
      <c r="B5" s="2"/>
      <c r="C5" s="4" t="s">
        <v>4</v>
      </c>
      <c r="D5" s="407" t="s">
        <v>571</v>
      </c>
      <c r="E5" s="408"/>
      <c r="F5" s="408"/>
      <c r="G5" s="408"/>
      <c r="H5" s="408"/>
      <c r="I5" s="408"/>
      <c r="J5" s="408"/>
      <c r="K5" s="408"/>
      <c r="L5" s="408"/>
      <c r="M5" s="409"/>
      <c r="N5" s="2"/>
      <c r="O5" s="2"/>
    </row>
    <row r="6" spans="1:27" ht="56.25" customHeight="1" thickBot="1" x14ac:dyDescent="0.25">
      <c r="B6" s="2"/>
      <c r="C6" s="8" t="s">
        <v>5</v>
      </c>
      <c r="D6" s="407" t="s">
        <v>6</v>
      </c>
      <c r="E6" s="408"/>
      <c r="F6" s="408"/>
      <c r="G6" s="408"/>
      <c r="H6" s="408"/>
      <c r="I6" s="408"/>
      <c r="J6" s="408"/>
      <c r="K6" s="408"/>
      <c r="L6" s="408"/>
      <c r="M6" s="409"/>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410" t="s">
        <v>10</v>
      </c>
      <c r="C9" s="10" t="s">
        <v>11</v>
      </c>
      <c r="D9" s="412" t="s">
        <v>12</v>
      </c>
      <c r="E9" s="412"/>
      <c r="F9" s="412"/>
      <c r="G9" s="412"/>
      <c r="H9" s="412"/>
      <c r="I9" s="412"/>
      <c r="J9" s="412"/>
      <c r="K9" s="412"/>
      <c r="L9" s="412"/>
      <c r="M9" s="413"/>
      <c r="N9" s="2"/>
      <c r="O9" s="2"/>
      <c r="P9" s="2"/>
      <c r="Q9" s="2"/>
      <c r="R9" s="2"/>
      <c r="S9" s="2"/>
      <c r="T9" s="2"/>
      <c r="U9" s="2"/>
      <c r="V9" s="2"/>
      <c r="W9" s="2"/>
      <c r="X9" s="2"/>
      <c r="Y9" s="2"/>
      <c r="Z9" s="2"/>
      <c r="AA9" s="2"/>
    </row>
    <row r="10" spans="1:27" s="11" customFormat="1" ht="15" customHeight="1" x14ac:dyDescent="0.2">
      <c r="A10" s="2"/>
      <c r="B10" s="411"/>
      <c r="C10" s="12" t="s">
        <v>13</v>
      </c>
      <c r="D10" s="414" t="s">
        <v>14</v>
      </c>
      <c r="E10" s="414"/>
      <c r="F10" s="414"/>
      <c r="G10" s="414"/>
      <c r="H10" s="414"/>
      <c r="I10" s="414"/>
      <c r="J10" s="414"/>
      <c r="K10" s="414"/>
      <c r="L10" s="414"/>
      <c r="M10" s="415"/>
      <c r="N10" s="2"/>
      <c r="O10" s="2"/>
      <c r="P10" s="2"/>
      <c r="Q10" s="2"/>
      <c r="R10" s="2"/>
      <c r="S10" s="2"/>
      <c r="T10" s="2"/>
      <c r="U10" s="2"/>
      <c r="V10" s="2"/>
      <c r="W10" s="2"/>
      <c r="X10" s="2"/>
      <c r="Y10" s="2"/>
      <c r="Z10" s="2"/>
      <c r="AA10" s="2"/>
    </row>
    <row r="11" spans="1:27" s="11" customFormat="1" ht="15" customHeight="1" x14ac:dyDescent="0.2">
      <c r="A11" s="2"/>
      <c r="B11" s="411"/>
      <c r="C11" s="12" t="s">
        <v>15</v>
      </c>
      <c r="D11" s="414" t="s">
        <v>16</v>
      </c>
      <c r="E11" s="414"/>
      <c r="F11" s="414"/>
      <c r="G11" s="414"/>
      <c r="H11" s="414"/>
      <c r="I11" s="414"/>
      <c r="J11" s="414"/>
      <c r="K11" s="414"/>
      <c r="L11" s="414"/>
      <c r="M11" s="415"/>
      <c r="N11" s="2"/>
      <c r="O11" s="2"/>
      <c r="P11" s="2"/>
      <c r="Q11" s="2"/>
      <c r="R11" s="2"/>
      <c r="S11" s="2"/>
      <c r="T11" s="2"/>
      <c r="U11" s="2"/>
      <c r="V11" s="2"/>
      <c r="W11" s="2"/>
      <c r="X11" s="2"/>
      <c r="Y11" s="2"/>
      <c r="Z11" s="2"/>
      <c r="AA11" s="2"/>
    </row>
    <row r="12" spans="1:27" s="11" customFormat="1" ht="15" customHeight="1" x14ac:dyDescent="0.2">
      <c r="A12" s="2"/>
      <c r="B12" s="411"/>
      <c r="C12" s="12" t="s">
        <v>17</v>
      </c>
      <c r="D12" s="414" t="s">
        <v>18</v>
      </c>
      <c r="E12" s="414"/>
      <c r="F12" s="414"/>
      <c r="G12" s="414"/>
      <c r="H12" s="414"/>
      <c r="I12" s="414"/>
      <c r="J12" s="414"/>
      <c r="K12" s="414"/>
      <c r="L12" s="414"/>
      <c r="M12" s="415"/>
      <c r="N12" s="2"/>
      <c r="O12" s="2"/>
      <c r="P12" s="2"/>
      <c r="Q12" s="2"/>
      <c r="R12" s="2"/>
      <c r="S12" s="2"/>
      <c r="T12" s="2"/>
      <c r="U12" s="2"/>
      <c r="V12" s="2"/>
      <c r="W12" s="2"/>
      <c r="X12" s="2"/>
      <c r="Y12" s="2"/>
      <c r="Z12" s="2"/>
      <c r="AA12" s="2"/>
    </row>
    <row r="13" spans="1:27" ht="15" customHeight="1" x14ac:dyDescent="0.2">
      <c r="B13" s="393" t="s">
        <v>19</v>
      </c>
      <c r="C13" s="13" t="s">
        <v>575</v>
      </c>
      <c r="D13" s="395" t="s">
        <v>577</v>
      </c>
      <c r="E13" s="395"/>
      <c r="F13" s="395"/>
      <c r="G13" s="395"/>
      <c r="H13" s="395"/>
      <c r="I13" s="395"/>
      <c r="J13" s="395"/>
      <c r="K13" s="395"/>
      <c r="L13" s="395"/>
      <c r="M13" s="396"/>
      <c r="N13" s="2"/>
      <c r="O13" s="2"/>
    </row>
    <row r="14" spans="1:27" ht="15" customHeight="1" x14ac:dyDescent="0.2">
      <c r="B14" s="393"/>
      <c r="C14" s="13" t="s">
        <v>260</v>
      </c>
      <c r="D14" s="395" t="s">
        <v>578</v>
      </c>
      <c r="E14" s="395"/>
      <c r="F14" s="395"/>
      <c r="G14" s="395"/>
      <c r="H14" s="395"/>
      <c r="I14" s="395"/>
      <c r="J14" s="395"/>
      <c r="K14" s="395"/>
      <c r="L14" s="395"/>
      <c r="M14" s="396"/>
      <c r="N14" s="2"/>
      <c r="O14" s="2"/>
    </row>
    <row r="15" spans="1:27" ht="15" customHeight="1" x14ac:dyDescent="0.2">
      <c r="B15" s="393"/>
      <c r="C15" s="13" t="s">
        <v>572</v>
      </c>
      <c r="D15" s="395" t="s">
        <v>579</v>
      </c>
      <c r="E15" s="395"/>
      <c r="F15" s="395"/>
      <c r="G15" s="395"/>
      <c r="H15" s="395"/>
      <c r="I15" s="395"/>
      <c r="J15" s="395"/>
      <c r="K15" s="395"/>
      <c r="L15" s="395"/>
      <c r="M15" s="396"/>
      <c r="N15" s="2"/>
      <c r="O15" s="2"/>
    </row>
    <row r="16" spans="1:27" ht="15" customHeight="1" x14ac:dyDescent="0.2">
      <c r="B16" s="393"/>
      <c r="C16" s="13" t="s">
        <v>573</v>
      </c>
      <c r="D16" s="395" t="s">
        <v>529</v>
      </c>
      <c r="E16" s="401"/>
      <c r="F16" s="401"/>
      <c r="G16" s="401"/>
      <c r="H16" s="401"/>
      <c r="I16" s="401"/>
      <c r="J16" s="401"/>
      <c r="K16" s="401"/>
      <c r="L16" s="401"/>
      <c r="M16" s="402"/>
      <c r="N16" s="2"/>
      <c r="O16" s="2"/>
    </row>
    <row r="17" spans="2:16" ht="15" customHeight="1" x14ac:dyDescent="0.2">
      <c r="B17" s="393"/>
      <c r="C17" s="13" t="s">
        <v>574</v>
      </c>
      <c r="D17" s="395" t="s">
        <v>580</v>
      </c>
      <c r="E17" s="401"/>
      <c r="F17" s="401"/>
      <c r="G17" s="401"/>
      <c r="H17" s="401"/>
      <c r="I17" s="401"/>
      <c r="J17" s="401"/>
      <c r="K17" s="401"/>
      <c r="L17" s="401"/>
      <c r="M17" s="402"/>
      <c r="N17" s="2"/>
      <c r="O17" s="2"/>
    </row>
    <row r="18" spans="2:16" ht="15" customHeight="1" x14ac:dyDescent="0.2">
      <c r="B18" s="393"/>
      <c r="C18" s="13" t="s">
        <v>576</v>
      </c>
      <c r="D18" s="395" t="s">
        <v>581</v>
      </c>
      <c r="E18" s="395"/>
      <c r="F18" s="395"/>
      <c r="G18" s="395"/>
      <c r="H18" s="395"/>
      <c r="I18" s="395"/>
      <c r="J18" s="395"/>
      <c r="K18" s="395"/>
      <c r="L18" s="395"/>
      <c r="M18" s="396"/>
      <c r="N18" s="2"/>
      <c r="O18" s="2"/>
    </row>
    <row r="19" spans="2:16" ht="15" customHeight="1" x14ac:dyDescent="0.2">
      <c r="B19" s="393"/>
      <c r="C19" s="14" t="s">
        <v>20</v>
      </c>
      <c r="D19" s="397" t="s">
        <v>21</v>
      </c>
      <c r="E19" s="397"/>
      <c r="F19" s="397"/>
      <c r="G19" s="397"/>
      <c r="H19" s="397"/>
      <c r="I19" s="397"/>
      <c r="J19" s="397"/>
      <c r="K19" s="397"/>
      <c r="L19" s="397"/>
      <c r="M19" s="398"/>
      <c r="N19" s="2"/>
      <c r="O19" s="2"/>
    </row>
    <row r="20" spans="2:16" ht="15" customHeight="1" x14ac:dyDescent="0.2">
      <c r="B20" s="393"/>
      <c r="C20" s="15" t="s">
        <v>22</v>
      </c>
      <c r="D20" s="397" t="s">
        <v>22</v>
      </c>
      <c r="E20" s="397"/>
      <c r="F20" s="397"/>
      <c r="G20" s="397"/>
      <c r="H20" s="397"/>
      <c r="I20" s="397"/>
      <c r="J20" s="397"/>
      <c r="K20" s="397"/>
      <c r="L20" s="397"/>
      <c r="M20" s="398"/>
      <c r="N20" s="2"/>
      <c r="O20" s="2"/>
    </row>
    <row r="21" spans="2:16" ht="15" customHeight="1" thickBot="1" x14ac:dyDescent="0.25">
      <c r="B21" s="394"/>
      <c r="C21" s="16"/>
      <c r="D21" s="399"/>
      <c r="E21" s="399"/>
      <c r="F21" s="399"/>
      <c r="G21" s="399"/>
      <c r="H21" s="399"/>
      <c r="I21" s="399"/>
      <c r="J21" s="399"/>
      <c r="K21" s="399"/>
      <c r="L21" s="399"/>
      <c r="M21" s="400"/>
      <c r="N21" s="2"/>
      <c r="O21" s="2"/>
    </row>
    <row r="22" spans="2:16" x14ac:dyDescent="0.2">
      <c r="B22" s="9"/>
      <c r="C22" s="9"/>
      <c r="D22" s="9"/>
      <c r="E22" s="9"/>
      <c r="F22" s="9"/>
      <c r="G22" s="9"/>
      <c r="H22" s="9"/>
      <c r="I22" s="9"/>
      <c r="J22" s="9"/>
      <c r="K22" s="9"/>
      <c r="L22" s="9"/>
      <c r="M22" s="9"/>
      <c r="N22" s="2"/>
      <c r="O22" s="2"/>
    </row>
    <row r="23" spans="2:16" x14ac:dyDescent="0.2">
      <c r="B23" s="9" t="s">
        <v>23</v>
      </c>
      <c r="C23" s="9"/>
      <c r="D23" s="9"/>
      <c r="E23" s="9"/>
      <c r="F23" s="9"/>
      <c r="G23" s="9"/>
      <c r="H23" s="9"/>
      <c r="I23" s="9"/>
      <c r="J23" s="9"/>
      <c r="K23" s="9"/>
      <c r="L23" s="9"/>
      <c r="M23" s="9"/>
      <c r="N23" s="2"/>
      <c r="O23" s="2"/>
    </row>
    <row r="24" spans="2:16" x14ac:dyDescent="0.2">
      <c r="B24" s="9"/>
      <c r="C24" s="17">
        <v>41722</v>
      </c>
      <c r="D24" s="9"/>
      <c r="E24" s="9"/>
      <c r="F24" s="9"/>
      <c r="G24" s="9"/>
      <c r="H24" s="9"/>
      <c r="I24" s="9"/>
      <c r="J24" s="9"/>
      <c r="K24" s="9"/>
      <c r="L24" s="9"/>
      <c r="M24" s="9"/>
      <c r="N24" s="2"/>
      <c r="O24" s="2"/>
    </row>
    <row r="25" spans="2:16" x14ac:dyDescent="0.2">
      <c r="B25" s="9" t="s">
        <v>24</v>
      </c>
      <c r="C25" s="9"/>
      <c r="D25" s="9"/>
      <c r="E25" s="9"/>
      <c r="F25" s="9"/>
      <c r="G25" s="9"/>
      <c r="H25" s="9"/>
      <c r="I25" s="9"/>
      <c r="J25" s="9"/>
      <c r="K25" s="9"/>
      <c r="L25" s="9"/>
      <c r="M25" s="9"/>
      <c r="N25" s="2"/>
      <c r="O25" s="2"/>
    </row>
    <row r="26" spans="2:16" x14ac:dyDescent="0.2">
      <c r="B26" s="9"/>
      <c r="C26" s="18" t="s">
        <v>25</v>
      </c>
      <c r="D26" s="9"/>
      <c r="E26" s="9"/>
      <c r="F26" s="9"/>
      <c r="G26" s="9"/>
      <c r="H26" s="9"/>
      <c r="I26" s="9"/>
      <c r="J26" s="9"/>
      <c r="K26" s="9"/>
      <c r="L26" s="9"/>
      <c r="M26" s="9"/>
      <c r="N26" s="2"/>
      <c r="O26" s="2"/>
    </row>
    <row r="27" spans="2:16" x14ac:dyDescent="0.2">
      <c r="B27" s="9" t="s">
        <v>26</v>
      </c>
      <c r="C27" s="18"/>
      <c r="D27" s="9"/>
      <c r="E27" s="9"/>
      <c r="F27" s="9"/>
      <c r="G27" s="9"/>
      <c r="H27" s="9"/>
      <c r="I27" s="9"/>
      <c r="J27" s="9"/>
      <c r="K27" s="9"/>
      <c r="L27" s="9"/>
      <c r="M27" s="9"/>
      <c r="N27" s="2"/>
      <c r="O27" s="2"/>
    </row>
    <row r="28" spans="2:16" x14ac:dyDescent="0.2">
      <c r="B28" s="9"/>
      <c r="C28" s="18" t="s">
        <v>27</v>
      </c>
      <c r="D28" s="9"/>
      <c r="E28" s="9"/>
      <c r="F28" s="9"/>
      <c r="G28" s="9"/>
      <c r="H28" s="9"/>
      <c r="I28" s="9"/>
      <c r="J28" s="9"/>
      <c r="K28" s="9"/>
      <c r="L28" s="9"/>
      <c r="M28" s="9"/>
      <c r="N28" s="2"/>
      <c r="O28" s="2"/>
    </row>
    <row r="29" spans="2:16" x14ac:dyDescent="0.2">
      <c r="B29" s="9" t="s">
        <v>28</v>
      </c>
      <c r="C29" s="9"/>
      <c r="D29" s="9"/>
      <c r="E29" s="9"/>
      <c r="F29" s="9"/>
      <c r="G29" s="9"/>
      <c r="H29" s="9"/>
      <c r="I29" s="9"/>
      <c r="J29" s="9"/>
      <c r="K29" s="9"/>
      <c r="L29" s="9"/>
      <c r="M29" s="9"/>
      <c r="N29" s="2"/>
      <c r="O29" s="2"/>
    </row>
    <row r="30" spans="2:16" ht="38.25" customHeight="1" x14ac:dyDescent="0.2">
      <c r="B30" s="9"/>
      <c r="C30" s="391" t="str">
        <f>"This document should be cited as: NETL (2014). NETL Life Cycle Inventory Data – Unit Process: "&amp;D3&amp;". U.S. Department of Energy, National Energy Technology Laboratory. Last Updated: March 2014 (version 01). www.netl.doe.gov/LCA (http://www.netl.doe.gov/LCA)"</f>
        <v>This document should be cited as: NETL (2014). NETL Life Cycle Inventory Data – Unit Process: Combustion of Gasoline. U.S. Department of Energy, National Energy Technology Laboratory. Last Updated: March 2014 (version 01). www.netl.doe.gov/LCA (http://www.netl.doe.gov/LCA)</v>
      </c>
      <c r="D30" s="391"/>
      <c r="E30" s="391"/>
      <c r="F30" s="391"/>
      <c r="G30" s="391"/>
      <c r="H30" s="391"/>
      <c r="I30" s="391"/>
      <c r="J30" s="391"/>
      <c r="K30" s="391"/>
      <c r="L30" s="391"/>
      <c r="M30" s="391"/>
      <c r="N30" s="2"/>
      <c r="O30" s="2"/>
    </row>
    <row r="31" spans="2:16" x14ac:dyDescent="0.2">
      <c r="B31" s="9" t="s">
        <v>29</v>
      </c>
      <c r="C31" s="9"/>
      <c r="D31" s="9"/>
      <c r="E31" s="9"/>
      <c r="F31" s="9"/>
      <c r="G31" s="18"/>
      <c r="H31" s="18"/>
      <c r="I31" s="18"/>
      <c r="J31" s="18"/>
      <c r="K31" s="18"/>
      <c r="L31" s="18"/>
      <c r="M31" s="18"/>
      <c r="N31" s="2"/>
      <c r="O31" s="2"/>
    </row>
    <row r="32" spans="2:16" x14ac:dyDescent="0.2">
      <c r="B32" s="18"/>
      <c r="C32" s="18" t="s">
        <v>30</v>
      </c>
      <c r="D32" s="18"/>
      <c r="E32" s="19" t="s">
        <v>31</v>
      </c>
      <c r="F32" s="20"/>
      <c r="G32" s="18" t="s">
        <v>32</v>
      </c>
      <c r="H32" s="18"/>
      <c r="I32" s="18"/>
      <c r="J32" s="18"/>
      <c r="K32" s="18"/>
      <c r="L32" s="18"/>
      <c r="M32" s="18"/>
      <c r="N32" s="2"/>
      <c r="O32" s="2"/>
      <c r="P32" s="18"/>
    </row>
    <row r="33" spans="2:16" x14ac:dyDescent="0.2">
      <c r="B33" s="18"/>
      <c r="C33" s="18" t="s">
        <v>33</v>
      </c>
      <c r="D33" s="18"/>
      <c r="E33" s="18"/>
      <c r="F33" s="18"/>
      <c r="G33" s="18"/>
      <c r="H33" s="18"/>
      <c r="I33" s="18"/>
      <c r="J33" s="18"/>
      <c r="K33" s="18"/>
      <c r="L33" s="18"/>
      <c r="M33" s="18"/>
      <c r="N33" s="2"/>
      <c r="O33" s="2"/>
      <c r="P33" s="18"/>
    </row>
    <row r="34" spans="2:16" x14ac:dyDescent="0.2">
      <c r="B34" s="18"/>
      <c r="C34" s="18" t="s">
        <v>34</v>
      </c>
      <c r="D34" s="18"/>
      <c r="E34" s="18"/>
      <c r="F34" s="18"/>
      <c r="G34" s="18"/>
      <c r="H34" s="18"/>
      <c r="I34" s="18"/>
      <c r="J34" s="18"/>
      <c r="K34" s="18"/>
      <c r="L34" s="18"/>
      <c r="M34" s="18"/>
      <c r="N34" s="18"/>
      <c r="O34" s="18"/>
      <c r="P34" s="18"/>
    </row>
    <row r="35" spans="2:16" x14ac:dyDescent="0.2">
      <c r="B35" s="18"/>
      <c r="C35" s="392" t="s">
        <v>35</v>
      </c>
      <c r="D35" s="392"/>
      <c r="E35" s="392"/>
      <c r="F35" s="392"/>
      <c r="G35" s="392"/>
      <c r="H35" s="392"/>
      <c r="I35" s="392"/>
      <c r="J35" s="392"/>
      <c r="K35" s="392"/>
      <c r="L35" s="392"/>
      <c r="M35" s="392"/>
      <c r="N35" s="18"/>
      <c r="O35" s="18"/>
      <c r="P35" s="18"/>
    </row>
    <row r="36" spans="2:16" x14ac:dyDescent="0.2">
      <c r="B36" s="18"/>
      <c r="C36" s="18"/>
      <c r="D36" s="18"/>
      <c r="E36" s="18"/>
      <c r="F36" s="18"/>
      <c r="G36" s="18"/>
      <c r="H36" s="18"/>
      <c r="I36" s="18"/>
      <c r="J36" s="18"/>
      <c r="K36" s="18"/>
      <c r="L36" s="18"/>
      <c r="M36" s="18"/>
      <c r="N36" s="18"/>
      <c r="O36" s="18"/>
    </row>
    <row r="37" spans="2:16" x14ac:dyDescent="0.2">
      <c r="B37" s="9" t="s">
        <v>36</v>
      </c>
      <c r="C37" s="18"/>
      <c r="D37" s="18"/>
      <c r="E37" s="18"/>
      <c r="F37" s="18"/>
      <c r="G37" s="18"/>
      <c r="H37" s="18"/>
      <c r="I37" s="18"/>
      <c r="J37" s="18"/>
      <c r="K37" s="18"/>
      <c r="L37" s="18"/>
      <c r="M37" s="18"/>
      <c r="N37" s="18"/>
      <c r="O37" s="18"/>
    </row>
    <row r="38" spans="2:16" x14ac:dyDescent="0.2">
      <c r="B38" s="18"/>
      <c r="C38" s="18"/>
      <c r="D38" s="18"/>
      <c r="E38" s="18"/>
      <c r="F38" s="18"/>
      <c r="G38" s="18"/>
      <c r="H38" s="18"/>
      <c r="I38" s="18"/>
      <c r="J38" s="18"/>
      <c r="K38" s="18"/>
      <c r="L38" s="18"/>
      <c r="M38" s="18"/>
      <c r="N38" s="18"/>
      <c r="O38" s="18"/>
    </row>
    <row r="39" spans="2:16" x14ac:dyDescent="0.2">
      <c r="B39" s="18"/>
      <c r="C39" s="18"/>
      <c r="D39" s="18"/>
      <c r="E39" s="18"/>
      <c r="F39" s="18"/>
      <c r="G39" s="18"/>
      <c r="H39" s="18"/>
      <c r="I39" s="18"/>
      <c r="J39" s="18"/>
      <c r="K39" s="18"/>
      <c r="L39" s="18"/>
      <c r="M39" s="18"/>
      <c r="N39" s="18"/>
      <c r="O39" s="18"/>
    </row>
    <row r="40" spans="2:16" x14ac:dyDescent="0.2">
      <c r="B40" s="18"/>
      <c r="C40" s="18"/>
      <c r="D40" s="18"/>
      <c r="E40" s="18"/>
      <c r="F40" s="18"/>
      <c r="G40" s="18"/>
      <c r="H40" s="18"/>
      <c r="I40" s="18"/>
      <c r="J40" s="18"/>
      <c r="K40" s="18"/>
      <c r="L40" s="18"/>
      <c r="M40" s="18"/>
      <c r="N40" s="18"/>
      <c r="O40" s="18"/>
    </row>
    <row r="41" spans="2:16" x14ac:dyDescent="0.2">
      <c r="B41" s="18"/>
      <c r="C41" s="18"/>
      <c r="D41" s="18"/>
      <c r="E41" s="18"/>
      <c r="F41" s="18"/>
      <c r="G41" s="18"/>
      <c r="H41" s="18"/>
      <c r="I41" s="18"/>
      <c r="J41" s="18"/>
      <c r="K41" s="18"/>
      <c r="L41" s="18"/>
      <c r="M41" s="18"/>
      <c r="N41" s="18"/>
      <c r="O41" s="18"/>
    </row>
    <row r="42" spans="2:16" x14ac:dyDescent="0.2">
      <c r="B42" s="18"/>
      <c r="C42" s="18"/>
      <c r="D42" s="18"/>
      <c r="E42" s="18"/>
      <c r="F42" s="18"/>
      <c r="G42" s="18"/>
      <c r="H42" s="18"/>
      <c r="I42" s="18"/>
      <c r="J42" s="18"/>
      <c r="K42" s="18"/>
      <c r="L42" s="18"/>
      <c r="M42" s="18"/>
      <c r="N42" s="18"/>
      <c r="O42" s="18"/>
    </row>
    <row r="43" spans="2:16" x14ac:dyDescent="0.2">
      <c r="B43" s="18"/>
      <c r="C43" s="18"/>
      <c r="D43" s="18"/>
      <c r="E43" s="18"/>
      <c r="F43" s="18"/>
      <c r="G43" s="18"/>
      <c r="H43" s="18"/>
      <c r="I43" s="18"/>
      <c r="J43" s="18"/>
      <c r="K43" s="18"/>
      <c r="L43" s="18"/>
      <c r="M43" s="18"/>
      <c r="N43" s="18"/>
      <c r="O43" s="18"/>
    </row>
    <row r="44" spans="2:16" x14ac:dyDescent="0.2">
      <c r="B44" s="18"/>
      <c r="C44" s="18"/>
      <c r="D44" s="18"/>
      <c r="E44" s="18"/>
      <c r="F44" s="18"/>
      <c r="G44" s="18"/>
      <c r="H44" s="18"/>
      <c r="I44" s="18"/>
      <c r="J44" s="18"/>
      <c r="K44" s="18"/>
      <c r="L44" s="18"/>
      <c r="M44" s="18"/>
      <c r="N44" s="18"/>
      <c r="O44" s="18"/>
    </row>
    <row r="45" spans="2:16" x14ac:dyDescent="0.2">
      <c r="B45" s="18"/>
      <c r="C45" s="18"/>
      <c r="D45" s="18"/>
      <c r="E45" s="18"/>
      <c r="F45" s="18"/>
      <c r="G45" s="18"/>
      <c r="H45" s="18"/>
      <c r="I45" s="18"/>
      <c r="J45" s="18"/>
      <c r="K45" s="18"/>
      <c r="L45" s="18"/>
      <c r="M45" s="18"/>
      <c r="N45" s="18"/>
      <c r="O45" s="18"/>
    </row>
    <row r="46" spans="2:16" x14ac:dyDescent="0.2">
      <c r="B46" s="18"/>
      <c r="C46" s="18"/>
      <c r="D46" s="18"/>
      <c r="E46" s="18"/>
      <c r="F46" s="18"/>
      <c r="G46" s="18"/>
      <c r="H46" s="18"/>
      <c r="I46" s="18"/>
      <c r="J46" s="18"/>
      <c r="K46" s="18"/>
      <c r="L46" s="18"/>
      <c r="M46" s="18"/>
      <c r="N46" s="18"/>
      <c r="O46" s="18"/>
    </row>
    <row r="47" spans="2:16" x14ac:dyDescent="0.2">
      <c r="B47" s="18"/>
      <c r="C47" s="18"/>
      <c r="D47" s="18"/>
      <c r="E47" s="18"/>
      <c r="F47" s="18"/>
      <c r="G47" s="18"/>
      <c r="H47" s="18"/>
      <c r="I47" s="18"/>
      <c r="J47" s="18"/>
      <c r="K47" s="18"/>
      <c r="L47" s="18"/>
      <c r="M47" s="18"/>
      <c r="N47" s="18"/>
      <c r="O47" s="18"/>
    </row>
    <row r="48" spans="2:16" x14ac:dyDescent="0.2">
      <c r="B48" s="18"/>
      <c r="C48" s="18"/>
      <c r="D48" s="18"/>
      <c r="E48" s="18"/>
      <c r="F48" s="18"/>
      <c r="G48" s="18"/>
      <c r="H48" s="18"/>
      <c r="I48" s="18"/>
      <c r="J48" s="18"/>
      <c r="K48" s="18"/>
      <c r="L48" s="18"/>
      <c r="M48" s="18"/>
      <c r="N48" s="18"/>
      <c r="O48" s="18"/>
    </row>
    <row r="49" spans="2:15" x14ac:dyDescent="0.2">
      <c r="B49" s="18"/>
      <c r="C49" s="18"/>
      <c r="D49" s="18"/>
      <c r="E49" s="18"/>
      <c r="F49" s="18"/>
      <c r="G49" s="18"/>
      <c r="H49" s="18"/>
      <c r="I49" s="18"/>
      <c r="J49" s="18"/>
      <c r="K49" s="18"/>
      <c r="L49" s="18"/>
      <c r="M49" s="18"/>
      <c r="N49" s="18"/>
      <c r="O49" s="18"/>
    </row>
    <row r="50" spans="2:15" x14ac:dyDescent="0.2">
      <c r="B50" s="18"/>
      <c r="C50" s="18"/>
      <c r="D50" s="18"/>
      <c r="E50" s="18"/>
      <c r="F50" s="18"/>
      <c r="G50" s="18"/>
      <c r="H50" s="18"/>
      <c r="I50" s="18"/>
      <c r="J50" s="18"/>
      <c r="K50" s="18"/>
      <c r="L50" s="18"/>
      <c r="M50" s="18"/>
      <c r="N50" s="18"/>
      <c r="O50" s="18"/>
    </row>
    <row r="51" spans="2:15" x14ac:dyDescent="0.2">
      <c r="B51" s="18"/>
      <c r="C51" s="18"/>
      <c r="D51" s="18"/>
      <c r="E51" s="18"/>
      <c r="F51" s="18"/>
      <c r="G51" s="18"/>
      <c r="H51" s="18"/>
      <c r="I51" s="18"/>
      <c r="J51" s="18"/>
      <c r="K51" s="18"/>
      <c r="L51" s="18"/>
      <c r="M51" s="18"/>
      <c r="N51" s="18"/>
      <c r="O51" s="18"/>
    </row>
    <row r="52" spans="2:15" x14ac:dyDescent="0.2">
      <c r="B52" s="18"/>
      <c r="C52" s="18"/>
      <c r="D52" s="18"/>
      <c r="E52" s="18"/>
      <c r="F52" s="18"/>
      <c r="G52" s="18"/>
      <c r="H52" s="18"/>
      <c r="I52" s="18"/>
      <c r="J52" s="18"/>
      <c r="K52" s="18"/>
      <c r="L52" s="18"/>
      <c r="M52" s="18"/>
      <c r="N52" s="18"/>
      <c r="O52" s="18"/>
    </row>
    <row r="53" spans="2:15" x14ac:dyDescent="0.2">
      <c r="B53" s="9" t="s">
        <v>37</v>
      </c>
      <c r="C53" s="18"/>
      <c r="D53" s="18"/>
      <c r="E53" s="18"/>
      <c r="F53" s="18"/>
      <c r="G53" s="18"/>
      <c r="H53" s="18"/>
      <c r="I53" s="18"/>
      <c r="J53" s="18"/>
      <c r="K53" s="18"/>
      <c r="L53" s="18"/>
      <c r="M53" s="18"/>
      <c r="N53" s="18"/>
      <c r="O53" s="18"/>
    </row>
    <row r="54" spans="2:15" x14ac:dyDescent="0.2">
      <c r="B54" s="18"/>
      <c r="C54" s="21" t="s">
        <v>38</v>
      </c>
      <c r="D54" s="18"/>
      <c r="E54" s="18"/>
      <c r="F54" s="18"/>
      <c r="G54" s="18"/>
      <c r="H54" s="18"/>
      <c r="I54" s="18"/>
      <c r="J54" s="18"/>
      <c r="K54" s="18"/>
      <c r="L54" s="18"/>
      <c r="M54" s="18"/>
      <c r="N54" s="18"/>
      <c r="O54" s="18"/>
    </row>
    <row r="55" spans="2:15" x14ac:dyDescent="0.2">
      <c r="B55" s="18"/>
      <c r="C55" s="18"/>
      <c r="D55" s="18"/>
      <c r="E55" s="18"/>
      <c r="F55" s="18"/>
      <c r="G55" s="18"/>
      <c r="H55" s="18"/>
      <c r="I55" s="18"/>
      <c r="J55" s="18"/>
      <c r="K55" s="18"/>
      <c r="L55" s="18"/>
      <c r="M55" s="18"/>
      <c r="N55" s="18"/>
      <c r="O55" s="18"/>
    </row>
    <row r="56" spans="2:15" x14ac:dyDescent="0.2">
      <c r="B56" s="18"/>
      <c r="C56" s="18"/>
      <c r="D56" s="18"/>
      <c r="E56" s="18"/>
      <c r="F56" s="18"/>
      <c r="G56" s="18"/>
      <c r="H56" s="18"/>
      <c r="I56" s="18"/>
      <c r="J56" s="18"/>
      <c r="K56" s="18"/>
      <c r="L56" s="18"/>
      <c r="M56" s="18"/>
      <c r="N56" s="18"/>
      <c r="O56" s="18"/>
    </row>
    <row r="57" spans="2:15" x14ac:dyDescent="0.2">
      <c r="B57" s="18"/>
      <c r="C57" s="18"/>
      <c r="D57" s="18"/>
      <c r="E57" s="18"/>
      <c r="F57" s="18"/>
      <c r="G57" s="18"/>
      <c r="H57" s="18"/>
      <c r="I57" s="18"/>
      <c r="J57" s="18"/>
      <c r="K57" s="18"/>
      <c r="L57" s="18"/>
      <c r="M57" s="18"/>
      <c r="N57" s="18"/>
      <c r="O57" s="18"/>
    </row>
    <row r="58" spans="2:15" x14ac:dyDescent="0.2">
      <c r="B58" s="18"/>
      <c r="C58" s="18"/>
      <c r="D58" s="18"/>
      <c r="E58" s="18"/>
      <c r="F58" s="18"/>
      <c r="G58" s="18"/>
      <c r="H58" s="18"/>
      <c r="I58" s="18"/>
      <c r="J58" s="18"/>
      <c r="K58" s="18"/>
      <c r="L58" s="18"/>
      <c r="M58" s="18"/>
      <c r="N58" s="18"/>
      <c r="O58" s="18"/>
    </row>
    <row r="59" spans="2:15" x14ac:dyDescent="0.2">
      <c r="B59" s="18"/>
      <c r="C59" s="18"/>
      <c r="D59" s="18"/>
      <c r="E59" s="18"/>
      <c r="F59" s="18"/>
      <c r="G59" s="18"/>
      <c r="H59" s="18"/>
      <c r="I59" s="18"/>
      <c r="J59" s="18"/>
      <c r="K59" s="18"/>
      <c r="L59" s="18"/>
      <c r="M59" s="18"/>
      <c r="N59" s="18"/>
      <c r="O59" s="18"/>
    </row>
    <row r="60" spans="2:15" x14ac:dyDescent="0.2">
      <c r="B60" s="18"/>
      <c r="C60" s="18"/>
      <c r="D60" s="18"/>
      <c r="E60" s="18"/>
      <c r="F60" s="18"/>
      <c r="G60" s="18"/>
      <c r="H60" s="18"/>
      <c r="I60" s="18"/>
      <c r="J60" s="18"/>
      <c r="K60" s="18"/>
      <c r="L60" s="18"/>
      <c r="M60" s="18"/>
      <c r="N60" s="18"/>
      <c r="O60" s="18"/>
    </row>
    <row r="61" spans="2:15" x14ac:dyDescent="0.2">
      <c r="B61" s="18"/>
      <c r="C61" s="18"/>
      <c r="D61" s="18"/>
      <c r="E61" s="18"/>
      <c r="F61" s="18"/>
      <c r="G61" s="18"/>
      <c r="H61" s="18"/>
      <c r="I61" s="18"/>
      <c r="J61" s="18"/>
      <c r="K61" s="18"/>
      <c r="L61" s="18"/>
      <c r="M61" s="18"/>
      <c r="N61" s="18"/>
      <c r="O61" s="18"/>
    </row>
    <row r="62" spans="2:15" x14ac:dyDescent="0.2">
      <c r="B62" s="18"/>
      <c r="C62" s="18"/>
      <c r="D62" s="18"/>
      <c r="E62" s="18"/>
      <c r="F62" s="18"/>
      <c r="G62" s="18"/>
      <c r="H62" s="18"/>
      <c r="I62" s="18"/>
      <c r="J62" s="18"/>
      <c r="K62" s="18"/>
      <c r="L62" s="18"/>
      <c r="M62" s="18"/>
      <c r="N62" s="18"/>
      <c r="O62" s="18"/>
    </row>
    <row r="63" spans="2:15" x14ac:dyDescent="0.2">
      <c r="B63" s="18"/>
      <c r="C63" s="18"/>
      <c r="D63" s="18"/>
      <c r="E63" s="18"/>
      <c r="F63" s="18"/>
      <c r="G63" s="18"/>
      <c r="H63" s="18"/>
      <c r="I63" s="18"/>
      <c r="J63" s="18"/>
      <c r="K63" s="18"/>
      <c r="L63" s="18"/>
      <c r="M63" s="18"/>
      <c r="N63" s="18"/>
      <c r="O63" s="18"/>
    </row>
    <row r="64" spans="2:15" x14ac:dyDescent="0.2">
      <c r="B64" s="18"/>
      <c r="C64" s="18"/>
      <c r="D64" s="18"/>
      <c r="E64" s="18"/>
      <c r="F64" s="18"/>
      <c r="G64" s="18"/>
      <c r="H64" s="18"/>
      <c r="I64" s="18"/>
      <c r="J64" s="18"/>
      <c r="K64" s="18"/>
      <c r="L64" s="18"/>
      <c r="M64" s="18"/>
      <c r="N64" s="18"/>
      <c r="O64" s="18"/>
    </row>
    <row r="65" spans="2:15" x14ac:dyDescent="0.2">
      <c r="B65" s="18"/>
      <c r="C65" s="18"/>
      <c r="D65" s="18"/>
      <c r="E65" s="18"/>
      <c r="F65" s="18"/>
      <c r="G65" s="18"/>
      <c r="H65" s="18"/>
      <c r="I65" s="18"/>
      <c r="J65" s="18"/>
      <c r="K65" s="18"/>
      <c r="L65" s="18"/>
      <c r="M65" s="18"/>
      <c r="N65" s="18"/>
      <c r="O65" s="18"/>
    </row>
    <row r="66" spans="2:15" x14ac:dyDescent="0.2">
      <c r="B66" s="18"/>
      <c r="C66" s="18"/>
      <c r="D66" s="18"/>
      <c r="E66" s="18"/>
      <c r="F66" s="18"/>
      <c r="G66" s="18"/>
      <c r="H66" s="18"/>
      <c r="I66" s="18"/>
      <c r="J66" s="18"/>
      <c r="K66" s="18"/>
      <c r="L66" s="18"/>
      <c r="M66" s="18"/>
      <c r="N66" s="18"/>
      <c r="O66" s="18"/>
    </row>
    <row r="67" spans="2:15" x14ac:dyDescent="0.2">
      <c r="B67" s="18"/>
      <c r="C67" s="18"/>
      <c r="D67" s="18"/>
      <c r="E67" s="18"/>
      <c r="F67" s="18"/>
      <c r="G67" s="18"/>
      <c r="H67" s="18"/>
      <c r="I67" s="18"/>
      <c r="J67" s="18"/>
      <c r="K67" s="18"/>
      <c r="L67" s="18"/>
      <c r="M67" s="18"/>
      <c r="N67" s="18"/>
      <c r="O67" s="18"/>
    </row>
    <row r="68" spans="2:15" x14ac:dyDescent="0.2">
      <c r="B68" s="18"/>
      <c r="C68" s="18"/>
      <c r="D68" s="18"/>
      <c r="E68" s="18"/>
      <c r="F68" s="18"/>
      <c r="G68" s="18"/>
      <c r="H68" s="18"/>
      <c r="I68" s="18"/>
      <c r="J68" s="18"/>
      <c r="K68" s="18"/>
      <c r="L68" s="18"/>
      <c r="M68" s="18"/>
      <c r="N68" s="18"/>
      <c r="O68" s="18"/>
    </row>
    <row r="69" spans="2:15" x14ac:dyDescent="0.2">
      <c r="B69" s="18"/>
      <c r="C69" s="18"/>
      <c r="D69" s="18"/>
      <c r="E69" s="18"/>
      <c r="F69" s="18"/>
      <c r="G69" s="18"/>
      <c r="H69" s="18"/>
      <c r="I69" s="18"/>
      <c r="J69" s="18"/>
      <c r="K69" s="18"/>
      <c r="L69" s="18"/>
      <c r="M69" s="18"/>
      <c r="N69" s="18"/>
      <c r="O69" s="18"/>
    </row>
    <row r="70" spans="2:15" x14ac:dyDescent="0.2">
      <c r="B70" s="18"/>
      <c r="C70" s="18"/>
      <c r="D70" s="18"/>
      <c r="E70" s="18"/>
      <c r="F70" s="18"/>
      <c r="G70" s="18"/>
      <c r="H70" s="18"/>
      <c r="I70" s="18"/>
      <c r="J70" s="18"/>
      <c r="K70" s="18"/>
      <c r="L70" s="18"/>
      <c r="M70" s="18"/>
      <c r="N70" s="18"/>
      <c r="O70" s="18"/>
    </row>
    <row r="71" spans="2:15" x14ac:dyDescent="0.2">
      <c r="B71" s="18"/>
      <c r="C71" s="18"/>
      <c r="D71" s="18"/>
      <c r="E71" s="18"/>
      <c r="F71" s="18"/>
      <c r="G71" s="18"/>
      <c r="H71" s="18"/>
      <c r="I71" s="18"/>
      <c r="J71" s="18"/>
      <c r="K71" s="18"/>
      <c r="L71" s="18"/>
      <c r="M71" s="18"/>
      <c r="N71" s="18"/>
      <c r="O71" s="18"/>
    </row>
    <row r="72" spans="2:15" x14ac:dyDescent="0.2">
      <c r="B72" s="18"/>
      <c r="C72" s="18"/>
      <c r="D72" s="18"/>
      <c r="E72" s="18"/>
      <c r="F72" s="18"/>
      <c r="G72" s="18"/>
      <c r="H72" s="18"/>
      <c r="I72" s="18"/>
      <c r="J72" s="18"/>
      <c r="K72" s="18"/>
      <c r="L72" s="18"/>
      <c r="M72" s="18"/>
      <c r="N72" s="18"/>
      <c r="O72" s="18"/>
    </row>
    <row r="73" spans="2:15" x14ac:dyDescent="0.2">
      <c r="B73" s="18"/>
      <c r="C73" s="18"/>
      <c r="D73" s="18"/>
      <c r="E73" s="18"/>
      <c r="F73" s="18"/>
      <c r="G73" s="18"/>
      <c r="H73" s="18"/>
      <c r="I73" s="18"/>
      <c r="J73" s="18"/>
      <c r="K73" s="18"/>
      <c r="L73" s="18"/>
      <c r="M73" s="18"/>
      <c r="N73" s="18"/>
      <c r="O73" s="18"/>
    </row>
    <row r="74" spans="2:15" x14ac:dyDescent="0.2">
      <c r="B74" s="18"/>
      <c r="C74" s="18"/>
      <c r="D74" s="18"/>
      <c r="E74" s="18"/>
      <c r="F74" s="18"/>
      <c r="G74" s="18"/>
      <c r="H74" s="18"/>
      <c r="I74" s="18"/>
      <c r="J74" s="18"/>
      <c r="K74" s="18"/>
      <c r="L74" s="18"/>
      <c r="M74" s="18"/>
      <c r="N74" s="18"/>
      <c r="O74" s="18"/>
    </row>
    <row r="75" spans="2:15" x14ac:dyDescent="0.2">
      <c r="B75" s="18"/>
      <c r="C75" s="18"/>
      <c r="D75" s="18"/>
      <c r="E75" s="18"/>
      <c r="F75" s="18"/>
      <c r="G75" s="18"/>
      <c r="H75" s="18"/>
      <c r="I75" s="18"/>
      <c r="J75" s="18"/>
      <c r="K75" s="18"/>
      <c r="L75" s="18"/>
      <c r="M75" s="18"/>
      <c r="N75" s="18"/>
      <c r="O75" s="18"/>
    </row>
    <row r="76" spans="2:15" x14ac:dyDescent="0.2">
      <c r="B76" s="18"/>
      <c r="C76" s="18"/>
      <c r="D76" s="18"/>
      <c r="E76" s="18"/>
      <c r="F76" s="18"/>
      <c r="G76" s="18"/>
      <c r="H76" s="18"/>
      <c r="I76" s="18"/>
      <c r="J76" s="18"/>
      <c r="K76" s="18"/>
      <c r="L76" s="18"/>
      <c r="M76" s="18"/>
      <c r="N76" s="18"/>
      <c r="O76" s="18"/>
    </row>
    <row r="77" spans="2:15" x14ac:dyDescent="0.2">
      <c r="B77" s="18"/>
      <c r="C77" s="18"/>
      <c r="D77" s="18"/>
      <c r="E77" s="18"/>
      <c r="F77" s="18"/>
      <c r="G77" s="18"/>
      <c r="H77" s="18"/>
      <c r="I77" s="18"/>
      <c r="J77" s="18"/>
      <c r="K77" s="18"/>
      <c r="L77" s="18"/>
      <c r="M77" s="18"/>
      <c r="N77" s="18"/>
      <c r="O77" s="18"/>
    </row>
    <row r="78" spans="2:15" x14ac:dyDescent="0.2">
      <c r="B78" s="18"/>
      <c r="C78" s="18"/>
      <c r="D78" s="18"/>
      <c r="E78" s="18"/>
      <c r="F78" s="18"/>
      <c r="G78" s="18"/>
      <c r="H78" s="18"/>
      <c r="I78" s="18"/>
      <c r="J78" s="18"/>
      <c r="K78" s="18"/>
      <c r="L78" s="18"/>
      <c r="M78" s="18"/>
      <c r="N78" s="18"/>
      <c r="O78" s="18"/>
    </row>
    <row r="79" spans="2:15" x14ac:dyDescent="0.2">
      <c r="B79" s="18"/>
      <c r="C79" s="18"/>
      <c r="D79" s="18"/>
      <c r="E79" s="18"/>
      <c r="F79" s="18"/>
      <c r="G79" s="18"/>
      <c r="H79" s="18"/>
      <c r="I79" s="18"/>
      <c r="J79" s="18"/>
      <c r="K79" s="18"/>
      <c r="L79" s="18"/>
      <c r="M79" s="18"/>
      <c r="N79" s="18"/>
      <c r="O79" s="18"/>
    </row>
    <row r="80" spans="2:15" x14ac:dyDescent="0.2">
      <c r="B80" s="18"/>
      <c r="C80" s="18"/>
      <c r="D80" s="18"/>
      <c r="E80" s="18"/>
      <c r="F80" s="18"/>
      <c r="G80" s="18"/>
      <c r="H80" s="18"/>
      <c r="I80" s="18"/>
      <c r="J80" s="18"/>
      <c r="K80" s="18"/>
      <c r="L80" s="18"/>
      <c r="M80" s="18"/>
      <c r="N80" s="18"/>
      <c r="O80" s="18"/>
    </row>
    <row r="81" spans="2:15" x14ac:dyDescent="0.2">
      <c r="B81" s="18"/>
      <c r="C81" s="18"/>
      <c r="D81" s="18"/>
      <c r="E81" s="18"/>
      <c r="F81" s="18"/>
      <c r="G81" s="18"/>
      <c r="H81" s="18"/>
      <c r="I81" s="18"/>
      <c r="J81" s="18"/>
      <c r="K81" s="18"/>
      <c r="L81" s="18"/>
      <c r="M81" s="18"/>
      <c r="N81" s="18"/>
      <c r="O81" s="18"/>
    </row>
    <row r="82" spans="2:15" x14ac:dyDescent="0.2">
      <c r="B82" s="18"/>
      <c r="C82" s="18"/>
      <c r="D82" s="18"/>
      <c r="E82" s="18"/>
      <c r="F82" s="18"/>
      <c r="G82" s="18"/>
      <c r="H82" s="18"/>
      <c r="I82" s="18"/>
      <c r="J82" s="18"/>
      <c r="K82" s="18"/>
      <c r="L82" s="18"/>
      <c r="M82" s="18"/>
      <c r="N82" s="18"/>
      <c r="O82" s="18"/>
    </row>
    <row r="83" spans="2:15" x14ac:dyDescent="0.2">
      <c r="B83" s="18"/>
      <c r="C83" s="18"/>
      <c r="D83" s="18"/>
      <c r="E83" s="18"/>
      <c r="F83" s="18"/>
      <c r="G83" s="18"/>
      <c r="H83" s="18"/>
      <c r="I83" s="18"/>
      <c r="J83" s="18"/>
      <c r="K83" s="18"/>
      <c r="L83" s="18"/>
      <c r="M83" s="18"/>
      <c r="N83" s="18"/>
      <c r="O83" s="18"/>
    </row>
    <row r="84" spans="2:15" x14ac:dyDescent="0.2">
      <c r="B84" s="18"/>
      <c r="C84" s="18"/>
      <c r="D84" s="18"/>
      <c r="E84" s="18"/>
      <c r="F84" s="18"/>
      <c r="G84" s="18"/>
      <c r="H84" s="18"/>
      <c r="I84" s="18"/>
      <c r="J84" s="18"/>
      <c r="K84" s="18"/>
      <c r="L84" s="18"/>
      <c r="M84" s="18"/>
      <c r="N84" s="18"/>
      <c r="O84" s="18"/>
    </row>
    <row r="85" spans="2:15" x14ac:dyDescent="0.2">
      <c r="B85" s="18"/>
      <c r="C85" s="18"/>
      <c r="D85" s="18"/>
      <c r="E85" s="18"/>
      <c r="F85" s="18"/>
      <c r="G85" s="18"/>
      <c r="H85" s="18"/>
      <c r="I85" s="18"/>
      <c r="J85" s="18"/>
      <c r="K85" s="18"/>
      <c r="L85" s="18"/>
      <c r="M85" s="18"/>
      <c r="N85" s="18"/>
      <c r="O85" s="18"/>
    </row>
    <row r="86" spans="2:15" x14ac:dyDescent="0.2">
      <c r="B86" s="18"/>
      <c r="C86" s="18"/>
      <c r="D86" s="18"/>
      <c r="E86" s="18"/>
      <c r="F86" s="18"/>
      <c r="G86" s="18"/>
      <c r="H86" s="18"/>
      <c r="I86" s="18"/>
      <c r="J86" s="18"/>
      <c r="K86" s="18"/>
      <c r="L86" s="18"/>
      <c r="M86" s="18"/>
      <c r="N86" s="18"/>
      <c r="O86" s="18"/>
    </row>
    <row r="87" spans="2:15" x14ac:dyDescent="0.2">
      <c r="B87" s="18"/>
      <c r="C87" s="18"/>
      <c r="D87" s="18"/>
      <c r="E87" s="18"/>
      <c r="F87" s="18"/>
      <c r="G87" s="18"/>
      <c r="H87" s="18"/>
      <c r="I87" s="18"/>
      <c r="J87" s="18"/>
      <c r="K87" s="18"/>
      <c r="L87" s="18"/>
      <c r="M87" s="18"/>
      <c r="N87" s="18"/>
      <c r="O87" s="18"/>
    </row>
    <row r="88" spans="2:15" x14ac:dyDescent="0.2">
      <c r="B88" s="18"/>
      <c r="C88" s="18"/>
      <c r="D88" s="18"/>
      <c r="E88" s="18"/>
      <c r="F88" s="18"/>
      <c r="G88" s="18"/>
      <c r="H88" s="18"/>
      <c r="I88" s="18"/>
      <c r="J88" s="18"/>
      <c r="K88" s="18"/>
      <c r="L88" s="18"/>
      <c r="M88" s="18"/>
      <c r="N88" s="18"/>
      <c r="O88" s="18"/>
    </row>
    <row r="89" spans="2:15" x14ac:dyDescent="0.2">
      <c r="B89" s="18"/>
      <c r="C89" s="18"/>
      <c r="D89" s="18"/>
      <c r="E89" s="18"/>
      <c r="F89" s="18"/>
      <c r="G89" s="18"/>
      <c r="H89" s="18"/>
      <c r="I89" s="18"/>
      <c r="J89" s="18"/>
      <c r="K89" s="18"/>
      <c r="L89" s="18"/>
      <c r="M89" s="18"/>
      <c r="N89" s="18"/>
      <c r="O89" s="18"/>
    </row>
    <row r="90" spans="2:15" x14ac:dyDescent="0.2">
      <c r="B90" s="18"/>
      <c r="C90" s="18"/>
      <c r="D90" s="18"/>
      <c r="E90" s="18"/>
      <c r="F90" s="18"/>
      <c r="G90" s="18"/>
      <c r="H90" s="18"/>
      <c r="I90" s="18"/>
      <c r="J90" s="18"/>
      <c r="K90" s="18"/>
      <c r="L90" s="18"/>
      <c r="M90" s="18"/>
      <c r="N90" s="18"/>
      <c r="O90" s="18"/>
    </row>
    <row r="91" spans="2:15" x14ac:dyDescent="0.2">
      <c r="B91" s="18"/>
      <c r="C91" s="18"/>
      <c r="D91" s="18"/>
      <c r="E91" s="18"/>
      <c r="F91" s="18"/>
      <c r="G91" s="18"/>
      <c r="H91" s="18"/>
      <c r="I91" s="18"/>
      <c r="J91" s="18"/>
      <c r="K91" s="18"/>
      <c r="L91" s="18"/>
      <c r="M91" s="18"/>
      <c r="N91" s="18"/>
      <c r="O91" s="18"/>
    </row>
    <row r="92" spans="2:15" x14ac:dyDescent="0.2">
      <c r="B92" s="18"/>
      <c r="C92" s="18"/>
      <c r="D92" s="18"/>
      <c r="E92" s="18"/>
      <c r="F92" s="18"/>
      <c r="G92" s="18"/>
      <c r="H92" s="18"/>
      <c r="I92" s="18"/>
      <c r="J92" s="18"/>
      <c r="K92" s="18"/>
      <c r="L92" s="18"/>
      <c r="M92" s="18"/>
      <c r="N92" s="18"/>
      <c r="O92" s="18"/>
    </row>
    <row r="93" spans="2:15" x14ac:dyDescent="0.2">
      <c r="B93" s="18"/>
      <c r="C93" s="18"/>
      <c r="D93" s="18"/>
      <c r="E93" s="18"/>
      <c r="F93" s="18"/>
      <c r="G93" s="18"/>
      <c r="H93" s="18"/>
      <c r="I93" s="18"/>
      <c r="J93" s="18"/>
      <c r="K93" s="18"/>
      <c r="L93" s="18"/>
      <c r="M93" s="18"/>
      <c r="N93" s="18"/>
      <c r="O93" s="18"/>
    </row>
    <row r="94" spans="2:15" x14ac:dyDescent="0.2">
      <c r="B94" s="18"/>
      <c r="C94" s="18"/>
      <c r="D94" s="18"/>
      <c r="E94" s="18"/>
      <c r="F94" s="18"/>
      <c r="G94" s="18"/>
      <c r="H94" s="18"/>
      <c r="I94" s="18"/>
      <c r="J94" s="18"/>
      <c r="K94" s="18"/>
      <c r="L94" s="18"/>
      <c r="M94" s="18"/>
      <c r="N94" s="18"/>
      <c r="O94" s="18"/>
    </row>
    <row r="95" spans="2:15" x14ac:dyDescent="0.2">
      <c r="B95" s="18"/>
      <c r="C95" s="18"/>
      <c r="D95" s="18"/>
      <c r="E95" s="18"/>
      <c r="F95" s="18"/>
      <c r="G95" s="18"/>
      <c r="H95" s="18"/>
      <c r="I95" s="18"/>
      <c r="J95" s="18"/>
      <c r="K95" s="18"/>
      <c r="L95" s="18"/>
      <c r="M95" s="18"/>
      <c r="N95" s="18"/>
      <c r="O95" s="18"/>
    </row>
    <row r="96" spans="2:15" x14ac:dyDescent="0.2">
      <c r="B96" s="18"/>
      <c r="C96" s="18"/>
      <c r="D96" s="18"/>
      <c r="E96" s="18"/>
      <c r="F96" s="18"/>
      <c r="G96" s="18"/>
      <c r="H96" s="18"/>
      <c r="I96" s="18"/>
      <c r="J96" s="18"/>
      <c r="K96" s="18"/>
      <c r="L96" s="18"/>
      <c r="M96" s="18"/>
      <c r="N96" s="18"/>
      <c r="O96" s="18"/>
    </row>
    <row r="97" spans="2:15" x14ac:dyDescent="0.2">
      <c r="B97" s="18"/>
      <c r="C97" s="18"/>
      <c r="D97" s="18"/>
      <c r="E97" s="18"/>
      <c r="F97" s="18"/>
      <c r="G97" s="18"/>
      <c r="H97" s="18"/>
      <c r="I97" s="18"/>
      <c r="J97" s="18"/>
      <c r="K97" s="18"/>
      <c r="L97" s="18"/>
      <c r="M97" s="18"/>
      <c r="N97" s="18"/>
      <c r="O97" s="18"/>
    </row>
    <row r="98" spans="2:15" x14ac:dyDescent="0.2">
      <c r="B98" s="18"/>
      <c r="C98" s="18"/>
      <c r="D98" s="18"/>
      <c r="E98" s="18"/>
      <c r="F98" s="18"/>
      <c r="G98" s="18"/>
      <c r="H98" s="18"/>
      <c r="I98" s="18"/>
      <c r="J98" s="18"/>
      <c r="K98" s="18"/>
      <c r="L98" s="18"/>
      <c r="M98" s="18"/>
      <c r="N98" s="18"/>
      <c r="O98" s="18"/>
    </row>
    <row r="99" spans="2:15" x14ac:dyDescent="0.2">
      <c r="B99" s="18"/>
      <c r="C99" s="18"/>
      <c r="D99" s="18"/>
      <c r="E99" s="18"/>
      <c r="F99" s="18"/>
      <c r="G99" s="18"/>
      <c r="H99" s="18"/>
      <c r="I99" s="18"/>
      <c r="J99" s="18"/>
      <c r="K99" s="18"/>
      <c r="L99" s="18"/>
      <c r="M99" s="18"/>
      <c r="N99" s="18"/>
      <c r="O99" s="18"/>
    </row>
    <row r="100" spans="2:15" x14ac:dyDescent="0.2">
      <c r="B100" s="18"/>
      <c r="C100" s="18"/>
      <c r="D100" s="18"/>
      <c r="E100" s="18"/>
      <c r="F100" s="18"/>
      <c r="G100" s="18"/>
      <c r="H100" s="18"/>
      <c r="I100" s="18"/>
      <c r="J100" s="18"/>
      <c r="K100" s="18"/>
      <c r="L100" s="18"/>
      <c r="M100" s="18"/>
      <c r="N100" s="18"/>
      <c r="O100" s="18"/>
    </row>
    <row r="101" spans="2:15" x14ac:dyDescent="0.2">
      <c r="B101" s="18"/>
      <c r="C101" s="18"/>
      <c r="D101" s="18"/>
      <c r="E101" s="18"/>
      <c r="F101" s="18"/>
      <c r="G101" s="18"/>
      <c r="H101" s="18"/>
      <c r="I101" s="18"/>
      <c r="J101" s="18"/>
      <c r="K101" s="18"/>
      <c r="L101" s="18"/>
      <c r="M101" s="18"/>
      <c r="N101" s="18"/>
      <c r="O101" s="18"/>
    </row>
    <row r="102" spans="2:15" x14ac:dyDescent="0.2">
      <c r="B102" s="18"/>
      <c r="C102" s="18"/>
      <c r="D102" s="18"/>
      <c r="E102" s="18"/>
      <c r="F102" s="18"/>
      <c r="G102" s="18"/>
      <c r="H102" s="18"/>
      <c r="I102" s="18"/>
      <c r="J102" s="18"/>
      <c r="K102" s="18"/>
      <c r="L102" s="18"/>
      <c r="M102" s="18"/>
      <c r="N102" s="18"/>
      <c r="O102" s="18"/>
    </row>
    <row r="103" spans="2:15" x14ac:dyDescent="0.2">
      <c r="B103" s="18"/>
      <c r="C103" s="18"/>
      <c r="D103" s="18"/>
      <c r="E103" s="18"/>
      <c r="F103" s="18"/>
      <c r="G103" s="18"/>
      <c r="H103" s="18"/>
      <c r="I103" s="18"/>
      <c r="J103" s="18"/>
      <c r="K103" s="18"/>
      <c r="L103" s="18"/>
      <c r="M103" s="18"/>
      <c r="N103" s="18"/>
      <c r="O103" s="18"/>
    </row>
    <row r="104" spans="2:15" x14ac:dyDescent="0.2">
      <c r="B104" s="18"/>
      <c r="C104" s="18"/>
      <c r="D104" s="18"/>
      <c r="E104" s="18"/>
      <c r="F104" s="18"/>
      <c r="G104" s="18"/>
      <c r="H104" s="18"/>
      <c r="I104" s="18"/>
      <c r="J104" s="18"/>
      <c r="K104" s="18"/>
      <c r="L104" s="18"/>
      <c r="M104" s="18"/>
      <c r="N104" s="18"/>
      <c r="O104" s="18"/>
    </row>
    <row r="105" spans="2:15" x14ac:dyDescent="0.2">
      <c r="B105" s="18"/>
      <c r="C105" s="18"/>
      <c r="D105" s="18"/>
      <c r="E105" s="18"/>
      <c r="F105" s="18"/>
      <c r="G105" s="18"/>
      <c r="H105" s="18"/>
      <c r="I105" s="18"/>
      <c r="J105" s="18"/>
      <c r="K105" s="18"/>
      <c r="L105" s="18"/>
      <c r="M105" s="18"/>
      <c r="N105" s="18"/>
      <c r="O105" s="18"/>
    </row>
    <row r="106" spans="2:15" x14ac:dyDescent="0.2">
      <c r="B106" s="18"/>
      <c r="C106" s="18"/>
      <c r="D106" s="18"/>
      <c r="E106" s="18"/>
      <c r="F106" s="18"/>
      <c r="G106" s="18"/>
      <c r="H106" s="18"/>
      <c r="I106" s="18"/>
      <c r="J106" s="18"/>
      <c r="K106" s="18"/>
      <c r="L106" s="18"/>
      <c r="M106" s="18"/>
      <c r="N106" s="18"/>
      <c r="O106" s="18"/>
    </row>
    <row r="107" spans="2:15" x14ac:dyDescent="0.2">
      <c r="B107" s="18"/>
      <c r="C107" s="18"/>
      <c r="D107" s="18"/>
      <c r="E107" s="18"/>
      <c r="F107" s="18"/>
      <c r="G107" s="18"/>
      <c r="H107" s="18"/>
      <c r="I107" s="18"/>
      <c r="J107" s="18"/>
      <c r="K107" s="18"/>
      <c r="L107" s="18"/>
      <c r="M107" s="18"/>
      <c r="N107" s="18"/>
      <c r="O107" s="18"/>
    </row>
    <row r="108" spans="2:15" x14ac:dyDescent="0.2">
      <c r="B108" s="18"/>
      <c r="C108" s="18"/>
      <c r="D108" s="18"/>
      <c r="E108" s="18"/>
      <c r="F108" s="18"/>
      <c r="G108" s="18"/>
      <c r="H108" s="18"/>
      <c r="I108" s="18"/>
      <c r="J108" s="18"/>
      <c r="K108" s="18"/>
      <c r="L108" s="18"/>
      <c r="M108" s="18"/>
      <c r="N108" s="18"/>
      <c r="O108" s="18"/>
    </row>
    <row r="109" spans="2:15" x14ac:dyDescent="0.2">
      <c r="B109" s="18"/>
      <c r="C109" s="18"/>
      <c r="D109" s="18"/>
      <c r="E109" s="18"/>
      <c r="F109" s="18"/>
      <c r="G109" s="18"/>
      <c r="H109" s="18"/>
      <c r="I109" s="18"/>
      <c r="J109" s="18"/>
      <c r="K109" s="18"/>
      <c r="L109" s="18"/>
      <c r="M109" s="18"/>
      <c r="N109" s="18"/>
      <c r="O109" s="18"/>
    </row>
    <row r="110" spans="2:15" x14ac:dyDescent="0.2">
      <c r="B110" s="18"/>
      <c r="C110" s="18"/>
      <c r="D110" s="18"/>
      <c r="E110" s="18"/>
      <c r="F110" s="18"/>
      <c r="G110" s="18"/>
      <c r="H110" s="18"/>
      <c r="I110" s="18"/>
      <c r="J110" s="18"/>
      <c r="K110" s="18"/>
      <c r="L110" s="18"/>
      <c r="M110" s="18"/>
      <c r="N110" s="18"/>
      <c r="O110" s="18"/>
    </row>
    <row r="111" spans="2:15" x14ac:dyDescent="0.2">
      <c r="B111" s="18"/>
      <c r="C111" s="18"/>
      <c r="D111" s="18"/>
      <c r="E111" s="18"/>
      <c r="F111" s="18"/>
      <c r="G111" s="18"/>
      <c r="H111" s="18"/>
      <c r="I111" s="18"/>
      <c r="J111" s="18"/>
      <c r="K111" s="18"/>
      <c r="L111" s="18"/>
      <c r="M111" s="18"/>
      <c r="N111" s="18"/>
      <c r="O111" s="18"/>
    </row>
    <row r="112" spans="2:15" x14ac:dyDescent="0.2">
      <c r="B112" s="18"/>
      <c r="C112" s="18"/>
      <c r="D112" s="18"/>
      <c r="E112" s="18"/>
      <c r="F112" s="18"/>
      <c r="G112" s="18"/>
      <c r="H112" s="18"/>
      <c r="I112" s="18"/>
      <c r="J112" s="18"/>
      <c r="K112" s="18"/>
      <c r="L112" s="18"/>
      <c r="M112" s="18"/>
      <c r="N112" s="18"/>
      <c r="O112" s="18"/>
    </row>
    <row r="113" spans="2:15" x14ac:dyDescent="0.2">
      <c r="B113" s="18"/>
      <c r="C113" s="18"/>
      <c r="D113" s="18"/>
      <c r="E113" s="18"/>
      <c r="F113" s="18"/>
      <c r="G113" s="18"/>
      <c r="H113" s="18"/>
      <c r="I113" s="18"/>
      <c r="J113" s="18"/>
      <c r="K113" s="18"/>
      <c r="L113" s="18"/>
      <c r="M113" s="18"/>
      <c r="N113" s="18"/>
      <c r="O113" s="18"/>
    </row>
    <row r="114" spans="2:15" x14ac:dyDescent="0.2">
      <c r="B114" s="18"/>
      <c r="C114" s="18"/>
      <c r="D114" s="18"/>
      <c r="E114" s="18"/>
      <c r="F114" s="18"/>
      <c r="G114" s="18"/>
      <c r="H114" s="18"/>
      <c r="I114" s="18"/>
      <c r="J114" s="18"/>
      <c r="K114" s="18"/>
      <c r="L114" s="18"/>
      <c r="M114" s="18"/>
      <c r="N114" s="18"/>
      <c r="O114" s="18"/>
    </row>
    <row r="115" spans="2:15" x14ac:dyDescent="0.2">
      <c r="B115" s="18"/>
      <c r="C115" s="18"/>
      <c r="D115" s="18"/>
      <c r="E115" s="18"/>
      <c r="F115" s="18"/>
      <c r="G115" s="18"/>
      <c r="H115" s="18"/>
      <c r="I115" s="18"/>
      <c r="J115" s="18"/>
      <c r="K115" s="18"/>
      <c r="L115" s="18"/>
      <c r="M115" s="18"/>
      <c r="N115" s="18"/>
      <c r="O115" s="18"/>
    </row>
    <row r="116" spans="2:15" x14ac:dyDescent="0.2">
      <c r="B116" s="18"/>
      <c r="C116" s="18"/>
      <c r="D116" s="18"/>
      <c r="E116" s="18"/>
      <c r="F116" s="18"/>
      <c r="G116" s="18"/>
      <c r="H116" s="18"/>
      <c r="I116" s="18"/>
      <c r="J116" s="18"/>
      <c r="K116" s="18"/>
      <c r="L116" s="18"/>
      <c r="M116" s="18"/>
      <c r="N116" s="18"/>
      <c r="O116" s="18"/>
    </row>
    <row r="117" spans="2:15" x14ac:dyDescent="0.2">
      <c r="B117" s="18"/>
      <c r="C117" s="18"/>
      <c r="D117" s="18"/>
      <c r="E117" s="18"/>
      <c r="F117" s="18"/>
      <c r="G117" s="18"/>
      <c r="H117" s="18"/>
      <c r="I117" s="18"/>
      <c r="J117" s="18"/>
      <c r="K117" s="18"/>
      <c r="L117" s="18"/>
      <c r="M117" s="18"/>
      <c r="N117" s="18"/>
      <c r="O117" s="18"/>
    </row>
    <row r="118" spans="2:15" x14ac:dyDescent="0.2">
      <c r="B118" s="18"/>
      <c r="C118" s="18"/>
      <c r="D118" s="18"/>
      <c r="E118" s="18"/>
      <c r="F118" s="18"/>
      <c r="G118" s="18"/>
      <c r="H118" s="18"/>
      <c r="I118" s="18"/>
      <c r="J118" s="18"/>
      <c r="K118" s="18"/>
      <c r="L118" s="18"/>
      <c r="M118" s="18"/>
      <c r="N118" s="18"/>
      <c r="O118" s="18"/>
    </row>
    <row r="119" spans="2:15" x14ac:dyDescent="0.2">
      <c r="B119" s="18"/>
      <c r="C119" s="18"/>
      <c r="D119" s="18"/>
      <c r="E119" s="18"/>
      <c r="F119" s="18"/>
      <c r="G119" s="18"/>
      <c r="H119" s="18"/>
      <c r="I119" s="18"/>
      <c r="J119" s="18"/>
      <c r="K119" s="18"/>
      <c r="L119" s="18"/>
      <c r="M119" s="18"/>
      <c r="N119" s="18"/>
      <c r="O119" s="18"/>
    </row>
    <row r="120" spans="2:15" x14ac:dyDescent="0.2">
      <c r="B120" s="18"/>
      <c r="C120" s="18"/>
      <c r="D120" s="18"/>
      <c r="E120" s="18"/>
      <c r="F120" s="18"/>
      <c r="G120" s="18"/>
      <c r="H120" s="18"/>
      <c r="I120" s="18"/>
      <c r="J120" s="18"/>
      <c r="K120" s="18"/>
      <c r="L120" s="18"/>
      <c r="M120" s="18"/>
      <c r="N120" s="18"/>
      <c r="O120" s="18"/>
    </row>
    <row r="121" spans="2:15" x14ac:dyDescent="0.2">
      <c r="B121" s="18"/>
      <c r="C121" s="18"/>
      <c r="D121" s="18"/>
      <c r="E121" s="18"/>
      <c r="F121" s="18"/>
      <c r="G121" s="18"/>
      <c r="H121" s="18"/>
      <c r="I121" s="18"/>
      <c r="J121" s="18"/>
      <c r="K121" s="18"/>
      <c r="L121" s="18"/>
      <c r="M121" s="18"/>
      <c r="N121" s="18"/>
      <c r="O121" s="18"/>
    </row>
    <row r="122" spans="2:15" x14ac:dyDescent="0.2">
      <c r="B122" s="18"/>
      <c r="C122" s="18"/>
      <c r="D122" s="18"/>
      <c r="E122" s="18"/>
      <c r="F122" s="18"/>
      <c r="G122" s="18"/>
      <c r="H122" s="18"/>
      <c r="I122" s="18"/>
      <c r="J122" s="18"/>
      <c r="K122" s="18"/>
      <c r="L122" s="18"/>
      <c r="M122" s="18"/>
      <c r="N122" s="18"/>
      <c r="O122" s="18"/>
    </row>
    <row r="123" spans="2:15" x14ac:dyDescent="0.2">
      <c r="B123" s="18"/>
      <c r="C123" s="18"/>
      <c r="D123" s="18"/>
      <c r="E123" s="18"/>
      <c r="F123" s="18"/>
      <c r="G123" s="18"/>
      <c r="H123" s="18"/>
      <c r="I123" s="18"/>
      <c r="J123" s="18"/>
      <c r="K123" s="18"/>
      <c r="L123" s="18"/>
      <c r="M123" s="18"/>
      <c r="N123" s="18"/>
      <c r="O123" s="18"/>
    </row>
    <row r="124" spans="2:15" x14ac:dyDescent="0.2">
      <c r="B124" s="18"/>
      <c r="C124" s="18"/>
      <c r="D124" s="18"/>
      <c r="E124" s="18"/>
      <c r="F124" s="18"/>
      <c r="G124" s="18"/>
      <c r="H124" s="18"/>
      <c r="I124" s="18"/>
      <c r="J124" s="18"/>
      <c r="K124" s="18"/>
      <c r="L124" s="18"/>
      <c r="M124" s="18"/>
      <c r="N124" s="18"/>
      <c r="O124" s="18"/>
    </row>
    <row r="125" spans="2:15" x14ac:dyDescent="0.2">
      <c r="B125" s="18"/>
      <c r="C125" s="18"/>
      <c r="D125" s="18"/>
      <c r="E125" s="18"/>
      <c r="F125" s="18"/>
      <c r="G125" s="18"/>
      <c r="H125" s="18"/>
      <c r="I125" s="18"/>
      <c r="J125" s="18"/>
      <c r="K125" s="18"/>
      <c r="L125" s="18"/>
      <c r="M125" s="18"/>
      <c r="N125" s="18"/>
      <c r="O125" s="18"/>
    </row>
    <row r="126" spans="2:15" x14ac:dyDescent="0.2">
      <c r="B126" s="18"/>
      <c r="C126" s="18"/>
      <c r="D126" s="18"/>
      <c r="E126" s="18"/>
      <c r="F126" s="18"/>
      <c r="G126" s="18"/>
      <c r="H126" s="18"/>
      <c r="I126" s="18"/>
      <c r="J126" s="18"/>
      <c r="K126" s="18"/>
      <c r="L126" s="18"/>
      <c r="M126" s="18"/>
      <c r="N126" s="18"/>
      <c r="O126" s="18"/>
    </row>
    <row r="127" spans="2:15" x14ac:dyDescent="0.2">
      <c r="B127" s="18"/>
      <c r="C127" s="18"/>
      <c r="D127" s="18"/>
      <c r="E127" s="18"/>
      <c r="F127" s="18"/>
      <c r="G127" s="18"/>
      <c r="H127" s="18"/>
      <c r="I127" s="18"/>
      <c r="J127" s="18"/>
      <c r="K127" s="18"/>
      <c r="L127" s="18"/>
      <c r="M127" s="18"/>
      <c r="N127" s="18"/>
      <c r="O127" s="18"/>
    </row>
    <row r="128" spans="2:15" x14ac:dyDescent="0.2">
      <c r="B128" s="18"/>
      <c r="C128" s="18"/>
      <c r="D128" s="18"/>
      <c r="E128" s="18"/>
      <c r="F128" s="18"/>
      <c r="G128" s="18"/>
      <c r="H128" s="18"/>
      <c r="I128" s="18"/>
      <c r="J128" s="18"/>
      <c r="K128" s="18"/>
      <c r="L128" s="18"/>
      <c r="M128" s="18"/>
      <c r="N128" s="18"/>
      <c r="O128" s="18"/>
    </row>
    <row r="129" spans="2:15" x14ac:dyDescent="0.2">
      <c r="B129" s="18"/>
      <c r="C129" s="18"/>
      <c r="D129" s="18"/>
      <c r="E129" s="18"/>
      <c r="F129" s="18"/>
      <c r="G129" s="18"/>
      <c r="H129" s="18"/>
      <c r="I129" s="18"/>
      <c r="J129" s="18"/>
      <c r="K129" s="18"/>
      <c r="L129" s="18"/>
      <c r="M129" s="18"/>
      <c r="N129" s="18"/>
      <c r="O129" s="18"/>
    </row>
    <row r="130" spans="2:15" x14ac:dyDescent="0.2">
      <c r="B130" s="18"/>
      <c r="C130" s="18"/>
      <c r="D130" s="18"/>
      <c r="E130" s="18"/>
      <c r="F130" s="18"/>
      <c r="G130" s="18"/>
      <c r="H130" s="18"/>
      <c r="I130" s="18"/>
      <c r="J130" s="18"/>
      <c r="K130" s="18"/>
      <c r="L130" s="18"/>
      <c r="M130" s="18"/>
      <c r="N130" s="18"/>
      <c r="O130" s="18"/>
    </row>
    <row r="131" spans="2:15" x14ac:dyDescent="0.2">
      <c r="B131" s="18"/>
      <c r="C131" s="18"/>
      <c r="D131" s="18"/>
      <c r="E131" s="18"/>
      <c r="F131" s="18"/>
      <c r="G131" s="18"/>
      <c r="H131" s="18"/>
      <c r="I131" s="18"/>
      <c r="J131" s="18"/>
      <c r="K131" s="18"/>
      <c r="L131" s="18"/>
      <c r="M131" s="18"/>
      <c r="N131" s="18"/>
      <c r="O131" s="18"/>
    </row>
    <row r="132" spans="2:15" x14ac:dyDescent="0.2">
      <c r="B132" s="18"/>
      <c r="C132" s="18"/>
      <c r="D132" s="18"/>
      <c r="E132" s="18"/>
      <c r="F132" s="18"/>
      <c r="G132" s="18"/>
      <c r="H132" s="18"/>
      <c r="I132" s="18"/>
      <c r="J132" s="18"/>
      <c r="K132" s="18"/>
      <c r="L132" s="18"/>
      <c r="M132" s="18"/>
      <c r="N132" s="18"/>
      <c r="O132" s="18"/>
    </row>
    <row r="133" spans="2:15" x14ac:dyDescent="0.2">
      <c r="B133" s="18"/>
      <c r="C133" s="18"/>
      <c r="D133" s="18"/>
      <c r="E133" s="18"/>
      <c r="F133" s="18"/>
      <c r="G133" s="18"/>
      <c r="H133" s="18"/>
      <c r="I133" s="18"/>
      <c r="J133" s="18"/>
      <c r="K133" s="18"/>
      <c r="L133" s="18"/>
      <c r="M133" s="18"/>
      <c r="N133" s="18"/>
      <c r="O133" s="18"/>
    </row>
    <row r="134" spans="2:15" x14ac:dyDescent="0.2">
      <c r="B134" s="18"/>
      <c r="C134" s="18"/>
      <c r="D134" s="18"/>
      <c r="E134" s="18"/>
      <c r="F134" s="18"/>
      <c r="G134" s="18"/>
      <c r="H134" s="18"/>
      <c r="I134" s="18"/>
      <c r="J134" s="18"/>
      <c r="K134" s="18"/>
      <c r="L134" s="18"/>
      <c r="M134" s="18"/>
      <c r="N134" s="18"/>
      <c r="O134" s="18"/>
    </row>
    <row r="135" spans="2:15" x14ac:dyDescent="0.2">
      <c r="B135" s="18"/>
      <c r="C135" s="18"/>
      <c r="D135" s="18"/>
      <c r="E135" s="18"/>
      <c r="F135" s="18"/>
      <c r="G135" s="18"/>
      <c r="H135" s="18"/>
      <c r="I135" s="18"/>
      <c r="J135" s="18"/>
      <c r="K135" s="18"/>
      <c r="L135" s="18"/>
      <c r="M135" s="18"/>
      <c r="N135" s="18"/>
      <c r="O135" s="18"/>
    </row>
    <row r="136" spans="2:15" x14ac:dyDescent="0.2">
      <c r="B136" s="18"/>
      <c r="C136" s="18"/>
      <c r="D136" s="18"/>
      <c r="E136" s="18"/>
      <c r="F136" s="18"/>
      <c r="G136" s="18"/>
      <c r="H136" s="18"/>
      <c r="I136" s="18"/>
      <c r="J136" s="18"/>
      <c r="K136" s="18"/>
      <c r="L136" s="18"/>
      <c r="M136" s="18"/>
      <c r="N136" s="18"/>
      <c r="O136" s="18"/>
    </row>
    <row r="137" spans="2:15" x14ac:dyDescent="0.2">
      <c r="B137" s="18"/>
      <c r="C137" s="18"/>
      <c r="D137" s="18"/>
      <c r="E137" s="18"/>
      <c r="F137" s="18"/>
      <c r="G137" s="18"/>
      <c r="H137" s="18"/>
      <c r="I137" s="18"/>
      <c r="J137" s="18"/>
      <c r="K137" s="18"/>
      <c r="L137" s="18"/>
      <c r="M137" s="18"/>
      <c r="N137" s="18"/>
      <c r="O137" s="18"/>
    </row>
    <row r="138" spans="2:15" x14ac:dyDescent="0.2">
      <c r="B138" s="18"/>
      <c r="C138" s="18"/>
      <c r="D138" s="18"/>
      <c r="E138" s="18"/>
      <c r="F138" s="18"/>
      <c r="G138" s="18"/>
      <c r="H138" s="18"/>
      <c r="I138" s="18"/>
      <c r="J138" s="18"/>
      <c r="K138" s="18"/>
      <c r="L138" s="18"/>
      <c r="M138" s="18"/>
      <c r="N138" s="18"/>
      <c r="O138" s="18"/>
    </row>
    <row r="139" spans="2:15" x14ac:dyDescent="0.2">
      <c r="B139" s="18"/>
      <c r="C139" s="18"/>
      <c r="D139" s="18"/>
      <c r="E139" s="18"/>
      <c r="F139" s="18"/>
      <c r="G139" s="18"/>
      <c r="H139" s="18"/>
      <c r="I139" s="18"/>
      <c r="J139" s="18"/>
      <c r="K139" s="18"/>
      <c r="L139" s="18"/>
      <c r="M139" s="18"/>
      <c r="N139" s="18"/>
      <c r="O139" s="18"/>
    </row>
    <row r="140" spans="2:15" x14ac:dyDescent="0.2">
      <c r="B140" s="18"/>
      <c r="C140" s="18"/>
      <c r="D140" s="18"/>
      <c r="E140" s="18"/>
      <c r="F140" s="18"/>
      <c r="G140" s="18"/>
      <c r="H140" s="18"/>
      <c r="I140" s="18"/>
      <c r="J140" s="18"/>
      <c r="K140" s="18"/>
      <c r="L140" s="18"/>
      <c r="M140" s="18"/>
      <c r="N140" s="18"/>
      <c r="O140" s="18"/>
    </row>
    <row r="141" spans="2:15" x14ac:dyDescent="0.2">
      <c r="B141" s="18"/>
      <c r="C141" s="18"/>
      <c r="D141" s="18"/>
      <c r="E141" s="18"/>
      <c r="F141" s="18"/>
      <c r="G141" s="18"/>
      <c r="H141" s="18"/>
      <c r="I141" s="18"/>
      <c r="J141" s="18"/>
      <c r="K141" s="18"/>
      <c r="L141" s="18"/>
      <c r="M141" s="18"/>
      <c r="N141" s="18"/>
      <c r="O141" s="18"/>
    </row>
    <row r="142" spans="2:15" x14ac:dyDescent="0.2">
      <c r="B142" s="18"/>
      <c r="C142" s="18"/>
      <c r="D142" s="18"/>
      <c r="E142" s="18"/>
      <c r="F142" s="18"/>
      <c r="G142" s="18"/>
      <c r="H142" s="18"/>
      <c r="I142" s="18"/>
      <c r="J142" s="18"/>
      <c r="K142" s="18"/>
      <c r="L142" s="18"/>
      <c r="M142" s="18"/>
      <c r="N142" s="18"/>
      <c r="O142" s="18"/>
    </row>
    <row r="143" spans="2:15" x14ac:dyDescent="0.2">
      <c r="B143" s="18"/>
      <c r="C143" s="18"/>
      <c r="D143" s="18"/>
      <c r="E143" s="18"/>
      <c r="F143" s="18"/>
      <c r="G143" s="18"/>
      <c r="H143" s="18"/>
      <c r="I143" s="18"/>
      <c r="J143" s="18"/>
      <c r="K143" s="18"/>
      <c r="L143" s="18"/>
      <c r="M143" s="18"/>
      <c r="N143" s="18"/>
      <c r="O143" s="18"/>
    </row>
    <row r="144" spans="2:15" x14ac:dyDescent="0.2">
      <c r="B144" s="18"/>
      <c r="C144" s="18"/>
      <c r="D144" s="18"/>
      <c r="E144" s="18"/>
      <c r="F144" s="18"/>
      <c r="G144" s="18"/>
      <c r="H144" s="18"/>
      <c r="I144" s="18"/>
      <c r="J144" s="18"/>
      <c r="K144" s="18"/>
      <c r="L144" s="18"/>
      <c r="M144" s="18"/>
      <c r="N144" s="18"/>
      <c r="O144" s="18"/>
    </row>
    <row r="145" spans="2:15" x14ac:dyDescent="0.2">
      <c r="B145" s="18"/>
      <c r="C145" s="18"/>
      <c r="D145" s="18"/>
      <c r="E145" s="18"/>
      <c r="F145" s="18"/>
      <c r="G145" s="18"/>
      <c r="H145" s="18"/>
      <c r="I145" s="18"/>
      <c r="J145" s="18"/>
      <c r="K145" s="18"/>
      <c r="L145" s="18"/>
      <c r="M145" s="18"/>
      <c r="N145" s="18"/>
      <c r="O145" s="18"/>
    </row>
    <row r="146" spans="2:15" x14ac:dyDescent="0.2">
      <c r="B146" s="18"/>
      <c r="C146" s="18"/>
      <c r="D146" s="18"/>
      <c r="E146" s="18"/>
      <c r="F146" s="18"/>
      <c r="G146" s="18"/>
      <c r="H146" s="18"/>
      <c r="I146" s="18"/>
      <c r="J146" s="18"/>
      <c r="K146" s="18"/>
      <c r="L146" s="18"/>
      <c r="M146" s="18"/>
      <c r="N146" s="18"/>
      <c r="O146" s="18"/>
    </row>
    <row r="147" spans="2:15" x14ac:dyDescent="0.2">
      <c r="B147" s="18"/>
      <c r="C147" s="18"/>
      <c r="D147" s="18"/>
      <c r="E147" s="18"/>
      <c r="F147" s="18"/>
      <c r="G147" s="18"/>
      <c r="H147" s="18"/>
      <c r="I147" s="18"/>
      <c r="J147" s="18"/>
      <c r="K147" s="18"/>
      <c r="L147" s="18"/>
      <c r="M147" s="18"/>
      <c r="N147" s="18"/>
      <c r="O147" s="18"/>
    </row>
    <row r="148" spans="2:15" x14ac:dyDescent="0.2">
      <c r="B148" s="18"/>
      <c r="C148" s="18"/>
      <c r="D148" s="18"/>
      <c r="E148" s="18"/>
      <c r="F148" s="18"/>
      <c r="G148" s="18"/>
      <c r="H148" s="18"/>
      <c r="I148" s="18"/>
      <c r="J148" s="18"/>
      <c r="K148" s="18"/>
      <c r="L148" s="18"/>
      <c r="M148" s="18"/>
      <c r="N148" s="18"/>
      <c r="O148" s="18"/>
    </row>
    <row r="149" spans="2:15" x14ac:dyDescent="0.2">
      <c r="B149" s="18"/>
      <c r="C149" s="18"/>
      <c r="D149" s="18"/>
      <c r="E149" s="18"/>
      <c r="F149" s="18"/>
      <c r="G149" s="18"/>
      <c r="H149" s="18"/>
      <c r="I149" s="18"/>
      <c r="J149" s="18"/>
      <c r="K149" s="18"/>
      <c r="L149" s="18"/>
      <c r="M149" s="18"/>
      <c r="N149" s="18"/>
      <c r="O149" s="18"/>
    </row>
    <row r="150" spans="2:15" x14ac:dyDescent="0.2">
      <c r="B150" s="18"/>
      <c r="C150" s="18"/>
      <c r="D150" s="18"/>
      <c r="E150" s="18"/>
      <c r="F150" s="18"/>
      <c r="G150" s="18"/>
      <c r="H150" s="18"/>
      <c r="I150" s="18"/>
      <c r="J150" s="18"/>
      <c r="K150" s="18"/>
      <c r="L150" s="18"/>
      <c r="M150" s="18"/>
      <c r="N150" s="18"/>
      <c r="O150" s="18"/>
    </row>
    <row r="151" spans="2:15" x14ac:dyDescent="0.2">
      <c r="B151" s="18"/>
      <c r="C151" s="18"/>
      <c r="D151" s="18"/>
      <c r="E151" s="18"/>
      <c r="F151" s="18"/>
      <c r="G151" s="18"/>
      <c r="H151" s="18"/>
      <c r="I151" s="18"/>
      <c r="J151" s="18"/>
      <c r="K151" s="18"/>
      <c r="L151" s="18"/>
      <c r="M151" s="18"/>
      <c r="N151" s="18"/>
      <c r="O151" s="18"/>
    </row>
    <row r="152" spans="2:15" x14ac:dyDescent="0.2">
      <c r="B152" s="18"/>
      <c r="C152" s="18"/>
      <c r="D152" s="18"/>
      <c r="E152" s="18"/>
      <c r="F152" s="18"/>
      <c r="G152" s="18"/>
      <c r="H152" s="18"/>
      <c r="I152" s="18"/>
      <c r="J152" s="18"/>
      <c r="K152" s="18"/>
      <c r="L152" s="18"/>
      <c r="M152" s="18"/>
      <c r="N152" s="18"/>
      <c r="O152" s="18"/>
    </row>
    <row r="153" spans="2:15" x14ac:dyDescent="0.2">
      <c r="B153" s="18"/>
      <c r="C153" s="18"/>
      <c r="D153" s="18"/>
      <c r="E153" s="18"/>
      <c r="F153" s="18"/>
      <c r="G153" s="18"/>
      <c r="H153" s="18"/>
      <c r="I153" s="18"/>
      <c r="J153" s="18"/>
      <c r="K153" s="18"/>
      <c r="L153" s="18"/>
      <c r="M153" s="18"/>
      <c r="N153" s="18"/>
      <c r="O153" s="18"/>
    </row>
    <row r="154" spans="2:15" x14ac:dyDescent="0.2">
      <c r="B154" s="18"/>
      <c r="C154" s="18"/>
      <c r="D154" s="18"/>
      <c r="E154" s="18"/>
      <c r="F154" s="18"/>
      <c r="G154" s="18"/>
      <c r="H154" s="18"/>
      <c r="I154" s="18"/>
      <c r="J154" s="18"/>
      <c r="K154" s="18"/>
      <c r="L154" s="18"/>
      <c r="M154" s="18"/>
      <c r="N154" s="18"/>
      <c r="O154" s="18"/>
    </row>
    <row r="155" spans="2:15" x14ac:dyDescent="0.2">
      <c r="B155" s="18"/>
      <c r="C155" s="18"/>
      <c r="D155" s="18"/>
      <c r="E155" s="18"/>
      <c r="F155" s="18"/>
      <c r="G155" s="18"/>
      <c r="H155" s="18"/>
      <c r="I155" s="18"/>
      <c r="J155" s="18"/>
      <c r="K155" s="18"/>
      <c r="L155" s="18"/>
      <c r="M155" s="18"/>
      <c r="N155" s="18"/>
      <c r="O155" s="18"/>
    </row>
    <row r="156" spans="2:15" x14ac:dyDescent="0.2">
      <c r="B156" s="18"/>
      <c r="C156" s="18"/>
      <c r="D156" s="18"/>
      <c r="E156" s="18"/>
      <c r="F156" s="18"/>
      <c r="G156" s="18"/>
      <c r="H156" s="18"/>
      <c r="I156" s="18"/>
      <c r="J156" s="18"/>
      <c r="K156" s="18"/>
      <c r="L156" s="18"/>
      <c r="M156" s="18"/>
      <c r="N156" s="18"/>
      <c r="O156" s="18"/>
    </row>
    <row r="157" spans="2:15" x14ac:dyDescent="0.2">
      <c r="B157" s="18"/>
      <c r="C157" s="18"/>
      <c r="D157" s="18"/>
      <c r="E157" s="18"/>
      <c r="F157" s="18"/>
      <c r="G157" s="18"/>
      <c r="H157" s="18"/>
      <c r="I157" s="18"/>
      <c r="J157" s="18"/>
      <c r="K157" s="18"/>
      <c r="L157" s="18"/>
      <c r="M157" s="18"/>
      <c r="N157" s="18"/>
      <c r="O157" s="18"/>
    </row>
    <row r="158" spans="2:15" x14ac:dyDescent="0.2">
      <c r="B158" s="18"/>
      <c r="C158" s="18"/>
      <c r="D158" s="18"/>
      <c r="E158" s="18"/>
      <c r="F158" s="18"/>
      <c r="G158" s="18"/>
      <c r="H158" s="18"/>
      <c r="I158" s="18"/>
      <c r="J158" s="18"/>
      <c r="K158" s="18"/>
      <c r="L158" s="18"/>
      <c r="M158" s="18"/>
      <c r="N158" s="18"/>
      <c r="O158" s="18"/>
    </row>
    <row r="159" spans="2:15" x14ac:dyDescent="0.2">
      <c r="B159" s="18"/>
      <c r="C159" s="18"/>
      <c r="D159" s="18"/>
      <c r="E159" s="18"/>
      <c r="F159" s="18"/>
      <c r="G159" s="18"/>
      <c r="H159" s="18"/>
      <c r="I159" s="18"/>
      <c r="J159" s="18"/>
      <c r="K159" s="18"/>
      <c r="L159" s="18"/>
      <c r="M159" s="18"/>
      <c r="N159" s="18"/>
      <c r="O159" s="18"/>
    </row>
    <row r="160" spans="2:15" x14ac:dyDescent="0.2">
      <c r="B160" s="18"/>
      <c r="C160" s="18"/>
      <c r="D160" s="18"/>
      <c r="E160" s="18"/>
      <c r="F160" s="18"/>
      <c r="G160" s="18"/>
      <c r="H160" s="18"/>
      <c r="I160" s="18"/>
      <c r="J160" s="18"/>
      <c r="K160" s="18"/>
      <c r="L160" s="18"/>
      <c r="M160" s="18"/>
      <c r="N160" s="18"/>
      <c r="O160" s="18"/>
    </row>
    <row r="161" spans="2:15" x14ac:dyDescent="0.2">
      <c r="B161" s="18"/>
      <c r="C161" s="18"/>
      <c r="D161" s="18"/>
      <c r="E161" s="18"/>
      <c r="F161" s="18"/>
      <c r="G161" s="18"/>
      <c r="H161" s="18"/>
      <c r="I161" s="18"/>
      <c r="J161" s="18"/>
      <c r="K161" s="18"/>
      <c r="L161" s="18"/>
      <c r="M161" s="18"/>
      <c r="N161" s="18"/>
      <c r="O161" s="18"/>
    </row>
    <row r="162" spans="2:15" x14ac:dyDescent="0.2">
      <c r="B162" s="18"/>
      <c r="C162" s="18"/>
      <c r="D162" s="18"/>
      <c r="E162" s="18"/>
      <c r="F162" s="18"/>
      <c r="G162" s="18"/>
      <c r="H162" s="18"/>
      <c r="I162" s="18"/>
      <c r="J162" s="18"/>
      <c r="K162" s="18"/>
      <c r="L162" s="18"/>
      <c r="M162" s="18"/>
      <c r="N162" s="18"/>
      <c r="O162" s="18"/>
    </row>
    <row r="163" spans="2:15" x14ac:dyDescent="0.2">
      <c r="B163" s="18"/>
      <c r="C163" s="18"/>
      <c r="D163" s="18"/>
      <c r="E163" s="18"/>
      <c r="F163" s="18"/>
      <c r="G163" s="18"/>
      <c r="H163" s="18"/>
      <c r="I163" s="18"/>
      <c r="J163" s="18"/>
      <c r="K163" s="18"/>
      <c r="L163" s="18"/>
      <c r="M163" s="18"/>
      <c r="N163" s="18"/>
      <c r="O163" s="18"/>
    </row>
    <row r="164" spans="2:15" x14ac:dyDescent="0.2">
      <c r="B164" s="18"/>
      <c r="C164" s="18"/>
      <c r="D164" s="18"/>
      <c r="E164" s="18"/>
      <c r="F164" s="18"/>
      <c r="G164" s="18"/>
      <c r="H164" s="18"/>
      <c r="I164" s="18"/>
      <c r="J164" s="18"/>
      <c r="K164" s="18"/>
      <c r="L164" s="18"/>
      <c r="M164" s="18"/>
      <c r="N164" s="18"/>
      <c r="O164" s="18"/>
    </row>
    <row r="165" spans="2:15" x14ac:dyDescent="0.2">
      <c r="B165" s="18"/>
      <c r="C165" s="18"/>
      <c r="D165" s="18"/>
      <c r="E165" s="18"/>
      <c r="F165" s="18"/>
      <c r="G165" s="18"/>
      <c r="H165" s="18"/>
      <c r="I165" s="18"/>
      <c r="J165" s="18"/>
      <c r="K165" s="18"/>
      <c r="L165" s="18"/>
      <c r="M165" s="18"/>
      <c r="N165" s="18"/>
      <c r="O165" s="18"/>
    </row>
    <row r="166" spans="2:15" x14ac:dyDescent="0.2">
      <c r="B166" s="18"/>
      <c r="C166" s="18"/>
      <c r="D166" s="18"/>
      <c r="E166" s="18"/>
      <c r="F166" s="18"/>
      <c r="G166" s="18"/>
      <c r="H166" s="18"/>
      <c r="I166" s="18"/>
      <c r="J166" s="18"/>
      <c r="K166" s="18"/>
      <c r="L166" s="18"/>
      <c r="M166" s="18"/>
      <c r="N166" s="18"/>
      <c r="O166" s="18"/>
    </row>
    <row r="167" spans="2:15" x14ac:dyDescent="0.2">
      <c r="B167" s="18"/>
      <c r="C167" s="18"/>
      <c r="D167" s="18"/>
      <c r="E167" s="18"/>
      <c r="F167" s="18"/>
      <c r="G167" s="18"/>
      <c r="H167" s="18"/>
      <c r="I167" s="18"/>
      <c r="J167" s="18"/>
      <c r="K167" s="18"/>
      <c r="L167" s="18"/>
      <c r="M167" s="18"/>
      <c r="N167" s="18"/>
      <c r="O167" s="18"/>
    </row>
    <row r="168" spans="2:15" x14ac:dyDescent="0.2">
      <c r="B168" s="18"/>
      <c r="C168" s="18"/>
      <c r="D168" s="18"/>
      <c r="E168" s="18"/>
      <c r="F168" s="18"/>
      <c r="G168" s="18"/>
      <c r="H168" s="18"/>
      <c r="I168" s="18"/>
      <c r="J168" s="18"/>
      <c r="K168" s="18"/>
      <c r="L168" s="18"/>
      <c r="M168" s="18"/>
      <c r="N168" s="18"/>
      <c r="O168" s="18"/>
    </row>
    <row r="169" spans="2:15" x14ac:dyDescent="0.2">
      <c r="B169" s="18"/>
      <c r="C169" s="18"/>
      <c r="D169" s="18"/>
      <c r="E169" s="18"/>
      <c r="F169" s="18"/>
      <c r="G169" s="18"/>
      <c r="H169" s="18"/>
      <c r="I169" s="18"/>
      <c r="J169" s="18"/>
      <c r="K169" s="18"/>
      <c r="L169" s="18"/>
      <c r="M169" s="18"/>
      <c r="N169" s="18"/>
      <c r="O169" s="18"/>
    </row>
    <row r="170" spans="2:15" x14ac:dyDescent="0.2">
      <c r="B170" s="18"/>
      <c r="C170" s="18"/>
      <c r="D170" s="18"/>
      <c r="E170" s="18"/>
      <c r="F170" s="18"/>
      <c r="G170" s="18"/>
      <c r="H170" s="18"/>
      <c r="I170" s="18"/>
      <c r="J170" s="18"/>
      <c r="K170" s="18"/>
      <c r="L170" s="18"/>
      <c r="M170" s="18"/>
      <c r="N170" s="18"/>
      <c r="O170" s="18"/>
    </row>
    <row r="171" spans="2:15" x14ac:dyDescent="0.2">
      <c r="B171" s="18"/>
      <c r="C171" s="18"/>
      <c r="D171" s="18"/>
      <c r="E171" s="18"/>
      <c r="F171" s="18"/>
      <c r="G171" s="18"/>
      <c r="H171" s="18"/>
      <c r="I171" s="18"/>
      <c r="J171" s="18"/>
      <c r="K171" s="18"/>
      <c r="L171" s="18"/>
      <c r="M171" s="18"/>
      <c r="N171" s="18"/>
      <c r="O171" s="18"/>
    </row>
    <row r="172" spans="2:15" x14ac:dyDescent="0.2">
      <c r="B172" s="18"/>
      <c r="C172" s="18"/>
      <c r="D172" s="18"/>
      <c r="E172" s="18"/>
      <c r="F172" s="18"/>
      <c r="G172" s="18"/>
      <c r="H172" s="18"/>
      <c r="I172" s="18"/>
      <c r="J172" s="18"/>
      <c r="K172" s="18"/>
      <c r="L172" s="18"/>
      <c r="M172" s="18"/>
      <c r="N172" s="18"/>
      <c r="O172" s="18"/>
    </row>
    <row r="173" spans="2:15" x14ac:dyDescent="0.2">
      <c r="B173" s="18"/>
      <c r="C173" s="18"/>
      <c r="D173" s="18"/>
      <c r="E173" s="18"/>
      <c r="F173" s="18"/>
      <c r="G173" s="18"/>
      <c r="H173" s="18"/>
      <c r="I173" s="18"/>
      <c r="J173" s="18"/>
      <c r="K173" s="18"/>
      <c r="L173" s="18"/>
      <c r="M173" s="18"/>
      <c r="N173" s="18"/>
      <c r="O173" s="18"/>
    </row>
    <row r="174" spans="2:15" x14ac:dyDescent="0.2">
      <c r="B174" s="18"/>
      <c r="C174" s="18"/>
      <c r="D174" s="18"/>
      <c r="E174" s="18"/>
      <c r="F174" s="18"/>
      <c r="G174" s="18"/>
      <c r="H174" s="18"/>
      <c r="I174" s="18"/>
      <c r="J174" s="18"/>
      <c r="K174" s="18"/>
      <c r="L174" s="18"/>
      <c r="M174" s="18"/>
      <c r="N174" s="18"/>
      <c r="O174" s="18"/>
    </row>
    <row r="175" spans="2:15" x14ac:dyDescent="0.2">
      <c r="B175" s="18"/>
      <c r="C175" s="18"/>
      <c r="D175" s="18"/>
      <c r="E175" s="18"/>
      <c r="F175" s="18"/>
      <c r="G175" s="18"/>
      <c r="H175" s="18"/>
      <c r="I175" s="18"/>
      <c r="J175" s="18"/>
      <c r="K175" s="18"/>
      <c r="L175" s="18"/>
      <c r="M175" s="18"/>
      <c r="N175" s="18"/>
      <c r="O175" s="18"/>
    </row>
    <row r="176" spans="2:15" x14ac:dyDescent="0.2">
      <c r="B176" s="18"/>
      <c r="C176" s="18"/>
      <c r="D176" s="18"/>
      <c r="E176" s="18"/>
      <c r="F176" s="18"/>
      <c r="G176" s="18"/>
      <c r="H176" s="18"/>
      <c r="I176" s="18"/>
      <c r="J176" s="18"/>
      <c r="K176" s="18"/>
      <c r="L176" s="18"/>
      <c r="M176" s="18"/>
      <c r="N176" s="18"/>
      <c r="O176" s="18"/>
    </row>
    <row r="177" spans="2:15" x14ac:dyDescent="0.2">
      <c r="B177" s="18"/>
      <c r="C177" s="18"/>
      <c r="D177" s="18"/>
      <c r="E177" s="18"/>
      <c r="F177" s="18"/>
      <c r="G177" s="18"/>
      <c r="H177" s="18"/>
      <c r="I177" s="18"/>
      <c r="J177" s="18"/>
      <c r="K177" s="18"/>
      <c r="L177" s="18"/>
      <c r="M177" s="18"/>
      <c r="N177" s="18"/>
      <c r="O177" s="18"/>
    </row>
    <row r="178" spans="2:15" x14ac:dyDescent="0.2">
      <c r="B178" s="18"/>
      <c r="C178" s="18"/>
      <c r="D178" s="18"/>
      <c r="E178" s="18"/>
      <c r="F178" s="18"/>
      <c r="G178" s="18"/>
      <c r="H178" s="18"/>
      <c r="I178" s="18"/>
      <c r="J178" s="18"/>
      <c r="K178" s="18"/>
      <c r="L178" s="18"/>
      <c r="M178" s="18"/>
      <c r="N178" s="18"/>
      <c r="O178" s="18"/>
    </row>
    <row r="179" spans="2:15" x14ac:dyDescent="0.2">
      <c r="B179" s="18"/>
      <c r="C179" s="18"/>
      <c r="D179" s="18"/>
      <c r="E179" s="18"/>
      <c r="F179" s="18"/>
      <c r="G179" s="18"/>
      <c r="H179" s="18"/>
      <c r="I179" s="18"/>
      <c r="J179" s="18"/>
      <c r="K179" s="18"/>
      <c r="L179" s="18"/>
      <c r="M179" s="18"/>
      <c r="N179" s="18"/>
      <c r="O179" s="18"/>
    </row>
    <row r="180" spans="2:15" x14ac:dyDescent="0.2">
      <c r="B180" s="18"/>
      <c r="C180" s="18"/>
      <c r="D180" s="18"/>
      <c r="E180" s="18"/>
      <c r="F180" s="18"/>
      <c r="G180" s="18"/>
      <c r="H180" s="18"/>
      <c r="I180" s="18"/>
      <c r="J180" s="18"/>
      <c r="K180" s="18"/>
      <c r="L180" s="18"/>
      <c r="M180" s="18"/>
      <c r="N180" s="18"/>
      <c r="O180" s="18"/>
    </row>
    <row r="181" spans="2:15" x14ac:dyDescent="0.2">
      <c r="B181" s="18"/>
      <c r="C181" s="18"/>
      <c r="D181" s="18"/>
      <c r="E181" s="18"/>
      <c r="F181" s="18"/>
      <c r="G181" s="18"/>
      <c r="H181" s="18"/>
      <c r="I181" s="18"/>
      <c r="J181" s="18"/>
      <c r="K181" s="18"/>
      <c r="L181" s="18"/>
      <c r="M181" s="18"/>
      <c r="N181" s="18"/>
      <c r="O181" s="18"/>
    </row>
    <row r="182" spans="2:15" x14ac:dyDescent="0.2">
      <c r="B182" s="18"/>
      <c r="C182" s="18"/>
      <c r="D182" s="18"/>
      <c r="E182" s="18"/>
      <c r="F182" s="18"/>
      <c r="G182" s="18"/>
      <c r="H182" s="18"/>
      <c r="I182" s="18"/>
      <c r="J182" s="18"/>
      <c r="K182" s="18"/>
      <c r="L182" s="18"/>
      <c r="M182" s="18"/>
      <c r="N182" s="18"/>
      <c r="O182" s="18"/>
    </row>
    <row r="183" spans="2:15" x14ac:dyDescent="0.2">
      <c r="B183" s="18"/>
      <c r="C183" s="18"/>
      <c r="D183" s="18"/>
      <c r="E183" s="18"/>
      <c r="F183" s="18"/>
      <c r="G183" s="18"/>
      <c r="H183" s="18"/>
      <c r="I183" s="18"/>
      <c r="J183" s="18"/>
      <c r="K183" s="18"/>
      <c r="L183" s="18"/>
      <c r="M183" s="18"/>
      <c r="N183" s="18"/>
      <c r="O183" s="18"/>
    </row>
    <row r="184" spans="2:15" x14ac:dyDescent="0.2">
      <c r="B184" s="18"/>
      <c r="C184" s="18"/>
      <c r="D184" s="18"/>
      <c r="E184" s="18"/>
      <c r="F184" s="18"/>
      <c r="G184" s="18"/>
      <c r="H184" s="18"/>
      <c r="I184" s="18"/>
      <c r="J184" s="18"/>
      <c r="K184" s="18"/>
      <c r="L184" s="18"/>
      <c r="M184" s="18"/>
      <c r="N184" s="18"/>
      <c r="O184" s="18"/>
    </row>
    <row r="185" spans="2:15" x14ac:dyDescent="0.2">
      <c r="B185" s="18"/>
      <c r="C185" s="18"/>
      <c r="D185" s="18"/>
      <c r="E185" s="18"/>
      <c r="F185" s="18"/>
      <c r="G185" s="18"/>
      <c r="H185" s="18"/>
      <c r="I185" s="18"/>
      <c r="J185" s="18"/>
      <c r="K185" s="18"/>
      <c r="L185" s="18"/>
      <c r="M185" s="18"/>
      <c r="N185" s="18"/>
      <c r="O185" s="18"/>
    </row>
    <row r="186" spans="2:15" x14ac:dyDescent="0.2">
      <c r="B186" s="18"/>
      <c r="C186" s="18"/>
      <c r="D186" s="18"/>
      <c r="E186" s="18"/>
      <c r="F186" s="18"/>
      <c r="G186" s="18"/>
      <c r="H186" s="18"/>
      <c r="I186" s="18"/>
      <c r="J186" s="18"/>
      <c r="K186" s="18"/>
      <c r="L186" s="18"/>
      <c r="M186" s="18"/>
      <c r="N186" s="18"/>
      <c r="O186" s="18"/>
    </row>
    <row r="187" spans="2:15" x14ac:dyDescent="0.2">
      <c r="B187" s="18"/>
      <c r="C187" s="18"/>
      <c r="D187" s="18"/>
      <c r="E187" s="18"/>
      <c r="F187" s="18"/>
      <c r="G187" s="18"/>
      <c r="H187" s="18"/>
      <c r="I187" s="18"/>
      <c r="J187" s="18"/>
      <c r="K187" s="18"/>
      <c r="L187" s="18"/>
      <c r="M187" s="18"/>
      <c r="N187" s="18"/>
      <c r="O187" s="18"/>
    </row>
    <row r="188" spans="2:15" x14ac:dyDescent="0.2">
      <c r="B188" s="18"/>
      <c r="C188" s="18"/>
      <c r="D188" s="18"/>
      <c r="E188" s="18"/>
      <c r="F188" s="18"/>
      <c r="G188" s="18"/>
      <c r="H188" s="18"/>
      <c r="I188" s="18"/>
      <c r="J188" s="18"/>
      <c r="K188" s="18"/>
      <c r="L188" s="18"/>
      <c r="M188" s="18"/>
      <c r="N188" s="18"/>
      <c r="O188" s="18"/>
    </row>
    <row r="189" spans="2:15" x14ac:dyDescent="0.2">
      <c r="B189" s="18"/>
      <c r="C189" s="18"/>
      <c r="D189" s="18"/>
      <c r="E189" s="18"/>
      <c r="F189" s="18"/>
      <c r="G189" s="18"/>
      <c r="H189" s="18"/>
      <c r="I189" s="18"/>
      <c r="J189" s="18"/>
      <c r="K189" s="18"/>
      <c r="L189" s="18"/>
      <c r="M189" s="18"/>
      <c r="N189" s="18"/>
      <c r="O189" s="18"/>
    </row>
    <row r="190" spans="2:15" x14ac:dyDescent="0.2">
      <c r="B190" s="18"/>
      <c r="C190" s="18"/>
      <c r="D190" s="18"/>
      <c r="E190" s="18"/>
      <c r="F190" s="18"/>
      <c r="G190" s="18"/>
      <c r="H190" s="18"/>
      <c r="I190" s="18"/>
      <c r="J190" s="18"/>
      <c r="K190" s="18"/>
      <c r="L190" s="18"/>
      <c r="M190" s="18"/>
      <c r="N190" s="18"/>
      <c r="O190" s="18"/>
    </row>
    <row r="191" spans="2:15" x14ac:dyDescent="0.2">
      <c r="B191" s="18"/>
      <c r="C191" s="18"/>
      <c r="D191" s="18"/>
      <c r="E191" s="18"/>
      <c r="F191" s="18"/>
      <c r="G191" s="18"/>
      <c r="H191" s="18"/>
      <c r="I191" s="18"/>
      <c r="J191" s="18"/>
      <c r="K191" s="18"/>
      <c r="L191" s="18"/>
      <c r="M191" s="18"/>
      <c r="N191" s="18"/>
      <c r="O191" s="18"/>
    </row>
    <row r="192" spans="2:15" x14ac:dyDescent="0.2">
      <c r="B192" s="18"/>
      <c r="C192" s="18"/>
      <c r="D192" s="18"/>
      <c r="E192" s="18"/>
      <c r="F192" s="18"/>
      <c r="G192" s="18"/>
      <c r="H192" s="18"/>
      <c r="I192" s="18"/>
      <c r="J192" s="18"/>
      <c r="K192" s="18"/>
      <c r="L192" s="18"/>
      <c r="M192" s="18"/>
      <c r="N192" s="18"/>
      <c r="O192" s="18"/>
    </row>
    <row r="193" spans="2:15" x14ac:dyDescent="0.2">
      <c r="B193" s="18"/>
      <c r="C193" s="18"/>
      <c r="D193" s="18"/>
      <c r="E193" s="18"/>
      <c r="F193" s="18"/>
      <c r="G193" s="18"/>
      <c r="H193" s="18"/>
      <c r="I193" s="18"/>
      <c r="J193" s="18"/>
      <c r="K193" s="18"/>
      <c r="L193" s="18"/>
      <c r="M193" s="18"/>
      <c r="N193" s="18"/>
      <c r="O193" s="18"/>
    </row>
    <row r="194" spans="2:15" x14ac:dyDescent="0.2">
      <c r="B194" s="18"/>
      <c r="C194" s="18"/>
      <c r="D194" s="18"/>
      <c r="E194" s="18"/>
      <c r="F194" s="18"/>
      <c r="G194" s="18"/>
      <c r="H194" s="18"/>
      <c r="I194" s="18"/>
      <c r="J194" s="18"/>
      <c r="K194" s="18"/>
      <c r="L194" s="18"/>
      <c r="M194" s="18"/>
      <c r="N194" s="18"/>
      <c r="O194" s="18"/>
    </row>
    <row r="195" spans="2:15" x14ac:dyDescent="0.2">
      <c r="B195" s="18"/>
      <c r="C195" s="18"/>
      <c r="D195" s="18"/>
      <c r="E195" s="18"/>
      <c r="F195" s="18"/>
      <c r="G195" s="18"/>
      <c r="H195" s="18"/>
      <c r="I195" s="18"/>
      <c r="J195" s="18"/>
      <c r="K195" s="18"/>
      <c r="L195" s="18"/>
      <c r="M195" s="18"/>
      <c r="N195" s="18"/>
      <c r="O195" s="18"/>
    </row>
    <row r="196" spans="2:15" x14ac:dyDescent="0.2">
      <c r="B196" s="18"/>
      <c r="C196" s="18"/>
      <c r="D196" s="18"/>
      <c r="E196" s="18"/>
      <c r="F196" s="18"/>
      <c r="G196" s="18"/>
      <c r="H196" s="18"/>
      <c r="I196" s="18"/>
      <c r="J196" s="18"/>
      <c r="K196" s="18"/>
      <c r="L196" s="18"/>
      <c r="M196" s="18"/>
      <c r="N196" s="18"/>
      <c r="O196" s="18"/>
    </row>
    <row r="197" spans="2:15" x14ac:dyDescent="0.2">
      <c r="B197" s="18"/>
      <c r="C197" s="18"/>
      <c r="D197" s="18"/>
      <c r="E197" s="18"/>
      <c r="F197" s="18"/>
      <c r="G197" s="18"/>
      <c r="H197" s="18"/>
      <c r="I197" s="18"/>
      <c r="J197" s="18"/>
      <c r="K197" s="18"/>
      <c r="L197" s="18"/>
      <c r="M197" s="18"/>
      <c r="N197" s="18"/>
      <c r="O197" s="18"/>
    </row>
    <row r="198" spans="2:15" x14ac:dyDescent="0.2">
      <c r="B198" s="18"/>
      <c r="C198" s="18"/>
      <c r="D198" s="18"/>
      <c r="E198" s="18"/>
      <c r="F198" s="18"/>
      <c r="G198" s="18"/>
      <c r="H198" s="18"/>
      <c r="I198" s="18"/>
      <c r="J198" s="18"/>
      <c r="K198" s="18"/>
      <c r="L198" s="18"/>
      <c r="M198" s="18"/>
      <c r="N198" s="18"/>
      <c r="O198" s="18"/>
    </row>
    <row r="199" spans="2:15" x14ac:dyDescent="0.2">
      <c r="B199" s="18"/>
      <c r="C199" s="18"/>
      <c r="D199" s="18"/>
      <c r="E199" s="18"/>
      <c r="F199" s="18"/>
      <c r="G199" s="18"/>
      <c r="H199" s="18"/>
      <c r="I199" s="18"/>
      <c r="J199" s="18"/>
      <c r="K199" s="18"/>
      <c r="L199" s="18"/>
      <c r="M199" s="18"/>
      <c r="N199" s="18"/>
      <c r="O199" s="18"/>
    </row>
    <row r="200" spans="2:15" x14ac:dyDescent="0.2">
      <c r="B200" s="18"/>
      <c r="C200" s="18"/>
      <c r="D200" s="18"/>
      <c r="E200" s="18"/>
      <c r="F200" s="18"/>
      <c r="G200" s="18"/>
      <c r="H200" s="18"/>
      <c r="I200" s="18"/>
      <c r="J200" s="18"/>
      <c r="K200" s="18"/>
      <c r="L200" s="18"/>
      <c r="M200" s="18"/>
      <c r="N200" s="18"/>
      <c r="O200" s="18"/>
    </row>
    <row r="201" spans="2:15" x14ac:dyDescent="0.2">
      <c r="B201" s="18"/>
      <c r="C201" s="18"/>
      <c r="D201" s="18"/>
      <c r="E201" s="18"/>
      <c r="F201" s="18"/>
      <c r="G201" s="18"/>
      <c r="H201" s="18"/>
      <c r="I201" s="18"/>
      <c r="J201" s="18"/>
      <c r="K201" s="18"/>
      <c r="L201" s="18"/>
      <c r="M201" s="18"/>
      <c r="N201" s="18"/>
      <c r="O201" s="18"/>
    </row>
    <row r="202" spans="2:15" x14ac:dyDescent="0.2">
      <c r="B202" s="18"/>
      <c r="C202" s="18"/>
      <c r="D202" s="18"/>
      <c r="E202" s="18"/>
      <c r="F202" s="18"/>
      <c r="G202" s="18"/>
      <c r="H202" s="18"/>
      <c r="I202" s="18"/>
      <c r="J202" s="18"/>
      <c r="K202" s="18"/>
      <c r="L202" s="18"/>
      <c r="M202" s="18"/>
      <c r="N202" s="18"/>
      <c r="O202" s="18"/>
    </row>
    <row r="203" spans="2:15" x14ac:dyDescent="0.2">
      <c r="B203" s="18"/>
      <c r="C203" s="18"/>
      <c r="D203" s="18"/>
      <c r="E203" s="18"/>
      <c r="F203" s="18"/>
      <c r="G203" s="18"/>
      <c r="H203" s="18"/>
      <c r="I203" s="18"/>
      <c r="J203" s="18"/>
      <c r="K203" s="18"/>
      <c r="L203" s="18"/>
      <c r="M203" s="18"/>
      <c r="N203" s="18"/>
      <c r="O203" s="18"/>
    </row>
    <row r="204" spans="2:15" x14ac:dyDescent="0.2">
      <c r="B204" s="18"/>
      <c r="C204" s="18"/>
      <c r="D204" s="18"/>
      <c r="E204" s="18"/>
      <c r="F204" s="18"/>
      <c r="G204" s="18"/>
      <c r="H204" s="18"/>
      <c r="I204" s="18"/>
      <c r="J204" s="18"/>
      <c r="K204" s="18"/>
      <c r="L204" s="18"/>
      <c r="M204" s="18"/>
      <c r="N204" s="18"/>
      <c r="O204" s="18"/>
    </row>
    <row r="205" spans="2:15" x14ac:dyDescent="0.2">
      <c r="B205" s="18"/>
      <c r="C205" s="18"/>
      <c r="D205" s="18"/>
      <c r="E205" s="18"/>
      <c r="F205" s="18"/>
      <c r="G205" s="18"/>
      <c r="H205" s="18"/>
      <c r="I205" s="18"/>
      <c r="J205" s="18"/>
      <c r="K205" s="18"/>
      <c r="L205" s="18"/>
      <c r="M205" s="18"/>
      <c r="N205" s="18"/>
      <c r="O205" s="18"/>
    </row>
    <row r="206" spans="2:15" x14ac:dyDescent="0.2">
      <c r="B206" s="18"/>
      <c r="C206" s="18"/>
      <c r="D206" s="18"/>
      <c r="E206" s="18"/>
      <c r="F206" s="18"/>
      <c r="G206" s="18"/>
      <c r="H206" s="18"/>
      <c r="I206" s="18"/>
      <c r="J206" s="18"/>
      <c r="K206" s="18"/>
      <c r="L206" s="18"/>
      <c r="M206" s="18"/>
      <c r="N206" s="18"/>
      <c r="O206" s="18"/>
    </row>
    <row r="207" spans="2:15" x14ac:dyDescent="0.2">
      <c r="B207" s="18"/>
      <c r="C207" s="18"/>
      <c r="D207" s="18"/>
      <c r="E207" s="18"/>
      <c r="F207" s="18"/>
      <c r="G207" s="18"/>
      <c r="H207" s="18"/>
      <c r="I207" s="18"/>
      <c r="J207" s="18"/>
      <c r="K207" s="18"/>
      <c r="L207" s="18"/>
      <c r="M207" s="18"/>
      <c r="N207" s="18"/>
      <c r="O207" s="18"/>
    </row>
    <row r="208" spans="2:15" x14ac:dyDescent="0.2">
      <c r="B208" s="18"/>
      <c r="C208" s="18"/>
      <c r="D208" s="18"/>
      <c r="E208" s="18"/>
      <c r="F208" s="18"/>
      <c r="G208" s="18"/>
      <c r="H208" s="18"/>
      <c r="I208" s="18"/>
      <c r="J208" s="18"/>
      <c r="K208" s="18"/>
      <c r="L208" s="18"/>
      <c r="M208" s="18"/>
      <c r="N208" s="18"/>
      <c r="O208" s="18"/>
    </row>
    <row r="209" spans="2:15" x14ac:dyDescent="0.2">
      <c r="B209" s="18"/>
      <c r="C209" s="18"/>
      <c r="D209" s="18"/>
      <c r="E209" s="18"/>
      <c r="F209" s="18"/>
      <c r="G209" s="18"/>
      <c r="H209" s="18"/>
      <c r="I209" s="18"/>
      <c r="J209" s="18"/>
      <c r="K209" s="18"/>
      <c r="L209" s="18"/>
      <c r="M209" s="18"/>
      <c r="N209" s="18"/>
      <c r="O209" s="18"/>
    </row>
    <row r="210" spans="2:15" x14ac:dyDescent="0.2">
      <c r="B210" s="18"/>
      <c r="C210" s="18"/>
      <c r="D210" s="18"/>
      <c r="E210" s="18"/>
      <c r="F210" s="18"/>
      <c r="G210" s="18"/>
      <c r="H210" s="18"/>
      <c r="I210" s="18"/>
      <c r="J210" s="18"/>
      <c r="K210" s="18"/>
      <c r="L210" s="18"/>
      <c r="M210" s="18"/>
      <c r="N210" s="18"/>
      <c r="O210" s="18"/>
    </row>
    <row r="211" spans="2:15" x14ac:dyDescent="0.2">
      <c r="B211" s="18"/>
      <c r="C211" s="18"/>
      <c r="D211" s="18"/>
      <c r="E211" s="18"/>
      <c r="F211" s="18"/>
      <c r="G211" s="18"/>
      <c r="H211" s="18"/>
      <c r="I211" s="18"/>
      <c r="J211" s="18"/>
      <c r="K211" s="18"/>
      <c r="L211" s="18"/>
      <c r="M211" s="18"/>
      <c r="N211" s="18"/>
      <c r="O211" s="18"/>
    </row>
    <row r="212" spans="2:15" x14ac:dyDescent="0.2">
      <c r="B212" s="18"/>
      <c r="C212" s="18"/>
      <c r="D212" s="18"/>
      <c r="E212" s="18"/>
      <c r="F212" s="18"/>
      <c r="G212" s="18"/>
      <c r="H212" s="18"/>
      <c r="I212" s="18"/>
      <c r="J212" s="18"/>
      <c r="K212" s="18"/>
      <c r="L212" s="18"/>
      <c r="M212" s="18"/>
      <c r="N212" s="18"/>
      <c r="O212" s="18"/>
    </row>
    <row r="213" spans="2:15" x14ac:dyDescent="0.2">
      <c r="B213" s="18"/>
      <c r="C213" s="18"/>
      <c r="D213" s="18"/>
      <c r="E213" s="18"/>
      <c r="F213" s="18"/>
      <c r="G213" s="18"/>
      <c r="H213" s="18"/>
      <c r="I213" s="18"/>
      <c r="J213" s="18"/>
      <c r="K213" s="18"/>
      <c r="L213" s="18"/>
      <c r="M213" s="18"/>
      <c r="N213" s="18"/>
      <c r="O213" s="18"/>
    </row>
    <row r="214" spans="2:15" x14ac:dyDescent="0.2">
      <c r="B214" s="18"/>
      <c r="C214" s="18"/>
      <c r="D214" s="18"/>
      <c r="E214" s="18"/>
      <c r="F214" s="18"/>
      <c r="G214" s="18"/>
      <c r="H214" s="18"/>
      <c r="I214" s="18"/>
      <c r="J214" s="18"/>
      <c r="K214" s="18"/>
      <c r="L214" s="18"/>
      <c r="M214" s="18"/>
      <c r="N214" s="18"/>
      <c r="O214" s="18"/>
    </row>
    <row r="215" spans="2:15" x14ac:dyDescent="0.2">
      <c r="B215" s="18"/>
      <c r="C215" s="18"/>
      <c r="D215" s="18"/>
      <c r="E215" s="18"/>
      <c r="F215" s="18"/>
      <c r="G215" s="18"/>
      <c r="H215" s="18"/>
      <c r="I215" s="18"/>
      <c r="J215" s="18"/>
      <c r="K215" s="18"/>
      <c r="L215" s="18"/>
      <c r="M215" s="18"/>
      <c r="N215" s="18"/>
      <c r="O215" s="18"/>
    </row>
    <row r="216" spans="2:15" x14ac:dyDescent="0.2">
      <c r="B216" s="18"/>
      <c r="C216" s="18"/>
      <c r="D216" s="18"/>
      <c r="E216" s="18"/>
      <c r="F216" s="18"/>
      <c r="G216" s="18"/>
      <c r="H216" s="18"/>
      <c r="I216" s="18"/>
      <c r="J216" s="18"/>
      <c r="K216" s="18"/>
      <c r="L216" s="18"/>
      <c r="M216" s="18"/>
      <c r="N216" s="18"/>
      <c r="O216" s="18"/>
    </row>
    <row r="217" spans="2:15" x14ac:dyDescent="0.2">
      <c r="B217" s="18"/>
      <c r="C217" s="18"/>
      <c r="D217" s="18"/>
      <c r="E217" s="18"/>
      <c r="F217" s="18"/>
      <c r="G217" s="18"/>
      <c r="H217" s="18"/>
      <c r="I217" s="18"/>
      <c r="J217" s="18"/>
      <c r="K217" s="18"/>
      <c r="L217" s="18"/>
      <c r="M217" s="18"/>
      <c r="N217" s="18"/>
      <c r="O217" s="18"/>
    </row>
    <row r="218" spans="2:15" x14ac:dyDescent="0.2">
      <c r="B218" s="18"/>
      <c r="C218" s="18"/>
      <c r="D218" s="18"/>
      <c r="E218" s="18"/>
      <c r="F218" s="18"/>
      <c r="G218" s="18"/>
      <c r="H218" s="18"/>
      <c r="I218" s="18"/>
      <c r="J218" s="18"/>
      <c r="K218" s="18"/>
      <c r="L218" s="18"/>
      <c r="M218" s="18"/>
      <c r="N218" s="18"/>
      <c r="O218" s="18"/>
    </row>
    <row r="219" spans="2:15" x14ac:dyDescent="0.2">
      <c r="B219" s="18"/>
      <c r="C219" s="18"/>
      <c r="D219" s="18"/>
      <c r="E219" s="18"/>
      <c r="F219" s="18"/>
      <c r="G219" s="18"/>
      <c r="H219" s="18"/>
      <c r="I219" s="18"/>
      <c r="J219" s="18"/>
      <c r="K219" s="18"/>
      <c r="L219" s="18"/>
      <c r="M219" s="18"/>
      <c r="N219" s="18"/>
      <c r="O219" s="18"/>
    </row>
    <row r="220" spans="2:15" x14ac:dyDescent="0.2">
      <c r="B220" s="18"/>
      <c r="C220" s="18"/>
      <c r="D220" s="18"/>
      <c r="E220" s="18"/>
      <c r="F220" s="18"/>
      <c r="G220" s="18"/>
      <c r="H220" s="18"/>
      <c r="I220" s="18"/>
      <c r="J220" s="18"/>
      <c r="K220" s="18"/>
      <c r="L220" s="18"/>
      <c r="M220" s="18"/>
      <c r="N220" s="18"/>
      <c r="O220" s="18"/>
    </row>
    <row r="221" spans="2:15" x14ac:dyDescent="0.2">
      <c r="B221" s="18"/>
      <c r="C221" s="18"/>
      <c r="D221" s="18"/>
      <c r="E221" s="18"/>
      <c r="F221" s="18"/>
      <c r="G221" s="18"/>
      <c r="H221" s="18"/>
      <c r="I221" s="18"/>
      <c r="J221" s="18"/>
      <c r="K221" s="18"/>
      <c r="L221" s="18"/>
      <c r="M221" s="18"/>
      <c r="N221" s="18"/>
      <c r="O221" s="18"/>
    </row>
    <row r="222" spans="2:15" x14ac:dyDescent="0.2">
      <c r="B222" s="18"/>
      <c r="C222" s="18"/>
      <c r="D222" s="18"/>
      <c r="E222" s="18"/>
      <c r="F222" s="18"/>
      <c r="G222" s="18"/>
      <c r="H222" s="18"/>
      <c r="I222" s="18"/>
      <c r="J222" s="18"/>
      <c r="K222" s="18"/>
      <c r="L222" s="18"/>
      <c r="M222" s="18"/>
      <c r="N222" s="18"/>
      <c r="O222" s="18"/>
    </row>
    <row r="223" spans="2:15" x14ac:dyDescent="0.2">
      <c r="B223" s="18"/>
      <c r="C223" s="18"/>
      <c r="D223" s="18"/>
      <c r="E223" s="18"/>
      <c r="F223" s="18"/>
      <c r="G223" s="18"/>
      <c r="H223" s="18"/>
      <c r="I223" s="18"/>
      <c r="J223" s="18"/>
      <c r="K223" s="18"/>
      <c r="L223" s="18"/>
      <c r="M223" s="18"/>
      <c r="N223" s="18"/>
      <c r="O223" s="18"/>
    </row>
    <row r="224" spans="2:15" x14ac:dyDescent="0.2">
      <c r="B224" s="18"/>
      <c r="C224" s="18"/>
      <c r="D224" s="18"/>
      <c r="E224" s="18"/>
      <c r="F224" s="18"/>
      <c r="G224" s="18"/>
      <c r="H224" s="18"/>
      <c r="I224" s="18"/>
      <c r="J224" s="18"/>
      <c r="K224" s="18"/>
      <c r="L224" s="18"/>
      <c r="M224" s="18"/>
      <c r="N224" s="18"/>
      <c r="O224" s="18"/>
    </row>
    <row r="225" spans="2:15" x14ac:dyDescent="0.2">
      <c r="B225" s="18"/>
      <c r="C225" s="18"/>
      <c r="D225" s="18"/>
      <c r="E225" s="18"/>
      <c r="F225" s="18"/>
      <c r="G225" s="18"/>
      <c r="H225" s="18"/>
      <c r="I225" s="18"/>
      <c r="J225" s="18"/>
      <c r="K225" s="18"/>
      <c r="L225" s="18"/>
      <c r="M225" s="18"/>
      <c r="N225" s="18"/>
      <c r="O225" s="18"/>
    </row>
    <row r="226" spans="2:15" x14ac:dyDescent="0.2">
      <c r="B226" s="18"/>
      <c r="C226" s="18"/>
      <c r="D226" s="18"/>
      <c r="E226" s="18"/>
      <c r="F226" s="18"/>
      <c r="G226" s="18"/>
      <c r="H226" s="18"/>
      <c r="I226" s="18"/>
      <c r="J226" s="18"/>
      <c r="K226" s="18"/>
      <c r="L226" s="18"/>
      <c r="M226" s="18"/>
      <c r="N226" s="18"/>
      <c r="O226" s="18"/>
    </row>
    <row r="227" spans="2:15" x14ac:dyDescent="0.2">
      <c r="B227" s="18"/>
      <c r="C227" s="18"/>
      <c r="D227" s="18"/>
      <c r="E227" s="18"/>
      <c r="F227" s="18"/>
      <c r="G227" s="18"/>
      <c r="H227" s="18"/>
      <c r="I227" s="18"/>
      <c r="J227" s="18"/>
      <c r="K227" s="18"/>
      <c r="L227" s="18"/>
      <c r="M227" s="18"/>
      <c r="N227" s="18"/>
      <c r="O227" s="18"/>
    </row>
    <row r="228" spans="2:15" x14ac:dyDescent="0.2">
      <c r="B228" s="18"/>
      <c r="C228" s="18"/>
      <c r="D228" s="18"/>
      <c r="E228" s="18"/>
      <c r="F228" s="18"/>
      <c r="G228" s="18"/>
      <c r="H228" s="18"/>
      <c r="I228" s="18"/>
      <c r="J228" s="18"/>
      <c r="K228" s="18"/>
      <c r="L228" s="18"/>
      <c r="M228" s="18"/>
      <c r="N228" s="18"/>
      <c r="O228" s="18"/>
    </row>
    <row r="229" spans="2:15" x14ac:dyDescent="0.2">
      <c r="B229" s="18"/>
      <c r="C229" s="18"/>
      <c r="D229" s="18"/>
      <c r="E229" s="18"/>
      <c r="F229" s="18"/>
      <c r="G229" s="18"/>
      <c r="H229" s="18"/>
      <c r="I229" s="18"/>
      <c r="J229" s="18"/>
      <c r="K229" s="18"/>
      <c r="L229" s="18"/>
      <c r="M229" s="18"/>
      <c r="N229" s="18"/>
      <c r="O229" s="18"/>
    </row>
    <row r="230" spans="2:15" x14ac:dyDescent="0.2">
      <c r="B230" s="18"/>
      <c r="C230" s="18"/>
      <c r="D230" s="18"/>
      <c r="E230" s="18"/>
      <c r="F230" s="18"/>
      <c r="G230" s="18"/>
      <c r="H230" s="18"/>
      <c r="I230" s="18"/>
      <c r="J230" s="18"/>
      <c r="K230" s="18"/>
      <c r="L230" s="18"/>
      <c r="M230" s="18"/>
      <c r="N230" s="18"/>
      <c r="O230" s="18"/>
    </row>
    <row r="231" spans="2:15" x14ac:dyDescent="0.2">
      <c r="B231" s="18"/>
      <c r="C231" s="18"/>
      <c r="D231" s="18"/>
      <c r="E231" s="18"/>
      <c r="F231" s="18"/>
      <c r="G231" s="18"/>
      <c r="H231" s="18"/>
      <c r="I231" s="18"/>
      <c r="J231" s="18"/>
      <c r="K231" s="18"/>
      <c r="L231" s="18"/>
      <c r="M231" s="18"/>
      <c r="N231" s="18"/>
      <c r="O231" s="18"/>
    </row>
    <row r="232" spans="2:15" x14ac:dyDescent="0.2">
      <c r="B232" s="18"/>
      <c r="C232" s="18"/>
      <c r="D232" s="18"/>
      <c r="E232" s="18"/>
      <c r="F232" s="18"/>
      <c r="G232" s="18"/>
      <c r="H232" s="18"/>
      <c r="I232" s="18"/>
      <c r="J232" s="18"/>
      <c r="K232" s="18"/>
      <c r="L232" s="18"/>
      <c r="M232" s="18"/>
      <c r="N232" s="18"/>
      <c r="O232" s="18"/>
    </row>
    <row r="233" spans="2:15" x14ac:dyDescent="0.2">
      <c r="B233" s="18"/>
      <c r="C233" s="18"/>
      <c r="D233" s="18"/>
      <c r="E233" s="18"/>
      <c r="F233" s="18"/>
      <c r="G233" s="18"/>
      <c r="H233" s="18"/>
      <c r="I233" s="18"/>
      <c r="J233" s="18"/>
      <c r="K233" s="18"/>
      <c r="L233" s="18"/>
      <c r="M233" s="18"/>
      <c r="N233" s="18"/>
      <c r="O233" s="18"/>
    </row>
    <row r="234" spans="2:15" x14ac:dyDescent="0.2">
      <c r="B234" s="18"/>
      <c r="C234" s="18"/>
      <c r="D234" s="18"/>
      <c r="E234" s="18"/>
      <c r="F234" s="18"/>
      <c r="G234" s="18"/>
      <c r="H234" s="18"/>
      <c r="I234" s="18"/>
      <c r="J234" s="18"/>
      <c r="K234" s="18"/>
      <c r="L234" s="18"/>
      <c r="M234" s="18"/>
      <c r="N234" s="18"/>
      <c r="O234" s="18"/>
    </row>
    <row r="235" spans="2:15" x14ac:dyDescent="0.2">
      <c r="B235" s="18"/>
      <c r="C235" s="18"/>
      <c r="D235" s="18"/>
      <c r="E235" s="18"/>
      <c r="F235" s="18"/>
      <c r="G235" s="18"/>
      <c r="H235" s="18"/>
      <c r="I235" s="18"/>
      <c r="J235" s="18"/>
      <c r="K235" s="18"/>
      <c r="L235" s="18"/>
      <c r="M235" s="18"/>
      <c r="N235" s="18"/>
      <c r="O235" s="18"/>
    </row>
    <row r="236" spans="2:15" x14ac:dyDescent="0.2">
      <c r="B236" s="18"/>
      <c r="C236" s="18"/>
      <c r="D236" s="18"/>
      <c r="E236" s="18"/>
      <c r="F236" s="18"/>
      <c r="G236" s="18"/>
      <c r="H236" s="18"/>
      <c r="I236" s="18"/>
      <c r="J236" s="18"/>
      <c r="K236" s="18"/>
      <c r="L236" s="18"/>
      <c r="M236" s="18"/>
      <c r="N236" s="18"/>
      <c r="O236" s="18"/>
    </row>
    <row r="237" spans="2:15" x14ac:dyDescent="0.2">
      <c r="B237" s="18"/>
      <c r="C237" s="18"/>
      <c r="D237" s="18"/>
      <c r="E237" s="18"/>
      <c r="F237" s="18"/>
      <c r="G237" s="18"/>
      <c r="H237" s="18"/>
      <c r="I237" s="18"/>
      <c r="J237" s="18"/>
      <c r="K237" s="18"/>
      <c r="L237" s="18"/>
      <c r="M237" s="18"/>
      <c r="N237" s="18"/>
      <c r="O237" s="18"/>
    </row>
    <row r="238" spans="2:15" x14ac:dyDescent="0.2">
      <c r="B238" s="18"/>
      <c r="C238" s="18"/>
      <c r="D238" s="18"/>
      <c r="E238" s="18"/>
      <c r="F238" s="18"/>
      <c r="G238" s="18"/>
      <c r="H238" s="18"/>
      <c r="I238" s="18"/>
      <c r="J238" s="18"/>
      <c r="K238" s="18"/>
      <c r="L238" s="18"/>
      <c r="M238" s="18"/>
      <c r="N238" s="18"/>
      <c r="O238" s="18"/>
    </row>
    <row r="239" spans="2:15" x14ac:dyDescent="0.2">
      <c r="B239" s="18"/>
      <c r="C239" s="18"/>
      <c r="D239" s="18"/>
      <c r="E239" s="18"/>
      <c r="F239" s="18"/>
      <c r="G239" s="18"/>
      <c r="H239" s="18"/>
      <c r="I239" s="18"/>
      <c r="J239" s="18"/>
      <c r="K239" s="18"/>
      <c r="L239" s="18"/>
      <c r="M239" s="18"/>
      <c r="N239" s="18"/>
      <c r="O239" s="18"/>
    </row>
    <row r="240" spans="2:15" x14ac:dyDescent="0.2">
      <c r="B240" s="18"/>
      <c r="C240" s="18"/>
      <c r="D240" s="18"/>
      <c r="E240" s="18"/>
      <c r="F240" s="18"/>
      <c r="G240" s="18"/>
      <c r="H240" s="18"/>
      <c r="I240" s="18"/>
      <c r="J240" s="18"/>
      <c r="K240" s="18"/>
      <c r="L240" s="18"/>
      <c r="M240" s="18"/>
      <c r="N240" s="18"/>
      <c r="O240" s="18"/>
    </row>
    <row r="241" spans="2:15" x14ac:dyDescent="0.2">
      <c r="B241" s="18"/>
      <c r="C241" s="18"/>
      <c r="D241" s="18"/>
      <c r="E241" s="18"/>
      <c r="F241" s="18"/>
      <c r="G241" s="18"/>
      <c r="H241" s="18"/>
      <c r="I241" s="18"/>
      <c r="J241" s="18"/>
      <c r="K241" s="18"/>
      <c r="L241" s="18"/>
      <c r="M241" s="18"/>
      <c r="N241" s="18"/>
      <c r="O241" s="18"/>
    </row>
    <row r="242" spans="2:15" x14ac:dyDescent="0.2">
      <c r="B242" s="18"/>
      <c r="C242" s="18"/>
      <c r="D242" s="18"/>
      <c r="E242" s="18"/>
      <c r="F242" s="18"/>
      <c r="G242" s="18"/>
      <c r="H242" s="18"/>
      <c r="I242" s="18"/>
      <c r="J242" s="18"/>
      <c r="K242" s="18"/>
      <c r="L242" s="18"/>
      <c r="M242" s="18"/>
      <c r="N242" s="18"/>
      <c r="O242" s="18"/>
    </row>
    <row r="243" spans="2:15" x14ac:dyDescent="0.2">
      <c r="B243" s="18"/>
      <c r="C243" s="18"/>
      <c r="D243" s="18"/>
      <c r="E243" s="18"/>
      <c r="F243" s="18"/>
      <c r="G243" s="18"/>
      <c r="H243" s="18"/>
      <c r="I243" s="18"/>
      <c r="J243" s="18"/>
      <c r="K243" s="18"/>
      <c r="L243" s="18"/>
      <c r="M243" s="18"/>
      <c r="N243" s="18"/>
      <c r="O243" s="18"/>
    </row>
    <row r="244" spans="2:15" x14ac:dyDescent="0.2">
      <c r="B244" s="18"/>
      <c r="C244" s="18"/>
      <c r="D244" s="18"/>
      <c r="E244" s="18"/>
      <c r="F244" s="18"/>
      <c r="G244" s="18"/>
      <c r="H244" s="18"/>
      <c r="I244" s="18"/>
      <c r="J244" s="18"/>
      <c r="K244" s="18"/>
      <c r="L244" s="18"/>
      <c r="M244" s="18"/>
      <c r="N244" s="18"/>
      <c r="O244" s="18"/>
    </row>
    <row r="245" spans="2:15" x14ac:dyDescent="0.2">
      <c r="B245" s="18"/>
      <c r="C245" s="18"/>
      <c r="D245" s="18"/>
      <c r="E245" s="18"/>
      <c r="F245" s="18"/>
      <c r="G245" s="18"/>
      <c r="H245" s="18"/>
      <c r="I245" s="18"/>
      <c r="J245" s="18"/>
      <c r="K245" s="18"/>
      <c r="L245" s="18"/>
      <c r="M245" s="18"/>
      <c r="N245" s="18"/>
      <c r="O245" s="18"/>
    </row>
    <row r="246" spans="2:15" x14ac:dyDescent="0.2">
      <c r="B246" s="18"/>
      <c r="C246" s="18"/>
      <c r="D246" s="18"/>
      <c r="E246" s="18"/>
      <c r="F246" s="18"/>
      <c r="G246" s="18"/>
      <c r="H246" s="18"/>
      <c r="I246" s="18"/>
      <c r="J246" s="18"/>
      <c r="K246" s="18"/>
      <c r="L246" s="18"/>
      <c r="M246" s="18"/>
      <c r="N246" s="18"/>
      <c r="O246" s="18"/>
    </row>
    <row r="247" spans="2:15" x14ac:dyDescent="0.2">
      <c r="B247" s="18"/>
      <c r="C247" s="18"/>
      <c r="D247" s="18"/>
      <c r="E247" s="18"/>
      <c r="F247" s="18"/>
      <c r="G247" s="18"/>
      <c r="H247" s="18"/>
      <c r="I247" s="18"/>
      <c r="J247" s="18"/>
      <c r="K247" s="18"/>
      <c r="L247" s="18"/>
      <c r="M247" s="18"/>
      <c r="N247" s="18"/>
      <c r="O247" s="18"/>
    </row>
    <row r="248" spans="2:15" x14ac:dyDescent="0.2">
      <c r="B248" s="18"/>
      <c r="C248" s="18"/>
      <c r="D248" s="18"/>
      <c r="E248" s="18"/>
      <c r="F248" s="18"/>
      <c r="G248" s="18"/>
      <c r="H248" s="18"/>
      <c r="I248" s="18"/>
      <c r="J248" s="18"/>
      <c r="K248" s="18"/>
      <c r="L248" s="18"/>
      <c r="M248" s="18"/>
      <c r="N248" s="18"/>
      <c r="O248" s="18"/>
    </row>
    <row r="249" spans="2:15" x14ac:dyDescent="0.2">
      <c r="B249" s="18"/>
      <c r="C249" s="18"/>
      <c r="D249" s="18"/>
      <c r="E249" s="18"/>
      <c r="F249" s="18"/>
      <c r="G249" s="18"/>
      <c r="H249" s="18"/>
      <c r="I249" s="18"/>
      <c r="J249" s="18"/>
      <c r="K249" s="18"/>
      <c r="L249" s="18"/>
      <c r="M249" s="18"/>
      <c r="N249" s="18"/>
      <c r="O249" s="18"/>
    </row>
    <row r="250" spans="2:15" x14ac:dyDescent="0.2">
      <c r="B250" s="18"/>
      <c r="C250" s="18"/>
      <c r="D250" s="18"/>
      <c r="E250" s="18"/>
      <c r="F250" s="18"/>
      <c r="G250" s="18"/>
      <c r="H250" s="18"/>
      <c r="I250" s="18"/>
      <c r="J250" s="18"/>
      <c r="K250" s="18"/>
      <c r="L250" s="18"/>
      <c r="M250" s="18"/>
      <c r="N250" s="18"/>
      <c r="O250" s="18"/>
    </row>
    <row r="251" spans="2:15" x14ac:dyDescent="0.2">
      <c r="B251" s="18"/>
      <c r="C251" s="18"/>
      <c r="D251" s="18"/>
      <c r="E251" s="18"/>
      <c r="F251" s="18"/>
      <c r="G251" s="18"/>
      <c r="H251" s="18"/>
      <c r="I251" s="18"/>
      <c r="J251" s="18"/>
      <c r="K251" s="18"/>
      <c r="L251" s="18"/>
      <c r="M251" s="18"/>
      <c r="N251" s="18"/>
      <c r="O251" s="18"/>
    </row>
    <row r="252" spans="2:15" x14ac:dyDescent="0.2">
      <c r="B252" s="18"/>
      <c r="C252" s="18"/>
      <c r="D252" s="18"/>
      <c r="E252" s="18"/>
      <c r="F252" s="18"/>
      <c r="G252" s="18"/>
      <c r="H252" s="18"/>
      <c r="I252" s="18"/>
      <c r="J252" s="18"/>
      <c r="K252" s="18"/>
      <c r="L252" s="18"/>
      <c r="M252" s="18"/>
      <c r="N252" s="18"/>
      <c r="O252" s="18"/>
    </row>
    <row r="253" spans="2:15" x14ac:dyDescent="0.2">
      <c r="B253" s="18"/>
      <c r="C253" s="18"/>
      <c r="D253" s="18"/>
      <c r="E253" s="18"/>
      <c r="F253" s="18"/>
      <c r="G253" s="18"/>
      <c r="H253" s="18"/>
      <c r="I253" s="18"/>
      <c r="J253" s="18"/>
      <c r="K253" s="18"/>
      <c r="L253" s="18"/>
      <c r="M253" s="18"/>
      <c r="N253" s="18"/>
      <c r="O253" s="18"/>
    </row>
    <row r="254" spans="2:15" x14ac:dyDescent="0.2">
      <c r="B254" s="18"/>
      <c r="C254" s="18"/>
      <c r="D254" s="18"/>
      <c r="E254" s="18"/>
      <c r="F254" s="18"/>
      <c r="G254" s="18"/>
      <c r="H254" s="18"/>
      <c r="I254" s="18"/>
      <c r="J254" s="18"/>
      <c r="K254" s="18"/>
      <c r="L254" s="18"/>
      <c r="M254" s="18"/>
      <c r="N254" s="18"/>
      <c r="O254" s="18"/>
    </row>
    <row r="255" spans="2:15" x14ac:dyDescent="0.2">
      <c r="B255" s="18"/>
      <c r="C255" s="18"/>
      <c r="D255" s="18"/>
      <c r="E255" s="18"/>
      <c r="F255" s="18"/>
      <c r="G255" s="18"/>
      <c r="H255" s="18"/>
      <c r="I255" s="18"/>
      <c r="J255" s="18"/>
      <c r="K255" s="18"/>
      <c r="L255" s="18"/>
      <c r="M255" s="18"/>
      <c r="N255" s="18"/>
      <c r="O255" s="18"/>
    </row>
    <row r="256" spans="2:15" x14ac:dyDescent="0.2">
      <c r="B256" s="18"/>
      <c r="C256" s="18"/>
      <c r="D256" s="18"/>
      <c r="E256" s="18"/>
      <c r="F256" s="18"/>
      <c r="G256" s="18"/>
      <c r="H256" s="18"/>
      <c r="I256" s="18"/>
      <c r="J256" s="18"/>
      <c r="K256" s="18"/>
      <c r="L256" s="18"/>
      <c r="M256" s="18"/>
      <c r="N256" s="18"/>
      <c r="O256" s="18"/>
    </row>
    <row r="257" spans="2:15" x14ac:dyDescent="0.2">
      <c r="B257" s="18"/>
      <c r="C257" s="18"/>
      <c r="D257" s="18"/>
      <c r="E257" s="18"/>
      <c r="F257" s="18"/>
      <c r="G257" s="18"/>
      <c r="H257" s="18"/>
      <c r="I257" s="18"/>
      <c r="J257" s="18"/>
      <c r="K257" s="18"/>
      <c r="L257" s="18"/>
      <c r="M257" s="18"/>
      <c r="N257" s="18"/>
      <c r="O257" s="18"/>
    </row>
    <row r="258" spans="2:15" x14ac:dyDescent="0.2">
      <c r="B258" s="18"/>
      <c r="C258" s="18"/>
      <c r="D258" s="18"/>
      <c r="E258" s="18"/>
      <c r="F258" s="18"/>
      <c r="G258" s="18"/>
      <c r="H258" s="18"/>
      <c r="I258" s="18"/>
      <c r="J258" s="18"/>
      <c r="K258" s="18"/>
      <c r="L258" s="18"/>
      <c r="M258" s="18"/>
      <c r="N258" s="18"/>
      <c r="O258" s="18"/>
    </row>
    <row r="259" spans="2:15" x14ac:dyDescent="0.2">
      <c r="B259" s="18"/>
      <c r="C259" s="18"/>
      <c r="D259" s="18"/>
      <c r="E259" s="18"/>
      <c r="F259" s="18"/>
      <c r="G259" s="18"/>
      <c r="H259" s="18"/>
      <c r="I259" s="18"/>
      <c r="J259" s="18"/>
      <c r="K259" s="18"/>
      <c r="L259" s="18"/>
      <c r="M259" s="18"/>
      <c r="N259" s="18"/>
      <c r="O259" s="18"/>
    </row>
    <row r="260" spans="2:15" x14ac:dyDescent="0.2">
      <c r="B260" s="18"/>
      <c r="C260" s="18"/>
      <c r="D260" s="18"/>
      <c r="E260" s="18"/>
      <c r="F260" s="18"/>
      <c r="G260" s="18"/>
      <c r="H260" s="18"/>
      <c r="I260" s="18"/>
      <c r="J260" s="18"/>
      <c r="K260" s="18"/>
      <c r="L260" s="18"/>
      <c r="M260" s="18"/>
      <c r="N260" s="18"/>
      <c r="O260" s="18"/>
    </row>
    <row r="261" spans="2:15" x14ac:dyDescent="0.2">
      <c r="B261" s="18"/>
      <c r="C261" s="18"/>
      <c r="D261" s="18"/>
      <c r="E261" s="18"/>
      <c r="F261" s="18"/>
      <c r="G261" s="18"/>
      <c r="H261" s="18"/>
      <c r="I261" s="18"/>
      <c r="J261" s="18"/>
      <c r="K261" s="18"/>
      <c r="L261" s="18"/>
      <c r="M261" s="18"/>
      <c r="N261" s="18"/>
      <c r="O261" s="18"/>
    </row>
    <row r="262" spans="2:15" x14ac:dyDescent="0.2">
      <c r="B262" s="18"/>
      <c r="C262" s="18"/>
      <c r="D262" s="18"/>
      <c r="E262" s="18"/>
      <c r="F262" s="18"/>
      <c r="G262" s="18"/>
      <c r="H262" s="18"/>
      <c r="I262" s="18"/>
      <c r="J262" s="18"/>
      <c r="K262" s="18"/>
      <c r="L262" s="18"/>
      <c r="M262" s="18"/>
      <c r="N262" s="18"/>
      <c r="O262" s="18"/>
    </row>
    <row r="263" spans="2:15" x14ac:dyDescent="0.2">
      <c r="B263" s="18"/>
      <c r="C263" s="18"/>
      <c r="D263" s="18"/>
      <c r="E263" s="18"/>
      <c r="F263" s="18"/>
      <c r="G263" s="18"/>
      <c r="H263" s="18"/>
      <c r="I263" s="18"/>
      <c r="J263" s="18"/>
      <c r="K263" s="18"/>
      <c r="L263" s="18"/>
      <c r="M263" s="18"/>
      <c r="N263" s="18"/>
      <c r="O263" s="18"/>
    </row>
    <row r="264" spans="2:15" x14ac:dyDescent="0.2">
      <c r="B264" s="18"/>
      <c r="C264" s="18"/>
      <c r="D264" s="18"/>
      <c r="E264" s="18"/>
      <c r="F264" s="18"/>
      <c r="G264" s="18"/>
      <c r="H264" s="18"/>
      <c r="I264" s="18"/>
      <c r="J264" s="18"/>
      <c r="K264" s="18"/>
      <c r="L264" s="18"/>
      <c r="M264" s="18"/>
      <c r="N264" s="18"/>
      <c r="O264" s="18"/>
    </row>
    <row r="265" spans="2:15" x14ac:dyDescent="0.2">
      <c r="B265" s="18"/>
      <c r="C265" s="18"/>
      <c r="D265" s="18"/>
      <c r="E265" s="18"/>
      <c r="F265" s="18"/>
      <c r="G265" s="18"/>
      <c r="H265" s="18"/>
      <c r="I265" s="18"/>
      <c r="J265" s="18"/>
      <c r="K265" s="18"/>
      <c r="L265" s="18"/>
      <c r="M265" s="18"/>
      <c r="N265" s="18"/>
      <c r="O265" s="18"/>
    </row>
    <row r="266" spans="2:15" x14ac:dyDescent="0.2">
      <c r="B266" s="18"/>
      <c r="C266" s="18"/>
      <c r="D266" s="18"/>
      <c r="E266" s="18"/>
      <c r="F266" s="18"/>
      <c r="G266" s="18"/>
      <c r="H266" s="18"/>
      <c r="I266" s="18"/>
      <c r="J266" s="18"/>
      <c r="K266" s="18"/>
      <c r="L266" s="18"/>
      <c r="M266" s="18"/>
      <c r="N266" s="18"/>
      <c r="O266" s="18"/>
    </row>
    <row r="267" spans="2:15" x14ac:dyDescent="0.2">
      <c r="B267" s="18"/>
      <c r="C267" s="18"/>
      <c r="D267" s="18"/>
      <c r="E267" s="18"/>
      <c r="F267" s="18"/>
      <c r="G267" s="18"/>
      <c r="H267" s="18"/>
      <c r="I267" s="18"/>
      <c r="J267" s="18"/>
      <c r="K267" s="18"/>
      <c r="L267" s="18"/>
      <c r="M267" s="18"/>
      <c r="N267" s="18"/>
      <c r="O267" s="18"/>
    </row>
    <row r="268" spans="2:15" x14ac:dyDescent="0.2">
      <c r="B268" s="18"/>
      <c r="C268" s="18"/>
      <c r="D268" s="18"/>
      <c r="E268" s="18"/>
      <c r="F268" s="18"/>
      <c r="G268" s="18"/>
      <c r="H268" s="18"/>
      <c r="I268" s="18"/>
      <c r="J268" s="18"/>
      <c r="K268" s="18"/>
      <c r="L268" s="18"/>
      <c r="M268" s="18"/>
      <c r="N268" s="18"/>
      <c r="O268" s="18"/>
    </row>
    <row r="269" spans="2:15" x14ac:dyDescent="0.2">
      <c r="B269" s="18"/>
      <c r="C269" s="18"/>
      <c r="D269" s="18"/>
      <c r="E269" s="18"/>
      <c r="F269" s="18"/>
      <c r="G269" s="18"/>
      <c r="H269" s="18"/>
      <c r="I269" s="18"/>
      <c r="J269" s="18"/>
      <c r="K269" s="18"/>
      <c r="L269" s="18"/>
      <c r="M269" s="18"/>
      <c r="N269" s="18"/>
      <c r="O269" s="18"/>
    </row>
    <row r="270" spans="2:15" x14ac:dyDescent="0.2">
      <c r="B270" s="18"/>
      <c r="C270" s="18"/>
      <c r="D270" s="18"/>
      <c r="E270" s="18"/>
      <c r="F270" s="18"/>
      <c r="G270" s="18"/>
      <c r="H270" s="18"/>
      <c r="I270" s="18"/>
      <c r="J270" s="18"/>
      <c r="K270" s="18"/>
      <c r="L270" s="18"/>
      <c r="M270" s="18"/>
      <c r="N270" s="18"/>
      <c r="O270" s="18"/>
    </row>
    <row r="271" spans="2:15" x14ac:dyDescent="0.2">
      <c r="B271" s="18"/>
      <c r="C271" s="18"/>
      <c r="D271" s="18"/>
      <c r="E271" s="18"/>
      <c r="F271" s="18"/>
      <c r="G271" s="18"/>
      <c r="H271" s="18"/>
      <c r="I271" s="18"/>
      <c r="J271" s="18"/>
      <c r="K271" s="18"/>
      <c r="L271" s="18"/>
      <c r="M271" s="18"/>
      <c r="N271" s="18"/>
      <c r="O271" s="18"/>
    </row>
    <row r="272" spans="2:15" x14ac:dyDescent="0.2">
      <c r="B272" s="18"/>
      <c r="C272" s="18"/>
      <c r="D272" s="18"/>
      <c r="E272" s="18"/>
      <c r="F272" s="18"/>
      <c r="G272" s="18"/>
      <c r="H272" s="18"/>
      <c r="I272" s="18"/>
      <c r="J272" s="18"/>
      <c r="K272" s="18"/>
      <c r="L272" s="18"/>
      <c r="M272" s="18"/>
      <c r="N272" s="18"/>
      <c r="O272" s="18"/>
    </row>
    <row r="273" spans="2:15" x14ac:dyDescent="0.2">
      <c r="B273" s="18"/>
      <c r="C273" s="18"/>
      <c r="D273" s="18"/>
      <c r="E273" s="18"/>
      <c r="F273" s="18"/>
      <c r="G273" s="18"/>
      <c r="H273" s="18"/>
      <c r="I273" s="18"/>
      <c r="J273" s="18"/>
      <c r="K273" s="18"/>
      <c r="L273" s="18"/>
      <c r="M273" s="18"/>
      <c r="N273" s="18"/>
      <c r="O273" s="18"/>
    </row>
    <row r="274" spans="2:15" x14ac:dyDescent="0.2">
      <c r="B274" s="18"/>
      <c r="C274" s="18"/>
      <c r="D274" s="18"/>
      <c r="E274" s="18"/>
      <c r="F274" s="18"/>
      <c r="G274" s="18"/>
      <c r="H274" s="18"/>
      <c r="I274" s="18"/>
      <c r="J274" s="18"/>
      <c r="K274" s="18"/>
      <c r="L274" s="18"/>
      <c r="M274" s="18"/>
      <c r="N274" s="18"/>
      <c r="O274" s="18"/>
    </row>
    <row r="275" spans="2:15" x14ac:dyDescent="0.2">
      <c r="B275" s="18"/>
      <c r="C275" s="18"/>
      <c r="D275" s="18"/>
      <c r="E275" s="18"/>
      <c r="F275" s="18"/>
      <c r="G275" s="18"/>
      <c r="H275" s="18"/>
      <c r="I275" s="18"/>
      <c r="J275" s="18"/>
      <c r="K275" s="18"/>
      <c r="L275" s="18"/>
      <c r="M275" s="18"/>
      <c r="N275" s="18"/>
      <c r="O275" s="18"/>
    </row>
    <row r="276" spans="2:15" x14ac:dyDescent="0.2">
      <c r="B276" s="18"/>
      <c r="C276" s="18"/>
      <c r="D276" s="18"/>
      <c r="E276" s="18"/>
      <c r="F276" s="18"/>
      <c r="G276" s="18"/>
      <c r="H276" s="18"/>
      <c r="I276" s="18"/>
      <c r="J276" s="18"/>
      <c r="K276" s="18"/>
      <c r="L276" s="18"/>
      <c r="M276" s="18"/>
      <c r="N276" s="18"/>
      <c r="O276" s="18"/>
    </row>
    <row r="277" spans="2:15" x14ac:dyDescent="0.2">
      <c r="B277" s="18"/>
      <c r="C277" s="18"/>
      <c r="D277" s="18"/>
      <c r="E277" s="18"/>
      <c r="F277" s="18"/>
      <c r="G277" s="18"/>
      <c r="H277" s="18"/>
      <c r="I277" s="18"/>
      <c r="J277" s="18"/>
      <c r="K277" s="18"/>
      <c r="L277" s="18"/>
      <c r="M277" s="18"/>
      <c r="N277" s="18"/>
      <c r="O277" s="18"/>
    </row>
    <row r="278" spans="2:15" x14ac:dyDescent="0.2">
      <c r="B278" s="18"/>
      <c r="C278" s="18"/>
      <c r="D278" s="18"/>
      <c r="E278" s="18"/>
      <c r="F278" s="18"/>
      <c r="G278" s="18"/>
      <c r="H278" s="18"/>
      <c r="I278" s="18"/>
      <c r="J278" s="18"/>
      <c r="K278" s="18"/>
      <c r="L278" s="18"/>
      <c r="M278" s="18"/>
      <c r="N278" s="18"/>
      <c r="O278" s="18"/>
    </row>
    <row r="279" spans="2:15" x14ac:dyDescent="0.2">
      <c r="B279" s="18"/>
      <c r="C279" s="18"/>
      <c r="D279" s="18"/>
      <c r="E279" s="18"/>
      <c r="F279" s="18"/>
      <c r="G279" s="18"/>
      <c r="H279" s="18"/>
      <c r="I279" s="18"/>
      <c r="J279" s="18"/>
      <c r="K279" s="18"/>
      <c r="L279" s="18"/>
      <c r="M279" s="18"/>
      <c r="N279" s="18"/>
      <c r="O279" s="18"/>
    </row>
    <row r="280" spans="2:15" x14ac:dyDescent="0.2">
      <c r="B280" s="18"/>
      <c r="C280" s="18"/>
      <c r="D280" s="18"/>
      <c r="E280" s="18"/>
      <c r="F280" s="18"/>
      <c r="G280" s="18"/>
      <c r="H280" s="18"/>
      <c r="I280" s="18"/>
      <c r="J280" s="18"/>
      <c r="K280" s="18"/>
      <c r="L280" s="18"/>
      <c r="M280" s="18"/>
      <c r="N280" s="18"/>
      <c r="O280" s="18"/>
    </row>
    <row r="281" spans="2:15" x14ac:dyDescent="0.2">
      <c r="B281" s="18"/>
      <c r="C281" s="18"/>
      <c r="D281" s="18"/>
      <c r="E281" s="18"/>
      <c r="F281" s="18"/>
      <c r="G281" s="18"/>
      <c r="H281" s="18"/>
      <c r="I281" s="18"/>
      <c r="J281" s="18"/>
      <c r="K281" s="18"/>
      <c r="L281" s="18"/>
      <c r="M281" s="18"/>
      <c r="N281" s="18"/>
      <c r="O281" s="18"/>
    </row>
    <row r="282" spans="2:15" x14ac:dyDescent="0.2">
      <c r="B282" s="18"/>
      <c r="C282" s="18"/>
      <c r="D282" s="18"/>
      <c r="E282" s="18"/>
      <c r="F282" s="18"/>
      <c r="G282" s="18"/>
      <c r="H282" s="18"/>
      <c r="I282" s="18"/>
      <c r="J282" s="18"/>
      <c r="K282" s="18"/>
      <c r="L282" s="18"/>
      <c r="M282" s="18"/>
      <c r="N282" s="18"/>
      <c r="O282" s="18"/>
    </row>
    <row r="283" spans="2:15" x14ac:dyDescent="0.2">
      <c r="B283" s="18"/>
      <c r="C283" s="18"/>
      <c r="D283" s="18"/>
      <c r="E283" s="18"/>
      <c r="F283" s="18"/>
      <c r="G283" s="18"/>
      <c r="H283" s="18"/>
      <c r="I283" s="18"/>
      <c r="J283" s="18"/>
      <c r="K283" s="18"/>
      <c r="L283" s="18"/>
      <c r="M283" s="18"/>
      <c r="N283" s="18"/>
      <c r="O283" s="18"/>
    </row>
    <row r="284" spans="2:15" x14ac:dyDescent="0.2">
      <c r="B284" s="18"/>
      <c r="C284" s="18"/>
      <c r="D284" s="18"/>
      <c r="E284" s="18"/>
      <c r="F284" s="18"/>
      <c r="G284" s="18"/>
      <c r="H284" s="18"/>
      <c r="I284" s="18"/>
      <c r="J284" s="18"/>
      <c r="K284" s="18"/>
      <c r="L284" s="18"/>
      <c r="M284" s="18"/>
      <c r="N284" s="18"/>
      <c r="O284" s="18"/>
    </row>
    <row r="285" spans="2:15" x14ac:dyDescent="0.2">
      <c r="B285" s="18"/>
      <c r="C285" s="18"/>
      <c r="D285" s="18"/>
      <c r="E285" s="18"/>
      <c r="F285" s="18"/>
      <c r="G285" s="18"/>
      <c r="H285" s="18"/>
      <c r="I285" s="18"/>
      <c r="J285" s="18"/>
      <c r="K285" s="18"/>
      <c r="L285" s="18"/>
      <c r="M285" s="18"/>
      <c r="N285" s="18"/>
      <c r="O285" s="18"/>
    </row>
    <row r="286" spans="2:15" x14ac:dyDescent="0.2">
      <c r="B286" s="18"/>
      <c r="C286" s="18"/>
      <c r="D286" s="18"/>
      <c r="E286" s="18"/>
      <c r="F286" s="18"/>
      <c r="G286" s="18"/>
      <c r="H286" s="18"/>
      <c r="I286" s="18"/>
      <c r="J286" s="18"/>
      <c r="K286" s="18"/>
      <c r="L286" s="18"/>
      <c r="M286" s="18"/>
      <c r="N286" s="18"/>
      <c r="O286" s="18"/>
    </row>
    <row r="287" spans="2:15" x14ac:dyDescent="0.2">
      <c r="B287" s="18"/>
      <c r="C287" s="18"/>
      <c r="D287" s="18"/>
      <c r="E287" s="18"/>
      <c r="F287" s="18"/>
      <c r="G287" s="18"/>
      <c r="H287" s="18"/>
      <c r="I287" s="18"/>
      <c r="J287" s="18"/>
      <c r="K287" s="18"/>
      <c r="L287" s="18"/>
      <c r="M287" s="18"/>
      <c r="N287" s="18"/>
      <c r="O287" s="18"/>
    </row>
    <row r="288" spans="2:15" x14ac:dyDescent="0.2">
      <c r="B288" s="18"/>
      <c r="C288" s="18"/>
      <c r="D288" s="18"/>
      <c r="E288" s="18"/>
      <c r="F288" s="18"/>
      <c r="G288" s="18"/>
      <c r="H288" s="18"/>
      <c r="I288" s="18"/>
      <c r="J288" s="18"/>
      <c r="K288" s="18"/>
      <c r="L288" s="18"/>
      <c r="M288" s="18"/>
      <c r="N288" s="18"/>
      <c r="O288" s="18"/>
    </row>
    <row r="289" spans="2:15" x14ac:dyDescent="0.2">
      <c r="B289" s="18"/>
      <c r="C289" s="18"/>
      <c r="D289" s="18"/>
      <c r="E289" s="18"/>
      <c r="F289" s="18"/>
      <c r="G289" s="18"/>
      <c r="H289" s="18"/>
      <c r="I289" s="18"/>
      <c r="J289" s="18"/>
      <c r="K289" s="18"/>
      <c r="L289" s="18"/>
      <c r="M289" s="18"/>
      <c r="N289" s="18"/>
      <c r="O289" s="18"/>
    </row>
    <row r="290" spans="2:15" x14ac:dyDescent="0.2">
      <c r="B290" s="18"/>
      <c r="C290" s="18"/>
      <c r="D290" s="18"/>
      <c r="E290" s="18"/>
      <c r="F290" s="18"/>
      <c r="G290" s="18"/>
      <c r="H290" s="18"/>
      <c r="I290" s="18"/>
      <c r="J290" s="18"/>
      <c r="K290" s="18"/>
      <c r="L290" s="18"/>
      <c r="M290" s="18"/>
      <c r="N290" s="18"/>
      <c r="O290" s="18"/>
    </row>
    <row r="291" spans="2:15" x14ac:dyDescent="0.2">
      <c r="B291" s="18"/>
      <c r="C291" s="18"/>
      <c r="D291" s="18"/>
      <c r="E291" s="18"/>
      <c r="F291" s="18"/>
      <c r="G291" s="18"/>
      <c r="H291" s="18"/>
      <c r="I291" s="18"/>
      <c r="J291" s="18"/>
      <c r="K291" s="18"/>
      <c r="L291" s="18"/>
      <c r="M291" s="18"/>
      <c r="N291" s="18"/>
      <c r="O291" s="18"/>
    </row>
    <row r="292" spans="2:15" x14ac:dyDescent="0.2">
      <c r="B292" s="18"/>
      <c r="C292" s="18"/>
      <c r="D292" s="18"/>
      <c r="E292" s="18"/>
      <c r="F292" s="18"/>
      <c r="G292" s="18"/>
      <c r="H292" s="18"/>
      <c r="I292" s="18"/>
      <c r="J292" s="18"/>
      <c r="K292" s="18"/>
      <c r="L292" s="18"/>
      <c r="M292" s="18"/>
      <c r="N292" s="18"/>
      <c r="O292" s="18"/>
    </row>
    <row r="293" spans="2:15" x14ac:dyDescent="0.2">
      <c r="B293" s="18"/>
      <c r="C293" s="18"/>
      <c r="D293" s="18"/>
      <c r="E293" s="18"/>
      <c r="F293" s="18"/>
      <c r="G293" s="18"/>
      <c r="H293" s="18"/>
      <c r="I293" s="18"/>
      <c r="J293" s="18"/>
      <c r="K293" s="18"/>
      <c r="L293" s="18"/>
      <c r="M293" s="18"/>
      <c r="N293" s="18"/>
      <c r="O293" s="18"/>
    </row>
    <row r="294" spans="2:15" x14ac:dyDescent="0.2">
      <c r="B294" s="18"/>
      <c r="C294" s="18"/>
      <c r="D294" s="18"/>
      <c r="E294" s="18"/>
      <c r="F294" s="18"/>
      <c r="G294" s="18"/>
      <c r="H294" s="18"/>
      <c r="I294" s="18"/>
      <c r="J294" s="18"/>
      <c r="K294" s="18"/>
      <c r="L294" s="18"/>
      <c r="M294" s="18"/>
      <c r="N294" s="18"/>
      <c r="O294" s="18"/>
    </row>
    <row r="295" spans="2:15" x14ac:dyDescent="0.2">
      <c r="B295" s="18"/>
      <c r="C295" s="18"/>
      <c r="D295" s="18"/>
      <c r="E295" s="18"/>
      <c r="F295" s="18"/>
      <c r="G295" s="18"/>
      <c r="H295" s="18"/>
      <c r="I295" s="18"/>
      <c r="J295" s="18"/>
      <c r="K295" s="18"/>
      <c r="L295" s="18"/>
      <c r="M295" s="18"/>
      <c r="N295" s="18"/>
      <c r="O295" s="18"/>
    </row>
    <row r="296" spans="2:15" x14ac:dyDescent="0.2">
      <c r="B296" s="18"/>
      <c r="C296" s="18"/>
      <c r="D296" s="18"/>
      <c r="E296" s="18"/>
      <c r="F296" s="18"/>
      <c r="G296" s="18"/>
      <c r="H296" s="18"/>
      <c r="I296" s="18"/>
      <c r="J296" s="18"/>
      <c r="K296" s="18"/>
      <c r="L296" s="18"/>
      <c r="M296" s="18"/>
      <c r="N296" s="18"/>
      <c r="O296" s="18"/>
    </row>
    <row r="297" spans="2:15" x14ac:dyDescent="0.2">
      <c r="B297" s="18"/>
      <c r="C297" s="18"/>
      <c r="D297" s="18"/>
      <c r="E297" s="18"/>
      <c r="F297" s="18"/>
      <c r="G297" s="18"/>
      <c r="H297" s="18"/>
      <c r="I297" s="18"/>
      <c r="J297" s="18"/>
      <c r="K297" s="18"/>
      <c r="L297" s="18"/>
      <c r="M297" s="18"/>
      <c r="N297" s="18"/>
      <c r="O297" s="18"/>
    </row>
    <row r="298" spans="2:15" x14ac:dyDescent="0.2">
      <c r="B298" s="18"/>
      <c r="C298" s="18"/>
      <c r="D298" s="18"/>
      <c r="E298" s="18"/>
      <c r="F298" s="18"/>
      <c r="G298" s="18"/>
      <c r="H298" s="18"/>
      <c r="I298" s="18"/>
      <c r="J298" s="18"/>
      <c r="K298" s="18"/>
      <c r="L298" s="18"/>
      <c r="M298" s="18"/>
      <c r="N298" s="18"/>
      <c r="O298" s="18"/>
    </row>
    <row r="299" spans="2:15" x14ac:dyDescent="0.2">
      <c r="B299" s="18"/>
      <c r="C299" s="18"/>
      <c r="D299" s="18"/>
      <c r="E299" s="18"/>
      <c r="F299" s="18"/>
      <c r="G299" s="18"/>
      <c r="H299" s="18"/>
      <c r="I299" s="18"/>
      <c r="J299" s="18"/>
      <c r="K299" s="18"/>
      <c r="L299" s="18"/>
      <c r="M299" s="18"/>
      <c r="N299" s="18"/>
      <c r="O299" s="18"/>
    </row>
    <row r="300" spans="2:15" x14ac:dyDescent="0.2">
      <c r="B300" s="18"/>
      <c r="C300" s="18"/>
      <c r="D300" s="18"/>
      <c r="E300" s="18"/>
      <c r="F300" s="18"/>
      <c r="G300" s="18"/>
      <c r="H300" s="18"/>
      <c r="I300" s="18"/>
      <c r="J300" s="18"/>
      <c r="K300" s="18"/>
      <c r="L300" s="18"/>
      <c r="M300" s="18"/>
      <c r="N300" s="18"/>
      <c r="O300" s="18"/>
    </row>
    <row r="301" spans="2:15" x14ac:dyDescent="0.2">
      <c r="B301" s="18"/>
      <c r="C301" s="18"/>
      <c r="D301" s="18"/>
      <c r="E301" s="18"/>
      <c r="F301" s="18"/>
      <c r="G301" s="18"/>
      <c r="H301" s="18"/>
      <c r="I301" s="18"/>
      <c r="J301" s="18"/>
      <c r="K301" s="18"/>
      <c r="L301" s="18"/>
      <c r="M301" s="18"/>
      <c r="N301" s="18"/>
      <c r="O301" s="18"/>
    </row>
    <row r="302" spans="2:15" x14ac:dyDescent="0.2">
      <c r="B302" s="18"/>
      <c r="C302" s="18"/>
      <c r="D302" s="18"/>
      <c r="E302" s="18"/>
      <c r="F302" s="18"/>
      <c r="G302" s="18"/>
      <c r="H302" s="18"/>
      <c r="I302" s="18"/>
      <c r="J302" s="18"/>
      <c r="K302" s="18"/>
      <c r="L302" s="18"/>
      <c r="M302" s="18"/>
      <c r="N302" s="18"/>
      <c r="O302" s="18"/>
    </row>
    <row r="303" spans="2:15" x14ac:dyDescent="0.2">
      <c r="B303" s="18"/>
      <c r="C303" s="18"/>
      <c r="D303" s="18"/>
      <c r="E303" s="18"/>
      <c r="F303" s="18"/>
      <c r="G303" s="18"/>
      <c r="H303" s="18"/>
      <c r="I303" s="18"/>
      <c r="J303" s="18"/>
      <c r="K303" s="18"/>
      <c r="L303" s="18"/>
      <c r="M303" s="18"/>
      <c r="N303" s="18"/>
      <c r="O303" s="18"/>
    </row>
    <row r="304" spans="2:15" x14ac:dyDescent="0.2">
      <c r="B304" s="18"/>
      <c r="C304" s="18"/>
      <c r="D304" s="18"/>
      <c r="E304" s="18"/>
      <c r="F304" s="18"/>
      <c r="G304" s="18"/>
      <c r="H304" s="18"/>
      <c r="I304" s="18"/>
      <c r="J304" s="18"/>
      <c r="K304" s="18"/>
      <c r="L304" s="18"/>
      <c r="M304" s="18"/>
      <c r="N304" s="18"/>
      <c r="O304" s="18"/>
    </row>
    <row r="305" spans="2:15" x14ac:dyDescent="0.2">
      <c r="B305" s="18"/>
      <c r="C305" s="18"/>
      <c r="D305" s="18"/>
      <c r="E305" s="18"/>
      <c r="F305" s="18"/>
      <c r="G305" s="18"/>
      <c r="H305" s="18"/>
      <c r="I305" s="18"/>
      <c r="J305" s="18"/>
      <c r="K305" s="18"/>
      <c r="L305" s="18"/>
      <c r="M305" s="18"/>
      <c r="N305" s="18"/>
      <c r="O305" s="18"/>
    </row>
    <row r="306" spans="2:15" x14ac:dyDescent="0.2">
      <c r="B306" s="18"/>
      <c r="C306" s="18"/>
      <c r="D306" s="18"/>
      <c r="E306" s="18"/>
      <c r="F306" s="18"/>
      <c r="G306" s="18"/>
      <c r="H306" s="18"/>
      <c r="I306" s="18"/>
      <c r="J306" s="18"/>
      <c r="K306" s="18"/>
      <c r="L306" s="18"/>
      <c r="M306" s="18"/>
      <c r="N306" s="18"/>
      <c r="O306" s="18"/>
    </row>
    <row r="307" spans="2:15" x14ac:dyDescent="0.2">
      <c r="B307" s="18"/>
      <c r="C307" s="18"/>
      <c r="D307" s="18"/>
      <c r="E307" s="18"/>
      <c r="F307" s="18"/>
      <c r="G307" s="18"/>
      <c r="H307" s="18"/>
      <c r="I307" s="18"/>
      <c r="J307" s="18"/>
      <c r="K307" s="18"/>
      <c r="L307" s="18"/>
      <c r="M307" s="18"/>
      <c r="N307" s="18"/>
      <c r="O307" s="18"/>
    </row>
    <row r="308" spans="2:15" x14ac:dyDescent="0.2">
      <c r="B308" s="18"/>
      <c r="C308" s="18"/>
      <c r="D308" s="18"/>
      <c r="E308" s="18"/>
      <c r="F308" s="18"/>
      <c r="G308" s="18"/>
      <c r="H308" s="18"/>
      <c r="I308" s="18"/>
      <c r="J308" s="18"/>
      <c r="K308" s="18"/>
      <c r="L308" s="18"/>
      <c r="M308" s="18"/>
      <c r="N308" s="18"/>
      <c r="O308" s="18"/>
    </row>
    <row r="309" spans="2:15" x14ac:dyDescent="0.2">
      <c r="B309" s="18"/>
      <c r="C309" s="18"/>
      <c r="D309" s="18"/>
      <c r="E309" s="18"/>
      <c r="F309" s="18"/>
      <c r="G309" s="18"/>
      <c r="H309" s="18"/>
      <c r="I309" s="18"/>
      <c r="J309" s="18"/>
      <c r="K309" s="18"/>
      <c r="L309" s="18"/>
      <c r="M309" s="18"/>
      <c r="N309" s="18"/>
      <c r="O309" s="18"/>
    </row>
    <row r="310" spans="2:15" x14ac:dyDescent="0.2">
      <c r="B310" s="18"/>
      <c r="C310" s="18"/>
      <c r="D310" s="18"/>
      <c r="E310" s="18"/>
      <c r="F310" s="18"/>
      <c r="G310" s="18"/>
      <c r="H310" s="18"/>
      <c r="I310" s="18"/>
      <c r="J310" s="18"/>
      <c r="K310" s="18"/>
      <c r="L310" s="18"/>
      <c r="M310" s="18"/>
      <c r="N310" s="18"/>
      <c r="O310" s="18"/>
    </row>
    <row r="311" spans="2:15" x14ac:dyDescent="0.2">
      <c r="B311" s="18"/>
      <c r="C311" s="18"/>
      <c r="D311" s="18"/>
      <c r="E311" s="18"/>
      <c r="F311" s="18"/>
      <c r="G311" s="18"/>
      <c r="H311" s="18"/>
      <c r="I311" s="18"/>
      <c r="J311" s="18"/>
      <c r="K311" s="18"/>
      <c r="L311" s="18"/>
      <c r="M311" s="18"/>
      <c r="N311" s="18"/>
      <c r="O311" s="18"/>
    </row>
    <row r="312" spans="2:15" x14ac:dyDescent="0.2">
      <c r="B312" s="18"/>
      <c r="C312" s="18"/>
      <c r="D312" s="18"/>
      <c r="E312" s="18"/>
      <c r="F312" s="18"/>
      <c r="G312" s="18"/>
      <c r="H312" s="18"/>
      <c r="I312" s="18"/>
      <c r="J312" s="18"/>
      <c r="K312" s="18"/>
      <c r="L312" s="18"/>
      <c r="M312" s="18"/>
      <c r="N312" s="18"/>
      <c r="O312" s="18"/>
    </row>
    <row r="313" spans="2:15" x14ac:dyDescent="0.2">
      <c r="B313" s="18"/>
      <c r="C313" s="18"/>
      <c r="D313" s="18"/>
      <c r="E313" s="18"/>
      <c r="F313" s="18"/>
      <c r="G313" s="18"/>
      <c r="H313" s="18"/>
      <c r="I313" s="18"/>
      <c r="J313" s="18"/>
      <c r="K313" s="18"/>
      <c r="L313" s="18"/>
      <c r="M313" s="18"/>
      <c r="N313" s="18"/>
      <c r="O313" s="18"/>
    </row>
    <row r="314" spans="2:15" x14ac:dyDescent="0.2">
      <c r="B314" s="18"/>
      <c r="C314" s="18"/>
      <c r="D314" s="18"/>
      <c r="E314" s="18"/>
      <c r="F314" s="18"/>
      <c r="G314" s="18"/>
      <c r="H314" s="18"/>
      <c r="I314" s="18"/>
      <c r="J314" s="18"/>
      <c r="K314" s="18"/>
      <c r="L314" s="18"/>
      <c r="M314" s="18"/>
      <c r="N314" s="18"/>
      <c r="O314" s="18"/>
    </row>
    <row r="315" spans="2:15" x14ac:dyDescent="0.2">
      <c r="B315" s="18"/>
      <c r="C315" s="18"/>
      <c r="D315" s="18"/>
      <c r="E315" s="18"/>
      <c r="F315" s="18"/>
      <c r="G315" s="18"/>
      <c r="H315" s="18"/>
      <c r="I315" s="18"/>
      <c r="J315" s="18"/>
      <c r="K315" s="18"/>
      <c r="L315" s="18"/>
      <c r="M315" s="18"/>
      <c r="N315" s="18"/>
      <c r="O315" s="18"/>
    </row>
    <row r="316" spans="2:15" x14ac:dyDescent="0.2">
      <c r="B316" s="18"/>
      <c r="C316" s="18"/>
      <c r="D316" s="18"/>
      <c r="E316" s="18"/>
      <c r="F316" s="18"/>
      <c r="G316" s="18"/>
      <c r="H316" s="18"/>
      <c r="I316" s="18"/>
      <c r="J316" s="18"/>
      <c r="K316" s="18"/>
      <c r="L316" s="18"/>
      <c r="M316" s="18"/>
      <c r="N316" s="18"/>
      <c r="O316" s="18"/>
    </row>
    <row r="317" spans="2:15" x14ac:dyDescent="0.2">
      <c r="B317" s="18"/>
      <c r="C317" s="18"/>
      <c r="D317" s="18"/>
      <c r="E317" s="18"/>
      <c r="F317" s="18"/>
      <c r="G317" s="18"/>
      <c r="H317" s="18"/>
      <c r="I317" s="18"/>
      <c r="J317" s="18"/>
      <c r="K317" s="18"/>
      <c r="L317" s="18"/>
      <c r="M317" s="18"/>
      <c r="N317" s="18"/>
      <c r="O317" s="18"/>
    </row>
    <row r="318" spans="2:15" x14ac:dyDescent="0.2">
      <c r="B318" s="18"/>
      <c r="C318" s="18"/>
      <c r="D318" s="18"/>
      <c r="E318" s="18"/>
      <c r="F318" s="18"/>
      <c r="G318" s="18"/>
      <c r="H318" s="18"/>
      <c r="I318" s="18"/>
      <c r="J318" s="18"/>
      <c r="K318" s="18"/>
      <c r="L318" s="18"/>
      <c r="M318" s="18"/>
      <c r="N318" s="18"/>
      <c r="O318" s="18"/>
    </row>
    <row r="319" spans="2:15" x14ac:dyDescent="0.2">
      <c r="B319" s="18"/>
      <c r="C319" s="18"/>
      <c r="D319" s="18"/>
      <c r="E319" s="18"/>
      <c r="F319" s="18"/>
      <c r="G319" s="18"/>
      <c r="H319" s="18"/>
      <c r="I319" s="18"/>
      <c r="J319" s="18"/>
      <c r="K319" s="18"/>
      <c r="L319" s="18"/>
      <c r="M319" s="18"/>
      <c r="N319" s="18"/>
      <c r="O319" s="18"/>
    </row>
    <row r="320" spans="2:15" x14ac:dyDescent="0.2">
      <c r="B320" s="18"/>
      <c r="C320" s="18"/>
      <c r="D320" s="18"/>
      <c r="E320" s="18"/>
      <c r="F320" s="18"/>
      <c r="G320" s="18"/>
      <c r="H320" s="18"/>
      <c r="I320" s="18"/>
      <c r="J320" s="18"/>
      <c r="K320" s="18"/>
      <c r="L320" s="18"/>
      <c r="M320" s="18"/>
      <c r="N320" s="18"/>
      <c r="O320" s="18"/>
    </row>
    <row r="321" spans="2:15" x14ac:dyDescent="0.2">
      <c r="B321" s="18"/>
      <c r="C321" s="18"/>
      <c r="D321" s="18"/>
      <c r="E321" s="18"/>
      <c r="F321" s="18"/>
      <c r="G321" s="18"/>
      <c r="H321" s="18"/>
      <c r="I321" s="18"/>
      <c r="J321" s="18"/>
      <c r="K321" s="18"/>
      <c r="L321" s="18"/>
      <c r="M321" s="18"/>
      <c r="N321" s="18"/>
      <c r="O321" s="18"/>
    </row>
    <row r="322" spans="2:15" x14ac:dyDescent="0.2">
      <c r="B322" s="18"/>
      <c r="C322" s="18"/>
      <c r="D322" s="18"/>
      <c r="E322" s="18"/>
      <c r="F322" s="18"/>
      <c r="G322" s="18"/>
      <c r="H322" s="18"/>
      <c r="I322" s="18"/>
      <c r="J322" s="18"/>
      <c r="K322" s="18"/>
      <c r="L322" s="18"/>
      <c r="M322" s="18"/>
      <c r="N322" s="18"/>
      <c r="O322" s="18"/>
    </row>
    <row r="323" spans="2:15" x14ac:dyDescent="0.2">
      <c r="B323" s="18"/>
      <c r="C323" s="18"/>
      <c r="D323" s="18"/>
      <c r="E323" s="18"/>
      <c r="F323" s="18"/>
      <c r="G323" s="18"/>
      <c r="H323" s="18"/>
      <c r="I323" s="18"/>
      <c r="J323" s="18"/>
      <c r="K323" s="18"/>
      <c r="L323" s="18"/>
      <c r="M323" s="18"/>
      <c r="N323" s="18"/>
      <c r="O323" s="18"/>
    </row>
    <row r="324" spans="2:15" x14ac:dyDescent="0.2">
      <c r="B324" s="18"/>
      <c r="C324" s="18"/>
      <c r="D324" s="18"/>
      <c r="E324" s="18"/>
      <c r="F324" s="18"/>
      <c r="G324" s="18"/>
      <c r="H324" s="18"/>
      <c r="I324" s="18"/>
      <c r="J324" s="18"/>
      <c r="K324" s="18"/>
      <c r="L324" s="18"/>
      <c r="M324" s="18"/>
      <c r="N324" s="18"/>
      <c r="O324" s="18"/>
    </row>
    <row r="325" spans="2:15" x14ac:dyDescent="0.2">
      <c r="B325" s="18"/>
      <c r="C325" s="18"/>
      <c r="D325" s="18"/>
      <c r="E325" s="18"/>
      <c r="F325" s="18"/>
      <c r="G325" s="18"/>
      <c r="H325" s="18"/>
      <c r="I325" s="18"/>
      <c r="J325" s="18"/>
      <c r="K325" s="18"/>
      <c r="L325" s="18"/>
      <c r="M325" s="18"/>
      <c r="N325" s="18"/>
      <c r="O325" s="18"/>
    </row>
    <row r="326" spans="2:15" x14ac:dyDescent="0.2">
      <c r="B326" s="18"/>
      <c r="C326" s="18"/>
      <c r="D326" s="18"/>
      <c r="E326" s="18"/>
      <c r="F326" s="18"/>
      <c r="G326" s="18"/>
      <c r="H326" s="18"/>
      <c r="I326" s="18"/>
      <c r="J326" s="18"/>
      <c r="K326" s="18"/>
      <c r="L326" s="18"/>
      <c r="M326" s="18"/>
      <c r="N326" s="18"/>
      <c r="O326" s="18"/>
    </row>
    <row r="327" spans="2:15" x14ac:dyDescent="0.2">
      <c r="B327" s="18"/>
      <c r="C327" s="18"/>
      <c r="D327" s="18"/>
      <c r="E327" s="18"/>
      <c r="F327" s="18"/>
      <c r="G327" s="18"/>
      <c r="H327" s="18"/>
      <c r="I327" s="18"/>
      <c r="J327" s="18"/>
      <c r="K327" s="18"/>
      <c r="L327" s="18"/>
      <c r="M327" s="18"/>
      <c r="N327" s="18"/>
      <c r="O327" s="18"/>
    </row>
    <row r="328" spans="2:15" x14ac:dyDescent="0.2">
      <c r="B328" s="18"/>
      <c r="C328" s="18"/>
      <c r="D328" s="18"/>
      <c r="E328" s="18"/>
      <c r="F328" s="18"/>
      <c r="G328" s="18"/>
      <c r="H328" s="18"/>
      <c r="I328" s="18"/>
      <c r="J328" s="18"/>
      <c r="K328" s="18"/>
      <c r="L328" s="18"/>
      <c r="M328" s="18"/>
      <c r="N328" s="18"/>
      <c r="O328" s="18"/>
    </row>
    <row r="329" spans="2:15" x14ac:dyDescent="0.2">
      <c r="B329" s="18"/>
      <c r="C329" s="18"/>
      <c r="D329" s="18"/>
      <c r="E329" s="18"/>
      <c r="F329" s="18"/>
      <c r="G329" s="18"/>
      <c r="H329" s="18"/>
      <c r="I329" s="18"/>
      <c r="J329" s="18"/>
      <c r="K329" s="18"/>
      <c r="L329" s="18"/>
      <c r="M329" s="18"/>
      <c r="N329" s="18"/>
      <c r="O329" s="18"/>
    </row>
    <row r="330" spans="2:15" x14ac:dyDescent="0.2">
      <c r="B330" s="18"/>
      <c r="C330" s="18"/>
      <c r="D330" s="18"/>
      <c r="E330" s="18"/>
      <c r="F330" s="18"/>
      <c r="G330" s="18"/>
      <c r="H330" s="18"/>
      <c r="I330" s="18"/>
      <c r="J330" s="18"/>
      <c r="K330" s="18"/>
      <c r="L330" s="18"/>
      <c r="M330" s="18"/>
      <c r="N330" s="18"/>
      <c r="O330" s="18"/>
    </row>
    <row r="331" spans="2:15" x14ac:dyDescent="0.2">
      <c r="B331" s="18"/>
      <c r="C331" s="18"/>
      <c r="D331" s="18"/>
      <c r="E331" s="18"/>
      <c r="F331" s="18"/>
      <c r="G331" s="18"/>
      <c r="H331" s="18"/>
      <c r="I331" s="18"/>
      <c r="J331" s="18"/>
      <c r="K331" s="18"/>
      <c r="L331" s="18"/>
      <c r="M331" s="18"/>
      <c r="N331" s="18"/>
      <c r="O331" s="18"/>
    </row>
    <row r="332" spans="2:15" x14ac:dyDescent="0.2">
      <c r="B332" s="18"/>
      <c r="C332" s="18"/>
      <c r="D332" s="18"/>
      <c r="E332" s="18"/>
      <c r="F332" s="18"/>
      <c r="G332" s="18"/>
      <c r="H332" s="18"/>
      <c r="I332" s="18"/>
      <c r="J332" s="18"/>
      <c r="K332" s="18"/>
      <c r="L332" s="18"/>
      <c r="M332" s="18"/>
      <c r="N332" s="18"/>
      <c r="O332" s="18"/>
    </row>
    <row r="333" spans="2:15" x14ac:dyDescent="0.2">
      <c r="B333" s="18"/>
      <c r="C333" s="18"/>
      <c r="D333" s="18"/>
      <c r="E333" s="18"/>
      <c r="F333" s="18"/>
      <c r="G333" s="18"/>
      <c r="H333" s="18"/>
      <c r="I333" s="18"/>
      <c r="J333" s="18"/>
      <c r="K333" s="18"/>
      <c r="L333" s="18"/>
      <c r="M333" s="18"/>
      <c r="N333" s="18"/>
      <c r="O333" s="18"/>
    </row>
    <row r="334" spans="2:15" x14ac:dyDescent="0.2">
      <c r="B334" s="18"/>
      <c r="C334" s="18"/>
      <c r="D334" s="18"/>
      <c r="E334" s="18"/>
      <c r="F334" s="18"/>
      <c r="G334" s="18"/>
      <c r="H334" s="18"/>
      <c r="I334" s="18"/>
      <c r="J334" s="18"/>
      <c r="K334" s="18"/>
      <c r="L334" s="18"/>
      <c r="M334" s="18"/>
      <c r="N334" s="18"/>
      <c r="O334" s="18"/>
    </row>
    <row r="335" spans="2:15" x14ac:dyDescent="0.2">
      <c r="B335" s="18"/>
      <c r="C335" s="18"/>
      <c r="D335" s="18"/>
      <c r="E335" s="18"/>
      <c r="F335" s="18"/>
      <c r="G335" s="18"/>
      <c r="H335" s="18"/>
      <c r="I335" s="18"/>
      <c r="J335" s="18"/>
      <c r="K335" s="18"/>
      <c r="L335" s="18"/>
      <c r="M335" s="18"/>
      <c r="N335" s="18"/>
      <c r="O335" s="18"/>
    </row>
    <row r="336" spans="2:15" x14ac:dyDescent="0.2">
      <c r="B336" s="18"/>
      <c r="C336" s="18"/>
      <c r="D336" s="18"/>
      <c r="E336" s="18"/>
      <c r="F336" s="18"/>
      <c r="G336" s="18"/>
      <c r="H336" s="18"/>
      <c r="I336" s="18"/>
      <c r="J336" s="18"/>
      <c r="K336" s="18"/>
      <c r="L336" s="18"/>
      <c r="M336" s="18"/>
      <c r="N336" s="18"/>
      <c r="O336" s="18"/>
    </row>
    <row r="337" spans="2:15" x14ac:dyDescent="0.2">
      <c r="B337" s="18"/>
      <c r="C337" s="18"/>
      <c r="D337" s="18"/>
      <c r="E337" s="18"/>
      <c r="F337" s="18"/>
      <c r="G337" s="18"/>
      <c r="H337" s="18"/>
      <c r="I337" s="18"/>
      <c r="J337" s="18"/>
      <c r="K337" s="18"/>
      <c r="L337" s="18"/>
      <c r="M337" s="18"/>
      <c r="N337" s="18"/>
      <c r="O337" s="18"/>
    </row>
    <row r="338" spans="2:15" x14ac:dyDescent="0.2">
      <c r="B338" s="18"/>
      <c r="C338" s="18"/>
      <c r="D338" s="18"/>
      <c r="E338" s="18"/>
      <c r="F338" s="18"/>
      <c r="G338" s="18"/>
      <c r="H338" s="18"/>
      <c r="I338" s="18"/>
      <c r="J338" s="18"/>
      <c r="K338" s="18"/>
      <c r="L338" s="18"/>
      <c r="M338" s="18"/>
      <c r="N338" s="18"/>
      <c r="O338" s="18"/>
    </row>
    <row r="339" spans="2:15" x14ac:dyDescent="0.2">
      <c r="B339" s="18"/>
      <c r="C339" s="18"/>
      <c r="D339" s="18"/>
      <c r="E339" s="18"/>
      <c r="F339" s="18"/>
      <c r="G339" s="18"/>
      <c r="H339" s="18"/>
      <c r="I339" s="18"/>
      <c r="J339" s="18"/>
      <c r="K339" s="18"/>
      <c r="L339" s="18"/>
      <c r="M339" s="18"/>
      <c r="N339" s="18"/>
      <c r="O339" s="18"/>
    </row>
    <row r="340" spans="2:15" x14ac:dyDescent="0.2">
      <c r="B340" s="18"/>
      <c r="C340" s="18"/>
      <c r="D340" s="18"/>
      <c r="E340" s="18"/>
      <c r="F340" s="18"/>
      <c r="G340" s="18"/>
      <c r="H340" s="18"/>
      <c r="I340" s="18"/>
      <c r="J340" s="18"/>
      <c r="K340" s="18"/>
      <c r="L340" s="18"/>
      <c r="M340" s="18"/>
      <c r="N340" s="18"/>
      <c r="O340" s="18"/>
    </row>
    <row r="341" spans="2:15" x14ac:dyDescent="0.2">
      <c r="B341" s="18"/>
      <c r="C341" s="18"/>
      <c r="D341" s="18"/>
      <c r="E341" s="18"/>
      <c r="F341" s="18"/>
      <c r="G341" s="18"/>
      <c r="H341" s="18"/>
      <c r="I341" s="18"/>
      <c r="J341" s="18"/>
      <c r="K341" s="18"/>
      <c r="L341" s="18"/>
      <c r="M341" s="18"/>
      <c r="N341" s="18"/>
      <c r="O341" s="18"/>
    </row>
    <row r="342" spans="2:15" x14ac:dyDescent="0.2">
      <c r="B342" s="18"/>
      <c r="C342" s="18"/>
      <c r="D342" s="18"/>
      <c r="E342" s="18"/>
      <c r="F342" s="18"/>
      <c r="G342" s="18"/>
      <c r="H342" s="18"/>
      <c r="I342" s="18"/>
      <c r="J342" s="18"/>
      <c r="K342" s="18"/>
      <c r="L342" s="18"/>
      <c r="M342" s="18"/>
      <c r="N342" s="18"/>
      <c r="O342" s="18"/>
    </row>
    <row r="343" spans="2:15" x14ac:dyDescent="0.2">
      <c r="B343" s="18"/>
      <c r="C343" s="18"/>
      <c r="D343" s="18"/>
      <c r="E343" s="18"/>
      <c r="F343" s="18"/>
      <c r="G343" s="18"/>
      <c r="H343" s="18"/>
      <c r="I343" s="18"/>
      <c r="J343" s="18"/>
      <c r="K343" s="18"/>
      <c r="L343" s="18"/>
      <c r="M343" s="18"/>
      <c r="N343" s="18"/>
      <c r="O343" s="18"/>
    </row>
    <row r="344" spans="2:15" x14ac:dyDescent="0.2">
      <c r="B344" s="18"/>
      <c r="C344" s="18"/>
      <c r="D344" s="18"/>
      <c r="E344" s="18"/>
      <c r="F344" s="18"/>
      <c r="G344" s="18"/>
      <c r="H344" s="18"/>
      <c r="I344" s="18"/>
      <c r="J344" s="18"/>
      <c r="K344" s="18"/>
      <c r="L344" s="18"/>
      <c r="M344" s="18"/>
      <c r="N344" s="18"/>
      <c r="O344" s="18"/>
    </row>
    <row r="345" spans="2:15" x14ac:dyDescent="0.2">
      <c r="B345" s="18"/>
      <c r="C345" s="18"/>
      <c r="D345" s="18"/>
      <c r="E345" s="18"/>
      <c r="F345" s="18"/>
      <c r="G345" s="18"/>
      <c r="H345" s="18"/>
      <c r="I345" s="18"/>
      <c r="J345" s="18"/>
      <c r="K345" s="18"/>
      <c r="L345" s="18"/>
      <c r="M345" s="18"/>
      <c r="N345" s="18"/>
      <c r="O345" s="18"/>
    </row>
    <row r="346" spans="2:15" x14ac:dyDescent="0.2">
      <c r="B346" s="18"/>
      <c r="C346" s="18"/>
      <c r="D346" s="18"/>
      <c r="E346" s="18"/>
      <c r="F346" s="18"/>
      <c r="G346" s="18"/>
      <c r="H346" s="18"/>
      <c r="I346" s="18"/>
      <c r="J346" s="18"/>
      <c r="K346" s="18"/>
      <c r="L346" s="18"/>
      <c r="M346" s="18"/>
      <c r="N346" s="18"/>
      <c r="O346" s="18"/>
    </row>
    <row r="347" spans="2:15" x14ac:dyDescent="0.2">
      <c r="B347" s="18"/>
      <c r="C347" s="18"/>
      <c r="D347" s="18"/>
      <c r="E347" s="18"/>
      <c r="F347" s="18"/>
      <c r="G347" s="18"/>
      <c r="H347" s="18"/>
      <c r="I347" s="18"/>
      <c r="J347" s="18"/>
      <c r="K347" s="18"/>
      <c r="L347" s="18"/>
      <c r="M347" s="18"/>
      <c r="N347" s="18"/>
      <c r="O347" s="18"/>
    </row>
    <row r="348" spans="2:15" x14ac:dyDescent="0.2">
      <c r="B348" s="18"/>
      <c r="C348" s="18"/>
      <c r="D348" s="18"/>
      <c r="E348" s="18"/>
      <c r="F348" s="18"/>
      <c r="G348" s="18"/>
      <c r="H348" s="18"/>
      <c r="I348" s="18"/>
      <c r="J348" s="18"/>
      <c r="K348" s="18"/>
      <c r="L348" s="18"/>
      <c r="M348" s="18"/>
      <c r="N348" s="18"/>
      <c r="O348" s="18"/>
    </row>
    <row r="349" spans="2:15" x14ac:dyDescent="0.2">
      <c r="B349" s="18"/>
      <c r="C349" s="18"/>
      <c r="D349" s="18"/>
      <c r="E349" s="18"/>
      <c r="F349" s="18"/>
      <c r="G349" s="18"/>
      <c r="H349" s="18"/>
      <c r="I349" s="18"/>
      <c r="J349" s="18"/>
      <c r="K349" s="18"/>
      <c r="L349" s="18"/>
      <c r="M349" s="18"/>
      <c r="N349" s="18"/>
      <c r="O349" s="18"/>
    </row>
    <row r="350" spans="2:15" x14ac:dyDescent="0.2">
      <c r="B350" s="18"/>
      <c r="C350" s="18"/>
      <c r="D350" s="18"/>
      <c r="E350" s="18"/>
      <c r="F350" s="18"/>
      <c r="G350" s="18"/>
      <c r="H350" s="18"/>
      <c r="I350" s="18"/>
      <c r="J350" s="18"/>
      <c r="K350" s="18"/>
      <c r="L350" s="18"/>
      <c r="M350" s="18"/>
      <c r="N350" s="18"/>
      <c r="O350" s="18"/>
    </row>
    <row r="351" spans="2:15" x14ac:dyDescent="0.2">
      <c r="B351" s="18"/>
      <c r="C351" s="18"/>
      <c r="D351" s="18"/>
      <c r="E351" s="18"/>
      <c r="F351" s="18"/>
      <c r="G351" s="18"/>
      <c r="H351" s="18"/>
      <c r="I351" s="18"/>
      <c r="J351" s="18"/>
      <c r="K351" s="18"/>
      <c r="L351" s="18"/>
      <c r="M351" s="18"/>
      <c r="N351" s="18"/>
      <c r="O351" s="18"/>
    </row>
    <row r="352" spans="2:15" x14ac:dyDescent="0.2">
      <c r="B352" s="18"/>
      <c r="C352" s="18"/>
      <c r="D352" s="18"/>
      <c r="E352" s="18"/>
      <c r="F352" s="18"/>
      <c r="G352" s="18"/>
      <c r="H352" s="18"/>
      <c r="I352" s="18"/>
      <c r="J352" s="18"/>
      <c r="K352" s="18"/>
      <c r="L352" s="18"/>
      <c r="M352" s="18"/>
      <c r="N352" s="18"/>
      <c r="O352" s="18"/>
    </row>
    <row r="353" spans="2:15" x14ac:dyDescent="0.2">
      <c r="B353" s="18"/>
      <c r="C353" s="18"/>
      <c r="D353" s="18"/>
      <c r="E353" s="18"/>
      <c r="F353" s="18"/>
      <c r="G353" s="18"/>
      <c r="H353" s="18"/>
      <c r="I353" s="18"/>
      <c r="J353" s="18"/>
      <c r="K353" s="18"/>
      <c r="L353" s="18"/>
      <c r="M353" s="18"/>
      <c r="N353" s="18"/>
      <c r="O353" s="18"/>
    </row>
    <row r="354" spans="2:15" x14ac:dyDescent="0.2">
      <c r="B354" s="18"/>
      <c r="C354" s="18"/>
      <c r="D354" s="18"/>
      <c r="E354" s="18"/>
      <c r="F354" s="18"/>
      <c r="G354" s="18"/>
      <c r="H354" s="18"/>
      <c r="I354" s="18"/>
      <c r="J354" s="18"/>
      <c r="K354" s="18"/>
      <c r="L354" s="18"/>
      <c r="M354" s="18"/>
      <c r="N354" s="18"/>
      <c r="O354" s="18"/>
    </row>
    <row r="355" spans="2:15" x14ac:dyDescent="0.2">
      <c r="B355" s="18"/>
      <c r="C355" s="18"/>
      <c r="D355" s="18"/>
      <c r="E355" s="18"/>
      <c r="F355" s="18"/>
      <c r="G355" s="18"/>
      <c r="H355" s="18"/>
      <c r="I355" s="18"/>
      <c r="J355" s="18"/>
      <c r="K355" s="18"/>
      <c r="L355" s="18"/>
      <c r="M355" s="18"/>
      <c r="N355" s="18"/>
      <c r="O355" s="18"/>
    </row>
    <row r="356" spans="2:15" x14ac:dyDescent="0.2">
      <c r="B356" s="18"/>
      <c r="C356" s="18"/>
      <c r="D356" s="18"/>
      <c r="E356" s="18"/>
      <c r="F356" s="18"/>
      <c r="G356" s="18"/>
      <c r="H356" s="18"/>
      <c r="I356" s="18"/>
      <c r="J356" s="18"/>
      <c r="K356" s="18"/>
      <c r="L356" s="18"/>
      <c r="M356" s="18"/>
      <c r="N356" s="18"/>
      <c r="O356" s="18"/>
    </row>
    <row r="357" spans="2:15" x14ac:dyDescent="0.2">
      <c r="B357" s="18"/>
      <c r="C357" s="18"/>
      <c r="D357" s="18"/>
      <c r="E357" s="18"/>
      <c r="F357" s="18"/>
      <c r="G357" s="18"/>
      <c r="H357" s="18"/>
      <c r="I357" s="18"/>
      <c r="J357" s="18"/>
      <c r="K357" s="18"/>
      <c r="L357" s="18"/>
      <c r="M357" s="18"/>
      <c r="N357" s="18"/>
      <c r="O357" s="18"/>
    </row>
    <row r="358" spans="2:15" x14ac:dyDescent="0.2">
      <c r="B358" s="18"/>
      <c r="C358" s="18"/>
      <c r="D358" s="18"/>
      <c r="E358" s="18"/>
      <c r="F358" s="18"/>
      <c r="G358" s="18"/>
      <c r="H358" s="18"/>
      <c r="I358" s="18"/>
      <c r="J358" s="18"/>
      <c r="K358" s="18"/>
      <c r="L358" s="18"/>
      <c r="M358" s="18"/>
      <c r="N358" s="18"/>
      <c r="O358" s="18"/>
    </row>
    <row r="359" spans="2:15" x14ac:dyDescent="0.2">
      <c r="B359" s="18"/>
      <c r="C359" s="18"/>
      <c r="D359" s="18"/>
      <c r="E359" s="18"/>
      <c r="F359" s="18"/>
      <c r="G359" s="18"/>
      <c r="H359" s="18"/>
      <c r="I359" s="18"/>
      <c r="J359" s="18"/>
      <c r="K359" s="18"/>
      <c r="L359" s="18"/>
      <c r="M359" s="18"/>
      <c r="N359" s="18"/>
      <c r="O359" s="18"/>
    </row>
    <row r="360" spans="2:15" x14ac:dyDescent="0.2">
      <c r="B360" s="18"/>
      <c r="C360" s="18"/>
      <c r="D360" s="18"/>
      <c r="E360" s="18"/>
      <c r="F360" s="18"/>
      <c r="G360" s="18"/>
      <c r="H360" s="18"/>
      <c r="I360" s="18"/>
      <c r="J360" s="18"/>
      <c r="K360" s="18"/>
      <c r="L360" s="18"/>
      <c r="M360" s="18"/>
      <c r="N360" s="18"/>
      <c r="O360" s="18"/>
    </row>
    <row r="361" spans="2:15" x14ac:dyDescent="0.2">
      <c r="B361" s="18"/>
      <c r="C361" s="18"/>
      <c r="D361" s="18"/>
      <c r="E361" s="18"/>
      <c r="F361" s="18"/>
      <c r="G361" s="18"/>
      <c r="H361" s="18"/>
      <c r="I361" s="18"/>
      <c r="J361" s="18"/>
      <c r="K361" s="18"/>
      <c r="L361" s="18"/>
      <c r="M361" s="18"/>
      <c r="N361" s="18"/>
      <c r="O361" s="18"/>
    </row>
    <row r="362" spans="2:15" x14ac:dyDescent="0.2">
      <c r="B362" s="18"/>
      <c r="C362" s="18"/>
      <c r="D362" s="18"/>
      <c r="E362" s="18"/>
      <c r="F362" s="18"/>
      <c r="G362" s="18"/>
      <c r="H362" s="18"/>
      <c r="I362" s="18"/>
      <c r="J362" s="18"/>
      <c r="K362" s="18"/>
      <c r="L362" s="18"/>
      <c r="M362" s="18"/>
      <c r="N362" s="18"/>
      <c r="O362" s="18"/>
    </row>
    <row r="363" spans="2:15" x14ac:dyDescent="0.2">
      <c r="B363" s="18"/>
      <c r="C363" s="18"/>
      <c r="D363" s="18"/>
      <c r="E363" s="18"/>
      <c r="F363" s="18"/>
      <c r="G363" s="18"/>
      <c r="H363" s="18"/>
      <c r="I363" s="18"/>
      <c r="J363" s="18"/>
      <c r="K363" s="18"/>
      <c r="L363" s="18"/>
      <c r="M363" s="18"/>
      <c r="N363" s="18"/>
      <c r="O363" s="18"/>
    </row>
    <row r="364" spans="2:15" x14ac:dyDescent="0.2">
      <c r="B364" s="18"/>
      <c r="C364" s="18"/>
      <c r="D364" s="18"/>
      <c r="E364" s="18"/>
      <c r="F364" s="18"/>
      <c r="G364" s="18"/>
      <c r="H364" s="18"/>
      <c r="I364" s="18"/>
      <c r="J364" s="18"/>
      <c r="K364" s="18"/>
      <c r="L364" s="18"/>
      <c r="M364" s="18"/>
      <c r="N364" s="18"/>
      <c r="O364" s="18"/>
    </row>
    <row r="365" spans="2:15" x14ac:dyDescent="0.2">
      <c r="B365" s="18"/>
      <c r="C365" s="18"/>
      <c r="D365" s="18"/>
      <c r="E365" s="18"/>
      <c r="F365" s="18"/>
      <c r="G365" s="18"/>
      <c r="H365" s="18"/>
      <c r="I365" s="18"/>
      <c r="J365" s="18"/>
      <c r="K365" s="18"/>
      <c r="L365" s="18"/>
      <c r="M365" s="18"/>
      <c r="N365" s="18"/>
      <c r="O365" s="18"/>
    </row>
    <row r="366" spans="2:15" x14ac:dyDescent="0.2">
      <c r="B366" s="18"/>
      <c r="C366" s="18"/>
      <c r="D366" s="18"/>
      <c r="E366" s="18"/>
      <c r="F366" s="18"/>
      <c r="G366" s="18"/>
      <c r="H366" s="18"/>
      <c r="I366" s="18"/>
      <c r="J366" s="18"/>
      <c r="K366" s="18"/>
      <c r="L366" s="18"/>
      <c r="M366" s="18"/>
      <c r="N366" s="18"/>
      <c r="O366" s="18"/>
    </row>
    <row r="367" spans="2:15" x14ac:dyDescent="0.2">
      <c r="B367" s="18"/>
      <c r="C367" s="18"/>
      <c r="D367" s="18"/>
      <c r="E367" s="18"/>
      <c r="F367" s="18"/>
      <c r="G367" s="18"/>
      <c r="H367" s="18"/>
      <c r="I367" s="18"/>
      <c r="J367" s="18"/>
      <c r="K367" s="18"/>
      <c r="L367" s="18"/>
      <c r="M367" s="18"/>
      <c r="N367" s="18"/>
      <c r="O367" s="18"/>
    </row>
    <row r="368" spans="2:15" x14ac:dyDescent="0.2">
      <c r="B368" s="18"/>
      <c r="C368" s="18"/>
      <c r="D368" s="18"/>
      <c r="E368" s="18"/>
      <c r="F368" s="18"/>
      <c r="G368" s="18"/>
      <c r="H368" s="18"/>
      <c r="I368" s="18"/>
      <c r="J368" s="18"/>
      <c r="K368" s="18"/>
      <c r="L368" s="18"/>
      <c r="M368" s="18"/>
      <c r="N368" s="18"/>
      <c r="O368" s="18"/>
    </row>
    <row r="369" spans="2:15" x14ac:dyDescent="0.2">
      <c r="B369" s="18"/>
      <c r="C369" s="18"/>
      <c r="D369" s="18"/>
      <c r="E369" s="18"/>
      <c r="F369" s="18"/>
      <c r="G369" s="18"/>
      <c r="H369" s="18"/>
      <c r="I369" s="18"/>
      <c r="J369" s="18"/>
      <c r="K369" s="18"/>
      <c r="L369" s="18"/>
      <c r="M369" s="18"/>
      <c r="N369" s="18"/>
      <c r="O369" s="18"/>
    </row>
    <row r="370" spans="2:15" x14ac:dyDescent="0.2">
      <c r="B370" s="18"/>
      <c r="C370" s="18"/>
      <c r="D370" s="18"/>
      <c r="E370" s="18"/>
      <c r="F370" s="18"/>
      <c r="G370" s="18"/>
      <c r="H370" s="18"/>
      <c r="I370" s="18"/>
      <c r="J370" s="18"/>
      <c r="K370" s="18"/>
      <c r="L370" s="18"/>
      <c r="M370" s="18"/>
      <c r="N370" s="18"/>
      <c r="O370" s="18"/>
    </row>
    <row r="371" spans="2:15" x14ac:dyDescent="0.2">
      <c r="B371" s="18"/>
      <c r="C371" s="18"/>
      <c r="D371" s="18"/>
      <c r="E371" s="18"/>
      <c r="F371" s="18"/>
      <c r="G371" s="18"/>
      <c r="H371" s="18"/>
      <c r="I371" s="18"/>
      <c r="J371" s="18"/>
      <c r="K371" s="18"/>
      <c r="L371" s="18"/>
      <c r="M371" s="18"/>
      <c r="N371" s="18"/>
      <c r="O371" s="18"/>
    </row>
    <row r="372" spans="2:15" x14ac:dyDescent="0.2">
      <c r="B372" s="18"/>
      <c r="C372" s="18"/>
      <c r="D372" s="18"/>
      <c r="E372" s="18"/>
      <c r="F372" s="18"/>
      <c r="G372" s="18"/>
      <c r="H372" s="18"/>
      <c r="I372" s="18"/>
      <c r="J372" s="18"/>
      <c r="K372" s="18"/>
      <c r="L372" s="18"/>
      <c r="M372" s="18"/>
      <c r="N372" s="18"/>
      <c r="O372" s="18"/>
    </row>
    <row r="373" spans="2:15" x14ac:dyDescent="0.2">
      <c r="B373" s="18"/>
      <c r="C373" s="18"/>
      <c r="D373" s="18"/>
      <c r="E373" s="18"/>
      <c r="F373" s="18"/>
      <c r="G373" s="18"/>
      <c r="H373" s="18"/>
      <c r="I373" s="18"/>
      <c r="J373" s="18"/>
      <c r="K373" s="18"/>
      <c r="L373" s="18"/>
      <c r="M373" s="18"/>
      <c r="N373" s="18"/>
      <c r="O373" s="18"/>
    </row>
    <row r="374" spans="2:15" x14ac:dyDescent="0.2">
      <c r="B374" s="18"/>
      <c r="C374" s="18"/>
      <c r="D374" s="18"/>
      <c r="E374" s="18"/>
      <c r="F374" s="18"/>
      <c r="G374" s="18"/>
      <c r="H374" s="18"/>
      <c r="I374" s="18"/>
      <c r="J374" s="18"/>
      <c r="K374" s="18"/>
      <c r="L374" s="18"/>
      <c r="M374" s="18"/>
      <c r="N374" s="18"/>
      <c r="O374" s="18"/>
    </row>
    <row r="375" spans="2:15" x14ac:dyDescent="0.2">
      <c r="B375" s="18"/>
      <c r="C375" s="18"/>
      <c r="D375" s="18"/>
      <c r="E375" s="18"/>
      <c r="F375" s="18"/>
      <c r="G375" s="18"/>
      <c r="H375" s="18"/>
      <c r="I375" s="18"/>
      <c r="J375" s="18"/>
      <c r="K375" s="18"/>
      <c r="L375" s="18"/>
      <c r="M375" s="18"/>
      <c r="N375" s="18"/>
      <c r="O375" s="18"/>
    </row>
    <row r="376" spans="2:15" x14ac:dyDescent="0.2">
      <c r="B376" s="18"/>
      <c r="C376" s="18"/>
      <c r="D376" s="18"/>
      <c r="E376" s="18"/>
      <c r="F376" s="18"/>
      <c r="G376" s="18"/>
      <c r="H376" s="18"/>
      <c r="I376" s="18"/>
      <c r="J376" s="18"/>
      <c r="K376" s="18"/>
      <c r="L376" s="18"/>
      <c r="M376" s="18"/>
      <c r="N376" s="18"/>
      <c r="O376" s="18"/>
    </row>
    <row r="377" spans="2:15" x14ac:dyDescent="0.2">
      <c r="B377" s="18"/>
      <c r="C377" s="18"/>
      <c r="D377" s="18"/>
      <c r="E377" s="18"/>
      <c r="F377" s="18"/>
      <c r="G377" s="18"/>
      <c r="H377" s="18"/>
      <c r="I377" s="18"/>
      <c r="J377" s="18"/>
      <c r="K377" s="18"/>
      <c r="L377" s="18"/>
      <c r="M377" s="18"/>
      <c r="N377" s="18"/>
      <c r="O377" s="18"/>
    </row>
    <row r="378" spans="2:15" x14ac:dyDescent="0.2">
      <c r="B378" s="18"/>
      <c r="C378" s="18"/>
      <c r="D378" s="18"/>
      <c r="E378" s="18"/>
      <c r="F378" s="18"/>
      <c r="G378" s="18"/>
      <c r="H378" s="18"/>
      <c r="I378" s="18"/>
      <c r="J378" s="18"/>
      <c r="K378" s="18"/>
      <c r="L378" s="18"/>
      <c r="M378" s="18"/>
      <c r="N378" s="18"/>
      <c r="O378" s="18"/>
    </row>
    <row r="379" spans="2:15" x14ac:dyDescent="0.2">
      <c r="B379" s="18"/>
      <c r="C379" s="18"/>
      <c r="D379" s="18"/>
      <c r="E379" s="18"/>
      <c r="F379" s="18"/>
      <c r="G379" s="18"/>
      <c r="H379" s="18"/>
      <c r="I379" s="18"/>
      <c r="J379" s="18"/>
      <c r="K379" s="18"/>
      <c r="L379" s="18"/>
      <c r="M379" s="18"/>
      <c r="N379" s="18"/>
      <c r="O379" s="18"/>
    </row>
    <row r="380" spans="2:15" x14ac:dyDescent="0.2">
      <c r="B380" s="18"/>
      <c r="C380" s="18"/>
      <c r="D380" s="18"/>
      <c r="E380" s="18"/>
      <c r="F380" s="18"/>
      <c r="G380" s="18"/>
      <c r="H380" s="18"/>
      <c r="I380" s="18"/>
      <c r="J380" s="18"/>
      <c r="K380" s="18"/>
      <c r="L380" s="18"/>
      <c r="M380" s="18"/>
      <c r="N380" s="18"/>
      <c r="O380" s="18"/>
    </row>
    <row r="381" spans="2:15" x14ac:dyDescent="0.2">
      <c r="B381" s="18"/>
      <c r="C381" s="18"/>
      <c r="D381" s="18"/>
      <c r="E381" s="18"/>
      <c r="F381" s="18"/>
      <c r="G381" s="18"/>
      <c r="H381" s="18"/>
      <c r="I381" s="18"/>
      <c r="J381" s="18"/>
      <c r="K381" s="18"/>
      <c r="L381" s="18"/>
      <c r="M381" s="18"/>
      <c r="N381" s="18"/>
      <c r="O381" s="18"/>
    </row>
    <row r="382" spans="2:15" x14ac:dyDescent="0.2">
      <c r="B382" s="18"/>
      <c r="C382" s="18"/>
      <c r="D382" s="18"/>
      <c r="E382" s="18"/>
      <c r="F382" s="18"/>
      <c r="G382" s="18"/>
      <c r="H382" s="18"/>
      <c r="I382" s="18"/>
      <c r="J382" s="18"/>
      <c r="K382" s="18"/>
      <c r="L382" s="18"/>
      <c r="M382" s="18"/>
      <c r="N382" s="18"/>
      <c r="O382" s="18"/>
    </row>
    <row r="383" spans="2:15" x14ac:dyDescent="0.2">
      <c r="B383" s="18"/>
      <c r="C383" s="18"/>
      <c r="D383" s="18"/>
      <c r="E383" s="18"/>
      <c r="F383" s="18"/>
      <c r="G383" s="18"/>
      <c r="H383" s="18"/>
      <c r="I383" s="18"/>
      <c r="J383" s="18"/>
      <c r="K383" s="18"/>
      <c r="L383" s="18"/>
      <c r="M383" s="18"/>
      <c r="N383" s="18"/>
      <c r="O383" s="18"/>
    </row>
    <row r="384" spans="2:15" x14ac:dyDescent="0.2">
      <c r="B384" s="18"/>
      <c r="C384" s="18"/>
      <c r="D384" s="18"/>
      <c r="E384" s="18"/>
      <c r="F384" s="18"/>
      <c r="G384" s="18"/>
      <c r="H384" s="18"/>
      <c r="I384" s="18"/>
      <c r="J384" s="18"/>
      <c r="K384" s="18"/>
      <c r="L384" s="18"/>
      <c r="M384" s="18"/>
      <c r="N384" s="18"/>
      <c r="O384" s="18"/>
    </row>
    <row r="385" spans="2:15" x14ac:dyDescent="0.2">
      <c r="B385" s="18"/>
      <c r="C385" s="18"/>
      <c r="D385" s="18"/>
      <c r="E385" s="18"/>
      <c r="F385" s="18"/>
      <c r="G385" s="18"/>
      <c r="H385" s="18"/>
      <c r="I385" s="18"/>
      <c r="J385" s="18"/>
      <c r="K385" s="18"/>
      <c r="L385" s="18"/>
      <c r="M385" s="18"/>
      <c r="N385" s="18"/>
      <c r="O385" s="18"/>
    </row>
    <row r="386" spans="2:15" x14ac:dyDescent="0.2">
      <c r="B386" s="18"/>
      <c r="C386" s="18"/>
      <c r="D386" s="18"/>
      <c r="E386" s="18"/>
      <c r="F386" s="18"/>
      <c r="G386" s="18"/>
      <c r="H386" s="18"/>
      <c r="I386" s="18"/>
      <c r="J386" s="18"/>
      <c r="K386" s="18"/>
      <c r="L386" s="18"/>
      <c r="M386" s="18"/>
      <c r="N386" s="18"/>
      <c r="O386" s="18"/>
    </row>
    <row r="387" spans="2:15" x14ac:dyDescent="0.2">
      <c r="B387" s="18"/>
      <c r="C387" s="18"/>
      <c r="D387" s="18"/>
      <c r="E387" s="18"/>
      <c r="F387" s="18"/>
      <c r="G387" s="18"/>
      <c r="H387" s="18"/>
      <c r="I387" s="18"/>
      <c r="J387" s="18"/>
      <c r="K387" s="18"/>
      <c r="L387" s="18"/>
      <c r="M387" s="18"/>
      <c r="N387" s="18"/>
      <c r="O387" s="18"/>
    </row>
    <row r="388" spans="2:15" x14ac:dyDescent="0.2">
      <c r="B388" s="18"/>
      <c r="C388" s="18"/>
      <c r="D388" s="18"/>
      <c r="E388" s="18"/>
      <c r="F388" s="18"/>
      <c r="G388" s="18"/>
      <c r="H388" s="18"/>
      <c r="I388" s="18"/>
      <c r="J388" s="18"/>
      <c r="K388" s="18"/>
      <c r="L388" s="18"/>
      <c r="M388" s="18"/>
      <c r="N388" s="18"/>
      <c r="O388" s="18"/>
    </row>
    <row r="389" spans="2:15" x14ac:dyDescent="0.2">
      <c r="B389" s="18"/>
      <c r="C389" s="18"/>
      <c r="D389" s="18"/>
      <c r="E389" s="18"/>
      <c r="F389" s="18"/>
      <c r="G389" s="18"/>
      <c r="H389" s="18"/>
      <c r="I389" s="18"/>
      <c r="J389" s="18"/>
      <c r="K389" s="18"/>
      <c r="L389" s="18"/>
      <c r="M389" s="18"/>
      <c r="N389" s="18"/>
      <c r="O389" s="18"/>
    </row>
    <row r="390" spans="2:15" x14ac:dyDescent="0.2">
      <c r="B390" s="18"/>
      <c r="C390" s="18"/>
      <c r="D390" s="18"/>
      <c r="E390" s="18"/>
      <c r="F390" s="18"/>
      <c r="G390" s="18"/>
      <c r="H390" s="18"/>
      <c r="I390" s="18"/>
      <c r="J390" s="18"/>
      <c r="K390" s="18"/>
      <c r="L390" s="18"/>
      <c r="M390" s="18"/>
      <c r="N390" s="18"/>
      <c r="O390" s="18"/>
    </row>
    <row r="391" spans="2:15" x14ac:dyDescent="0.2">
      <c r="B391" s="18"/>
      <c r="C391" s="18"/>
      <c r="D391" s="18"/>
      <c r="E391" s="18"/>
      <c r="F391" s="18"/>
      <c r="G391" s="18"/>
      <c r="H391" s="18"/>
      <c r="I391" s="18"/>
      <c r="J391" s="18"/>
      <c r="K391" s="18"/>
      <c r="L391" s="18"/>
      <c r="M391" s="18"/>
      <c r="N391" s="18"/>
      <c r="O391" s="18"/>
    </row>
    <row r="392" spans="2:15" x14ac:dyDescent="0.2">
      <c r="B392" s="18"/>
      <c r="C392" s="18"/>
      <c r="D392" s="18"/>
      <c r="E392" s="18"/>
      <c r="F392" s="18"/>
      <c r="G392" s="18"/>
      <c r="H392" s="18"/>
      <c r="I392" s="18"/>
      <c r="J392" s="18"/>
      <c r="K392" s="18"/>
      <c r="L392" s="18"/>
      <c r="M392" s="18"/>
      <c r="N392" s="18"/>
      <c r="O392" s="18"/>
    </row>
    <row r="393" spans="2:15" x14ac:dyDescent="0.2">
      <c r="B393" s="18"/>
      <c r="C393" s="18"/>
      <c r="D393" s="18"/>
      <c r="E393" s="18"/>
      <c r="F393" s="18"/>
      <c r="G393" s="18"/>
      <c r="H393" s="18"/>
      <c r="I393" s="18"/>
      <c r="J393" s="18"/>
      <c r="K393" s="18"/>
      <c r="L393" s="18"/>
      <c r="M393" s="18"/>
      <c r="N393" s="18"/>
      <c r="O393" s="18"/>
    </row>
    <row r="394" spans="2:15" x14ac:dyDescent="0.2">
      <c r="B394" s="18"/>
      <c r="C394" s="18"/>
      <c r="D394" s="18"/>
      <c r="E394" s="18"/>
      <c r="F394" s="18"/>
      <c r="G394" s="18"/>
      <c r="H394" s="18"/>
      <c r="I394" s="18"/>
      <c r="J394" s="18"/>
      <c r="K394" s="18"/>
      <c r="L394" s="18"/>
      <c r="M394" s="18"/>
      <c r="N394" s="18"/>
      <c r="O394" s="18"/>
    </row>
    <row r="395" spans="2:15" x14ac:dyDescent="0.2">
      <c r="B395" s="18"/>
      <c r="C395" s="18"/>
      <c r="D395" s="18"/>
      <c r="E395" s="18"/>
      <c r="F395" s="18"/>
      <c r="G395" s="18"/>
      <c r="H395" s="18"/>
      <c r="I395" s="18"/>
      <c r="J395" s="18"/>
      <c r="K395" s="18"/>
      <c r="L395" s="18"/>
      <c r="M395" s="18"/>
      <c r="N395" s="18"/>
      <c r="O395" s="18"/>
    </row>
    <row r="396" spans="2:15" x14ac:dyDescent="0.2">
      <c r="B396" s="18"/>
      <c r="C396" s="18"/>
      <c r="D396" s="18"/>
      <c r="E396" s="18"/>
      <c r="F396" s="18"/>
      <c r="G396" s="18"/>
      <c r="H396" s="18"/>
      <c r="I396" s="18"/>
      <c r="J396" s="18"/>
      <c r="K396" s="18"/>
      <c r="L396" s="18"/>
      <c r="M396" s="18"/>
      <c r="N396" s="18"/>
      <c r="O396" s="18"/>
    </row>
    <row r="397" spans="2:15" x14ac:dyDescent="0.2">
      <c r="B397" s="18"/>
      <c r="C397" s="18"/>
      <c r="D397" s="18"/>
      <c r="E397" s="18"/>
      <c r="F397" s="18"/>
      <c r="G397" s="18"/>
      <c r="H397" s="18"/>
      <c r="I397" s="18"/>
      <c r="J397" s="18"/>
      <c r="K397" s="18"/>
      <c r="L397" s="18"/>
      <c r="M397" s="18"/>
      <c r="N397" s="18"/>
      <c r="O397" s="18"/>
    </row>
    <row r="398" spans="2:15" x14ac:dyDescent="0.2">
      <c r="B398" s="18"/>
      <c r="C398" s="18"/>
      <c r="D398" s="18"/>
      <c r="E398" s="18"/>
      <c r="F398" s="18"/>
      <c r="G398" s="18"/>
      <c r="H398" s="18"/>
      <c r="I398" s="18"/>
      <c r="J398" s="18"/>
      <c r="K398" s="18"/>
      <c r="L398" s="18"/>
      <c r="M398" s="18"/>
      <c r="N398" s="18"/>
      <c r="O398" s="18"/>
    </row>
    <row r="399" spans="2:15" x14ac:dyDescent="0.2">
      <c r="B399" s="18"/>
      <c r="C399" s="18"/>
      <c r="D399" s="18"/>
      <c r="E399" s="18"/>
      <c r="F399" s="18"/>
      <c r="G399" s="18"/>
      <c r="H399" s="18"/>
      <c r="I399" s="18"/>
      <c r="J399" s="18"/>
      <c r="K399" s="18"/>
      <c r="L399" s="18"/>
      <c r="M399" s="18"/>
      <c r="N399" s="18"/>
      <c r="O399" s="18"/>
    </row>
    <row r="400" spans="2:15" x14ac:dyDescent="0.2">
      <c r="B400" s="18"/>
      <c r="C400" s="18"/>
      <c r="D400" s="18"/>
      <c r="E400" s="18"/>
      <c r="F400" s="18"/>
      <c r="G400" s="18"/>
      <c r="H400" s="18"/>
      <c r="I400" s="18"/>
      <c r="J400" s="18"/>
      <c r="K400" s="18"/>
      <c r="L400" s="18"/>
      <c r="M400" s="18"/>
      <c r="N400" s="18"/>
      <c r="O400" s="18"/>
    </row>
    <row r="401" spans="2:15" x14ac:dyDescent="0.2">
      <c r="B401" s="18"/>
      <c r="C401" s="18"/>
      <c r="D401" s="18"/>
      <c r="E401" s="18"/>
      <c r="F401" s="18"/>
      <c r="G401" s="18"/>
      <c r="H401" s="18"/>
      <c r="I401" s="18"/>
      <c r="J401" s="18"/>
      <c r="K401" s="18"/>
      <c r="L401" s="18"/>
      <c r="M401" s="18"/>
      <c r="N401" s="18"/>
      <c r="O401" s="18"/>
    </row>
    <row r="402" spans="2:15" x14ac:dyDescent="0.2">
      <c r="B402" s="18"/>
      <c r="C402" s="18"/>
      <c r="D402" s="18"/>
      <c r="E402" s="18"/>
      <c r="F402" s="18"/>
      <c r="G402" s="18"/>
      <c r="H402" s="18"/>
      <c r="I402" s="18"/>
      <c r="J402" s="18"/>
      <c r="K402" s="18"/>
      <c r="L402" s="18"/>
      <c r="M402" s="18"/>
      <c r="N402" s="18"/>
      <c r="O402" s="18"/>
    </row>
    <row r="403" spans="2:15" x14ac:dyDescent="0.2">
      <c r="B403" s="18"/>
      <c r="C403" s="18"/>
      <c r="D403" s="18"/>
      <c r="E403" s="18"/>
      <c r="F403" s="18"/>
      <c r="G403" s="18"/>
      <c r="H403" s="18"/>
      <c r="I403" s="18"/>
      <c r="J403" s="18"/>
      <c r="K403" s="18"/>
      <c r="L403" s="18"/>
      <c r="M403" s="18"/>
      <c r="N403" s="18"/>
      <c r="O403" s="18"/>
    </row>
    <row r="404" spans="2:15" x14ac:dyDescent="0.2">
      <c r="B404" s="18"/>
      <c r="C404" s="18"/>
      <c r="D404" s="18"/>
      <c r="E404" s="18"/>
      <c r="F404" s="18"/>
      <c r="G404" s="18"/>
      <c r="H404" s="18"/>
      <c r="I404" s="18"/>
      <c r="J404" s="18"/>
      <c r="K404" s="18"/>
      <c r="L404" s="18"/>
      <c r="M404" s="18"/>
      <c r="N404" s="18"/>
      <c r="O404" s="18"/>
    </row>
    <row r="405" spans="2:15" x14ac:dyDescent="0.2">
      <c r="B405" s="18"/>
      <c r="C405" s="18"/>
      <c r="D405" s="18"/>
      <c r="E405" s="18"/>
      <c r="F405" s="18"/>
      <c r="G405" s="18"/>
      <c r="H405" s="18"/>
      <c r="I405" s="18"/>
      <c r="J405" s="18"/>
      <c r="K405" s="18"/>
      <c r="L405" s="18"/>
      <c r="M405" s="18"/>
      <c r="N405" s="18"/>
      <c r="O405" s="18"/>
    </row>
    <row r="406" spans="2:15" x14ac:dyDescent="0.2">
      <c r="B406" s="18"/>
      <c r="C406" s="18"/>
      <c r="D406" s="18"/>
      <c r="E406" s="18"/>
      <c r="F406" s="18"/>
      <c r="G406" s="18"/>
      <c r="H406" s="18"/>
      <c r="I406" s="18"/>
      <c r="J406" s="18"/>
      <c r="K406" s="18"/>
      <c r="L406" s="18"/>
      <c r="M406" s="18"/>
      <c r="N406" s="18"/>
      <c r="O406" s="18"/>
    </row>
    <row r="407" spans="2:15" x14ac:dyDescent="0.2">
      <c r="B407" s="18"/>
      <c r="C407" s="18"/>
      <c r="D407" s="18"/>
      <c r="E407" s="18"/>
      <c r="F407" s="18"/>
      <c r="G407" s="18"/>
      <c r="H407" s="18"/>
      <c r="I407" s="18"/>
      <c r="J407" s="18"/>
      <c r="K407" s="18"/>
      <c r="L407" s="18"/>
      <c r="M407" s="18"/>
      <c r="N407" s="18"/>
      <c r="O407" s="18"/>
    </row>
    <row r="408" spans="2:15" x14ac:dyDescent="0.2">
      <c r="B408" s="18"/>
      <c r="C408" s="18"/>
      <c r="D408" s="18"/>
      <c r="E408" s="18"/>
      <c r="F408" s="18"/>
      <c r="G408" s="18"/>
      <c r="H408" s="18"/>
      <c r="I408" s="18"/>
      <c r="J408" s="18"/>
      <c r="K408" s="18"/>
      <c r="L408" s="18"/>
      <c r="M408" s="18"/>
      <c r="N408" s="18"/>
      <c r="O408" s="18"/>
    </row>
    <row r="409" spans="2:15" x14ac:dyDescent="0.2">
      <c r="B409" s="18"/>
      <c r="C409" s="18"/>
      <c r="D409" s="18"/>
      <c r="E409" s="18"/>
      <c r="F409" s="18"/>
      <c r="G409" s="18"/>
      <c r="H409" s="18"/>
      <c r="I409" s="18"/>
      <c r="J409" s="18"/>
      <c r="K409" s="18"/>
      <c r="L409" s="18"/>
      <c r="M409" s="18"/>
      <c r="N409" s="18"/>
      <c r="O409" s="18"/>
    </row>
    <row r="410" spans="2:15" x14ac:dyDescent="0.2">
      <c r="B410" s="18"/>
      <c r="C410" s="18"/>
      <c r="D410" s="18"/>
      <c r="E410" s="18"/>
      <c r="F410" s="18"/>
      <c r="G410" s="18"/>
      <c r="H410" s="18"/>
      <c r="I410" s="18"/>
      <c r="J410" s="18"/>
      <c r="K410" s="18"/>
      <c r="L410" s="18"/>
      <c r="M410" s="18"/>
      <c r="N410" s="18"/>
      <c r="O410" s="18"/>
    </row>
    <row r="411" spans="2:15" x14ac:dyDescent="0.2">
      <c r="B411" s="18"/>
      <c r="C411" s="18"/>
      <c r="D411" s="18"/>
      <c r="E411" s="18"/>
      <c r="F411" s="18"/>
      <c r="G411" s="18"/>
      <c r="H411" s="18"/>
      <c r="I411" s="18"/>
      <c r="J411" s="18"/>
      <c r="K411" s="18"/>
      <c r="L411" s="18"/>
      <c r="M411" s="18"/>
      <c r="N411" s="18"/>
      <c r="O411" s="18"/>
    </row>
    <row r="412" spans="2:15" x14ac:dyDescent="0.2">
      <c r="B412" s="18"/>
      <c r="C412" s="18"/>
      <c r="D412" s="18"/>
      <c r="E412" s="18"/>
      <c r="F412" s="18"/>
      <c r="G412" s="18"/>
      <c r="H412" s="18"/>
      <c r="I412" s="18"/>
      <c r="J412" s="18"/>
      <c r="K412" s="18"/>
      <c r="L412" s="18"/>
      <c r="M412" s="18"/>
      <c r="N412" s="18"/>
      <c r="O412" s="18"/>
    </row>
    <row r="413" spans="2:15" x14ac:dyDescent="0.2">
      <c r="B413" s="18"/>
      <c r="C413" s="18"/>
      <c r="D413" s="18"/>
      <c r="E413" s="18"/>
      <c r="F413" s="18"/>
      <c r="G413" s="18"/>
      <c r="H413" s="18"/>
      <c r="I413" s="18"/>
      <c r="J413" s="18"/>
      <c r="K413" s="18"/>
      <c r="L413" s="18"/>
      <c r="M413" s="18"/>
      <c r="N413" s="18"/>
      <c r="O413" s="18"/>
    </row>
    <row r="414" spans="2:15" x14ac:dyDescent="0.2">
      <c r="B414" s="18"/>
      <c r="C414" s="18"/>
      <c r="D414" s="18"/>
      <c r="E414" s="18"/>
      <c r="F414" s="18"/>
      <c r="G414" s="18"/>
      <c r="H414" s="18"/>
      <c r="I414" s="18"/>
      <c r="J414" s="18"/>
      <c r="K414" s="18"/>
      <c r="L414" s="18"/>
      <c r="M414" s="18"/>
      <c r="N414" s="18"/>
      <c r="O414" s="18"/>
    </row>
    <row r="415" spans="2:15" x14ac:dyDescent="0.2">
      <c r="B415" s="18"/>
      <c r="C415" s="18"/>
      <c r="D415" s="18"/>
      <c r="E415" s="18"/>
      <c r="F415" s="18"/>
      <c r="G415" s="18"/>
      <c r="H415" s="18"/>
      <c r="I415" s="18"/>
      <c r="J415" s="18"/>
      <c r="K415" s="18"/>
      <c r="L415" s="18"/>
      <c r="M415" s="18"/>
      <c r="N415" s="18"/>
      <c r="O415" s="18"/>
    </row>
    <row r="416" spans="2:15" x14ac:dyDescent="0.2">
      <c r="B416" s="18"/>
      <c r="C416" s="18"/>
      <c r="D416" s="18"/>
      <c r="E416" s="18"/>
      <c r="F416" s="18"/>
      <c r="G416" s="18"/>
      <c r="H416" s="18"/>
      <c r="I416" s="18"/>
      <c r="J416" s="18"/>
      <c r="K416" s="18"/>
      <c r="L416" s="18"/>
      <c r="M416" s="18"/>
      <c r="N416" s="18"/>
      <c r="O416" s="18"/>
    </row>
    <row r="417" spans="2:15" x14ac:dyDescent="0.2">
      <c r="B417" s="18"/>
      <c r="C417" s="18"/>
      <c r="D417" s="18"/>
      <c r="E417" s="18"/>
      <c r="F417" s="18"/>
      <c r="G417" s="18"/>
      <c r="H417" s="18"/>
      <c r="I417" s="18"/>
      <c r="J417" s="18"/>
      <c r="K417" s="18"/>
      <c r="L417" s="18"/>
      <c r="M417" s="18"/>
      <c r="N417" s="18"/>
      <c r="O417" s="18"/>
    </row>
    <row r="418" spans="2:15" x14ac:dyDescent="0.2">
      <c r="B418" s="18"/>
      <c r="C418" s="18"/>
      <c r="D418" s="18"/>
      <c r="E418" s="18"/>
      <c r="F418" s="18"/>
      <c r="G418" s="18"/>
      <c r="H418" s="18"/>
      <c r="I418" s="18"/>
      <c r="J418" s="18"/>
      <c r="K418" s="18"/>
      <c r="L418" s="18"/>
      <c r="M418" s="18"/>
      <c r="N418" s="18"/>
      <c r="O418" s="18"/>
    </row>
    <row r="419" spans="2:15" x14ac:dyDescent="0.2">
      <c r="B419" s="18"/>
      <c r="C419" s="18"/>
      <c r="D419" s="18"/>
      <c r="E419" s="18"/>
      <c r="F419" s="18"/>
      <c r="G419" s="18"/>
      <c r="H419" s="18"/>
      <c r="I419" s="18"/>
      <c r="J419" s="18"/>
      <c r="K419" s="18"/>
      <c r="L419" s="18"/>
      <c r="M419" s="18"/>
      <c r="N419" s="18"/>
      <c r="O419" s="18"/>
    </row>
    <row r="420" spans="2:15" x14ac:dyDescent="0.2">
      <c r="B420" s="18"/>
      <c r="C420" s="18"/>
      <c r="D420" s="18"/>
      <c r="E420" s="18"/>
      <c r="F420" s="18"/>
      <c r="G420" s="18"/>
      <c r="H420" s="18"/>
      <c r="I420" s="18"/>
      <c r="J420" s="18"/>
      <c r="K420" s="18"/>
      <c r="L420" s="18"/>
      <c r="M420" s="18"/>
      <c r="N420" s="18"/>
      <c r="O420" s="18"/>
    </row>
    <row r="421" spans="2:15" x14ac:dyDescent="0.2">
      <c r="B421" s="18"/>
      <c r="C421" s="18"/>
      <c r="D421" s="18"/>
      <c r="E421" s="18"/>
      <c r="F421" s="18"/>
      <c r="G421" s="18"/>
      <c r="H421" s="18"/>
      <c r="I421" s="18"/>
      <c r="J421" s="18"/>
      <c r="K421" s="18"/>
      <c r="L421" s="18"/>
      <c r="M421" s="18"/>
      <c r="N421" s="18"/>
      <c r="O421" s="18"/>
    </row>
    <row r="422" spans="2:15" x14ac:dyDescent="0.2">
      <c r="B422" s="18"/>
      <c r="C422" s="18"/>
      <c r="D422" s="18"/>
      <c r="E422" s="18"/>
      <c r="F422" s="18"/>
      <c r="G422" s="18"/>
      <c r="H422" s="18"/>
      <c r="I422" s="18"/>
      <c r="J422" s="18"/>
      <c r="K422" s="18"/>
      <c r="L422" s="18"/>
      <c r="M422" s="18"/>
      <c r="N422" s="18"/>
      <c r="O422" s="18"/>
    </row>
    <row r="423" spans="2:15" x14ac:dyDescent="0.2">
      <c r="B423" s="18"/>
      <c r="C423" s="18"/>
      <c r="D423" s="18"/>
      <c r="E423" s="18"/>
      <c r="F423" s="18"/>
      <c r="G423" s="18"/>
      <c r="H423" s="18"/>
      <c r="I423" s="18"/>
      <c r="J423" s="18"/>
      <c r="K423" s="18"/>
      <c r="L423" s="18"/>
      <c r="M423" s="18"/>
      <c r="N423" s="18"/>
      <c r="O423" s="18"/>
    </row>
    <row r="424" spans="2:15" x14ac:dyDescent="0.2">
      <c r="B424" s="18"/>
      <c r="C424" s="18"/>
      <c r="D424" s="18"/>
      <c r="E424" s="18"/>
      <c r="F424" s="18"/>
      <c r="G424" s="18"/>
      <c r="H424" s="18"/>
      <c r="I424" s="18"/>
      <c r="J424" s="18"/>
      <c r="K424" s="18"/>
      <c r="L424" s="18"/>
      <c r="M424" s="18"/>
      <c r="N424" s="18"/>
      <c r="O424" s="18"/>
    </row>
    <row r="425" spans="2:15" x14ac:dyDescent="0.2">
      <c r="B425" s="18"/>
      <c r="C425" s="18"/>
      <c r="D425" s="18"/>
      <c r="E425" s="18"/>
      <c r="F425" s="18"/>
      <c r="G425" s="18"/>
      <c r="H425" s="18"/>
      <c r="I425" s="18"/>
      <c r="J425" s="18"/>
      <c r="K425" s="18"/>
      <c r="L425" s="18"/>
      <c r="M425" s="18"/>
      <c r="N425" s="18"/>
      <c r="O425" s="18"/>
    </row>
    <row r="426" spans="2:15" x14ac:dyDescent="0.2">
      <c r="B426" s="18"/>
      <c r="C426" s="18"/>
      <c r="D426" s="18"/>
      <c r="E426" s="18"/>
      <c r="F426" s="18"/>
      <c r="G426" s="18"/>
      <c r="H426" s="18"/>
      <c r="I426" s="18"/>
      <c r="J426" s="18"/>
      <c r="K426" s="18"/>
      <c r="L426" s="18"/>
      <c r="M426" s="18"/>
      <c r="N426" s="18"/>
      <c r="O426" s="18"/>
    </row>
    <row r="427" spans="2:15" x14ac:dyDescent="0.2">
      <c r="B427" s="18"/>
      <c r="C427" s="18"/>
      <c r="D427" s="18"/>
      <c r="E427" s="18"/>
      <c r="F427" s="18"/>
      <c r="G427" s="18"/>
      <c r="H427" s="18"/>
      <c r="I427" s="18"/>
      <c r="J427" s="18"/>
      <c r="K427" s="18"/>
      <c r="L427" s="18"/>
      <c r="M427" s="18"/>
      <c r="N427" s="18"/>
      <c r="O427" s="18"/>
    </row>
    <row r="428" spans="2:15" x14ac:dyDescent="0.2">
      <c r="B428" s="18"/>
      <c r="C428" s="18"/>
      <c r="D428" s="18"/>
      <c r="E428" s="18"/>
      <c r="F428" s="18"/>
      <c r="G428" s="18"/>
      <c r="H428" s="18"/>
      <c r="I428" s="18"/>
      <c r="J428" s="18"/>
      <c r="K428" s="18"/>
      <c r="L428" s="18"/>
      <c r="M428" s="18"/>
      <c r="N428" s="18"/>
      <c r="O428" s="18"/>
    </row>
    <row r="429" spans="2:15" x14ac:dyDescent="0.2">
      <c r="B429" s="18"/>
      <c r="C429" s="18"/>
      <c r="D429" s="18"/>
      <c r="E429" s="18"/>
      <c r="F429" s="18"/>
      <c r="G429" s="18"/>
      <c r="H429" s="18"/>
      <c r="I429" s="18"/>
      <c r="J429" s="18"/>
      <c r="K429" s="18"/>
      <c r="L429" s="18"/>
      <c r="M429" s="18"/>
      <c r="N429" s="18"/>
      <c r="O429" s="18"/>
    </row>
    <row r="430" spans="2:15" x14ac:dyDescent="0.2">
      <c r="B430" s="18"/>
      <c r="C430" s="18"/>
      <c r="D430" s="18"/>
      <c r="E430" s="18"/>
      <c r="F430" s="18"/>
      <c r="G430" s="18"/>
      <c r="H430" s="18"/>
      <c r="I430" s="18"/>
      <c r="J430" s="18"/>
      <c r="K430" s="18"/>
      <c r="L430" s="18"/>
      <c r="M430" s="18"/>
      <c r="N430" s="18"/>
      <c r="O430" s="18"/>
    </row>
    <row r="431" spans="2:15" x14ac:dyDescent="0.2">
      <c r="B431" s="18"/>
      <c r="C431" s="18"/>
      <c r="D431" s="18"/>
      <c r="E431" s="18"/>
      <c r="F431" s="18"/>
      <c r="G431" s="18"/>
      <c r="H431" s="18"/>
      <c r="I431" s="18"/>
      <c r="J431" s="18"/>
      <c r="K431" s="18"/>
      <c r="L431" s="18"/>
      <c r="M431" s="18"/>
      <c r="N431" s="18"/>
      <c r="O431" s="18"/>
    </row>
    <row r="432" spans="2:15" x14ac:dyDescent="0.2">
      <c r="B432" s="18"/>
      <c r="C432" s="18"/>
      <c r="D432" s="18"/>
      <c r="E432" s="18"/>
      <c r="F432" s="18"/>
      <c r="G432" s="18"/>
      <c r="H432" s="18"/>
      <c r="I432" s="18"/>
      <c r="J432" s="18"/>
      <c r="K432" s="18"/>
      <c r="L432" s="18"/>
      <c r="M432" s="18"/>
      <c r="N432" s="18"/>
      <c r="O432" s="18"/>
    </row>
    <row r="433" spans="2:15" x14ac:dyDescent="0.2">
      <c r="B433" s="18"/>
      <c r="C433" s="18"/>
      <c r="D433" s="18"/>
      <c r="E433" s="18"/>
      <c r="F433" s="18"/>
      <c r="G433" s="18"/>
      <c r="H433" s="18"/>
      <c r="I433" s="18"/>
      <c r="J433" s="18"/>
      <c r="K433" s="18"/>
      <c r="L433" s="18"/>
      <c r="M433" s="18"/>
      <c r="N433" s="18"/>
      <c r="O433" s="18"/>
    </row>
    <row r="434" spans="2:15" x14ac:dyDescent="0.2">
      <c r="B434" s="18"/>
      <c r="C434" s="18"/>
      <c r="D434" s="18"/>
      <c r="E434" s="18"/>
      <c r="F434" s="18"/>
      <c r="G434" s="18"/>
      <c r="H434" s="18"/>
      <c r="I434" s="18"/>
      <c r="J434" s="18"/>
      <c r="K434" s="18"/>
      <c r="L434" s="18"/>
      <c r="M434" s="18"/>
      <c r="N434" s="18"/>
      <c r="O434" s="18"/>
    </row>
    <row r="435" spans="2:15" x14ac:dyDescent="0.2">
      <c r="B435" s="18"/>
      <c r="C435" s="18"/>
      <c r="D435" s="18"/>
      <c r="E435" s="18"/>
      <c r="F435" s="18"/>
      <c r="G435" s="18"/>
      <c r="H435" s="18"/>
      <c r="I435" s="18"/>
      <c r="J435" s="18"/>
      <c r="K435" s="18"/>
      <c r="L435" s="18"/>
      <c r="M435" s="18"/>
      <c r="N435" s="18"/>
      <c r="O435" s="18"/>
    </row>
    <row r="436" spans="2:15" x14ac:dyDescent="0.2">
      <c r="B436" s="18"/>
      <c r="C436" s="18"/>
      <c r="D436" s="18"/>
      <c r="E436" s="18"/>
      <c r="F436" s="18"/>
      <c r="G436" s="18"/>
      <c r="H436" s="18"/>
      <c r="I436" s="18"/>
      <c r="J436" s="18"/>
      <c r="K436" s="18"/>
      <c r="L436" s="18"/>
      <c r="M436" s="18"/>
      <c r="N436" s="18"/>
      <c r="O436" s="18"/>
    </row>
    <row r="437" spans="2:15" x14ac:dyDescent="0.2">
      <c r="B437" s="18"/>
      <c r="C437" s="18"/>
      <c r="D437" s="18"/>
      <c r="E437" s="18"/>
      <c r="F437" s="18"/>
      <c r="G437" s="18"/>
      <c r="H437" s="18"/>
      <c r="I437" s="18"/>
      <c r="J437" s="18"/>
      <c r="K437" s="18"/>
      <c r="L437" s="18"/>
      <c r="M437" s="18"/>
      <c r="N437" s="18"/>
      <c r="O437" s="18"/>
    </row>
    <row r="438" spans="2:15" x14ac:dyDescent="0.2">
      <c r="B438" s="18"/>
      <c r="C438" s="18"/>
      <c r="D438" s="18"/>
      <c r="E438" s="18"/>
      <c r="F438" s="18"/>
      <c r="G438" s="18"/>
      <c r="H438" s="18"/>
      <c r="I438" s="18"/>
      <c r="J438" s="18"/>
      <c r="K438" s="18"/>
      <c r="L438" s="18"/>
      <c r="M438" s="18"/>
      <c r="N438" s="18"/>
      <c r="O438" s="18"/>
    </row>
    <row r="439" spans="2:15" x14ac:dyDescent="0.2">
      <c r="B439" s="18"/>
      <c r="C439" s="18"/>
      <c r="D439" s="18"/>
      <c r="E439" s="18"/>
      <c r="F439" s="18"/>
      <c r="G439" s="18"/>
      <c r="H439" s="18"/>
      <c r="I439" s="18"/>
      <c r="J439" s="18"/>
      <c r="K439" s="18"/>
      <c r="L439" s="18"/>
      <c r="M439" s="18"/>
      <c r="N439" s="18"/>
      <c r="O439" s="18"/>
    </row>
    <row r="440" spans="2:15" x14ac:dyDescent="0.2">
      <c r="B440" s="18"/>
      <c r="C440" s="18"/>
      <c r="D440" s="18"/>
      <c r="E440" s="18"/>
      <c r="F440" s="18"/>
      <c r="G440" s="18"/>
      <c r="H440" s="18"/>
      <c r="I440" s="18"/>
      <c r="J440" s="18"/>
      <c r="K440" s="18"/>
      <c r="L440" s="18"/>
      <c r="M440" s="18"/>
      <c r="N440" s="18"/>
      <c r="O440" s="18"/>
    </row>
    <row r="441" spans="2:15" x14ac:dyDescent="0.2">
      <c r="B441" s="18"/>
      <c r="C441" s="18"/>
      <c r="D441" s="18"/>
      <c r="E441" s="18"/>
      <c r="F441" s="18"/>
      <c r="G441" s="18"/>
      <c r="H441" s="18"/>
      <c r="I441" s="18"/>
      <c r="J441" s="18"/>
      <c r="K441" s="18"/>
      <c r="L441" s="18"/>
      <c r="M441" s="18"/>
      <c r="N441" s="18"/>
      <c r="O441" s="18"/>
    </row>
    <row r="442" spans="2:15" x14ac:dyDescent="0.2">
      <c r="B442" s="18"/>
      <c r="C442" s="18"/>
      <c r="D442" s="18"/>
      <c r="E442" s="18"/>
      <c r="F442" s="18"/>
      <c r="G442" s="18"/>
      <c r="H442" s="18"/>
      <c r="I442" s="18"/>
      <c r="J442" s="18"/>
      <c r="K442" s="18"/>
      <c r="L442" s="18"/>
      <c r="M442" s="18"/>
      <c r="N442" s="18"/>
      <c r="O442" s="18"/>
    </row>
    <row r="443" spans="2:15" x14ac:dyDescent="0.2">
      <c r="B443" s="18"/>
      <c r="C443" s="18"/>
      <c r="D443" s="18"/>
      <c r="E443" s="18"/>
      <c r="F443" s="18"/>
      <c r="G443" s="18"/>
      <c r="H443" s="18"/>
      <c r="I443" s="18"/>
      <c r="J443" s="18"/>
      <c r="K443" s="18"/>
      <c r="L443" s="18"/>
      <c r="M443" s="18"/>
      <c r="N443" s="18"/>
      <c r="O443" s="18"/>
    </row>
    <row r="444" spans="2:15" x14ac:dyDescent="0.2">
      <c r="B444" s="18"/>
      <c r="C444" s="18"/>
      <c r="D444" s="18"/>
      <c r="E444" s="18"/>
      <c r="F444" s="18"/>
      <c r="G444" s="18"/>
      <c r="H444" s="18"/>
      <c r="I444" s="18"/>
      <c r="J444" s="18"/>
      <c r="K444" s="18"/>
      <c r="L444" s="18"/>
      <c r="M444" s="18"/>
      <c r="N444" s="18"/>
      <c r="O444" s="18"/>
    </row>
    <row r="445" spans="2:15" x14ac:dyDescent="0.2">
      <c r="B445" s="18"/>
      <c r="C445" s="18"/>
      <c r="D445" s="18"/>
      <c r="E445" s="18"/>
      <c r="F445" s="18"/>
      <c r="G445" s="18"/>
      <c r="H445" s="18"/>
      <c r="I445" s="18"/>
      <c r="J445" s="18"/>
      <c r="K445" s="18"/>
      <c r="L445" s="18"/>
      <c r="M445" s="18"/>
      <c r="N445" s="18"/>
      <c r="O445" s="18"/>
    </row>
    <row r="446" spans="2:15" x14ac:dyDescent="0.2">
      <c r="B446" s="18"/>
      <c r="C446" s="18"/>
      <c r="D446" s="18"/>
      <c r="E446" s="18"/>
      <c r="F446" s="18"/>
      <c r="G446" s="18"/>
      <c r="H446" s="18"/>
      <c r="I446" s="18"/>
      <c r="J446" s="18"/>
      <c r="K446" s="18"/>
      <c r="L446" s="18"/>
      <c r="M446" s="18"/>
      <c r="N446" s="18"/>
      <c r="O446" s="18"/>
    </row>
    <row r="447" spans="2:15" x14ac:dyDescent="0.2">
      <c r="B447" s="18"/>
      <c r="C447" s="18"/>
      <c r="D447" s="18"/>
      <c r="E447" s="18"/>
      <c r="F447" s="18"/>
      <c r="G447" s="18"/>
      <c r="H447" s="18"/>
      <c r="I447" s="18"/>
      <c r="J447" s="18"/>
      <c r="K447" s="18"/>
      <c r="L447" s="18"/>
      <c r="M447" s="18"/>
      <c r="N447" s="18"/>
      <c r="O447" s="18"/>
    </row>
    <row r="448" spans="2:15" x14ac:dyDescent="0.2">
      <c r="B448" s="18"/>
      <c r="C448" s="18"/>
      <c r="D448" s="18"/>
      <c r="E448" s="18"/>
      <c r="F448" s="18"/>
      <c r="G448" s="18"/>
      <c r="H448" s="18"/>
      <c r="I448" s="18"/>
      <c r="J448" s="18"/>
      <c r="K448" s="18"/>
      <c r="L448" s="18"/>
      <c r="M448" s="18"/>
      <c r="N448" s="18"/>
      <c r="O448" s="18"/>
    </row>
    <row r="449" spans="2:15" x14ac:dyDescent="0.2">
      <c r="B449" s="18"/>
      <c r="C449" s="18"/>
      <c r="D449" s="18"/>
      <c r="E449" s="18"/>
      <c r="F449" s="18"/>
      <c r="G449" s="18"/>
      <c r="H449" s="18"/>
      <c r="I449" s="18"/>
      <c r="J449" s="18"/>
      <c r="K449" s="18"/>
      <c r="L449" s="18"/>
      <c r="M449" s="18"/>
      <c r="N449" s="18"/>
      <c r="O449" s="18"/>
    </row>
    <row r="450" spans="2:15" x14ac:dyDescent="0.2">
      <c r="B450" s="18"/>
      <c r="C450" s="18"/>
      <c r="D450" s="18"/>
      <c r="E450" s="18"/>
      <c r="F450" s="18"/>
      <c r="G450" s="18"/>
      <c r="H450" s="18"/>
      <c r="I450" s="18"/>
      <c r="J450" s="18"/>
      <c r="K450" s="18"/>
      <c r="L450" s="18"/>
      <c r="M450" s="18"/>
      <c r="N450" s="18"/>
      <c r="O450" s="18"/>
    </row>
    <row r="451" spans="2:15" x14ac:dyDescent="0.2">
      <c r="B451" s="18"/>
      <c r="C451" s="18"/>
      <c r="D451" s="18"/>
      <c r="E451" s="18"/>
      <c r="F451" s="18"/>
      <c r="G451" s="18"/>
      <c r="H451" s="18"/>
      <c r="I451" s="18"/>
      <c r="J451" s="18"/>
      <c r="K451" s="18"/>
      <c r="L451" s="18"/>
      <c r="M451" s="18"/>
      <c r="N451" s="18"/>
      <c r="O451" s="18"/>
    </row>
    <row r="452" spans="2:15" x14ac:dyDescent="0.2">
      <c r="B452" s="18"/>
      <c r="C452" s="18"/>
      <c r="D452" s="18"/>
      <c r="E452" s="18"/>
      <c r="F452" s="18"/>
      <c r="G452" s="18"/>
      <c r="H452" s="18"/>
      <c r="I452" s="18"/>
      <c r="J452" s="18"/>
      <c r="K452" s="18"/>
      <c r="L452" s="18"/>
      <c r="M452" s="18"/>
      <c r="N452" s="18"/>
      <c r="O452" s="18"/>
    </row>
    <row r="453" spans="2:15" x14ac:dyDescent="0.2">
      <c r="B453" s="18"/>
      <c r="C453" s="18"/>
      <c r="D453" s="18"/>
      <c r="E453" s="18"/>
      <c r="F453" s="18"/>
      <c r="G453" s="18"/>
      <c r="H453" s="18"/>
      <c r="I453" s="18"/>
      <c r="J453" s="18"/>
      <c r="K453" s="18"/>
      <c r="L453" s="18"/>
      <c r="M453" s="18"/>
      <c r="N453" s="18"/>
      <c r="O453" s="18"/>
    </row>
    <row r="454" spans="2:15" x14ac:dyDescent="0.2">
      <c r="B454" s="18"/>
      <c r="C454" s="18"/>
      <c r="D454" s="18"/>
      <c r="E454" s="18"/>
      <c r="F454" s="18"/>
      <c r="G454" s="18"/>
      <c r="H454" s="18"/>
      <c r="I454" s="18"/>
      <c r="J454" s="18"/>
      <c r="K454" s="18"/>
      <c r="L454" s="18"/>
      <c r="M454" s="18"/>
      <c r="N454" s="18"/>
      <c r="O454" s="18"/>
    </row>
    <row r="455" spans="2:15" x14ac:dyDescent="0.2">
      <c r="B455" s="18"/>
      <c r="C455" s="18"/>
      <c r="D455" s="18"/>
      <c r="E455" s="18"/>
      <c r="F455" s="18"/>
      <c r="G455" s="18"/>
      <c r="H455" s="18"/>
      <c r="I455" s="18"/>
      <c r="J455" s="18"/>
      <c r="K455" s="18"/>
      <c r="L455" s="18"/>
      <c r="M455" s="18"/>
      <c r="N455" s="18"/>
      <c r="O455" s="18"/>
    </row>
    <row r="456" spans="2:15" x14ac:dyDescent="0.2">
      <c r="B456" s="18"/>
      <c r="C456" s="18"/>
      <c r="D456" s="18"/>
      <c r="E456" s="18"/>
      <c r="F456" s="18"/>
      <c r="G456" s="18"/>
      <c r="H456" s="18"/>
      <c r="I456" s="18"/>
      <c r="J456" s="18"/>
      <c r="K456" s="18"/>
      <c r="L456" s="18"/>
      <c r="M456" s="18"/>
      <c r="N456" s="18"/>
      <c r="O456" s="18"/>
    </row>
    <row r="457" spans="2:15" x14ac:dyDescent="0.2">
      <c r="B457" s="18"/>
      <c r="C457" s="18"/>
      <c r="D457" s="18"/>
      <c r="E457" s="18"/>
      <c r="F457" s="18"/>
      <c r="G457" s="18"/>
      <c r="H457" s="18"/>
      <c r="I457" s="18"/>
      <c r="J457" s="18"/>
      <c r="K457" s="18"/>
      <c r="L457" s="18"/>
      <c r="M457" s="18"/>
      <c r="N457" s="18"/>
      <c r="O457" s="18"/>
    </row>
    <row r="458" spans="2:15" x14ac:dyDescent="0.2">
      <c r="B458" s="18"/>
      <c r="C458" s="18"/>
      <c r="D458" s="18"/>
      <c r="E458" s="18"/>
      <c r="F458" s="18"/>
      <c r="G458" s="18"/>
      <c r="H458" s="18"/>
      <c r="I458" s="18"/>
      <c r="J458" s="18"/>
      <c r="K458" s="18"/>
      <c r="L458" s="18"/>
      <c r="M458" s="18"/>
      <c r="N458" s="18"/>
      <c r="O458" s="18"/>
    </row>
    <row r="459" spans="2:15" x14ac:dyDescent="0.2">
      <c r="B459" s="18"/>
      <c r="C459" s="18"/>
      <c r="D459" s="18"/>
      <c r="E459" s="18"/>
      <c r="F459" s="18"/>
      <c r="G459" s="18"/>
      <c r="H459" s="18"/>
      <c r="I459" s="18"/>
      <c r="J459" s="18"/>
      <c r="K459" s="18"/>
      <c r="L459" s="18"/>
      <c r="M459" s="18"/>
      <c r="N459" s="18"/>
      <c r="O459" s="18"/>
    </row>
    <row r="460" spans="2:15" x14ac:dyDescent="0.2">
      <c r="B460" s="18"/>
      <c r="C460" s="18"/>
      <c r="D460" s="18"/>
      <c r="E460" s="18"/>
      <c r="F460" s="18"/>
      <c r="G460" s="18"/>
      <c r="H460" s="18"/>
      <c r="I460" s="18"/>
      <c r="J460" s="18"/>
      <c r="K460" s="18"/>
      <c r="L460" s="18"/>
      <c r="M460" s="18"/>
      <c r="N460" s="18"/>
      <c r="O460" s="18"/>
    </row>
    <row r="461" spans="2:15" x14ac:dyDescent="0.2">
      <c r="B461" s="18"/>
      <c r="C461" s="18"/>
      <c r="D461" s="18"/>
      <c r="E461" s="18"/>
      <c r="F461" s="18"/>
      <c r="G461" s="18"/>
      <c r="H461" s="18"/>
      <c r="I461" s="18"/>
      <c r="J461" s="18"/>
      <c r="K461" s="18"/>
      <c r="L461" s="18"/>
      <c r="M461" s="18"/>
      <c r="N461" s="18"/>
      <c r="O461" s="18"/>
    </row>
    <row r="462" spans="2:15" x14ac:dyDescent="0.2">
      <c r="B462" s="18"/>
      <c r="C462" s="18"/>
      <c r="D462" s="18"/>
      <c r="E462" s="18"/>
      <c r="F462" s="18"/>
      <c r="G462" s="18"/>
      <c r="H462" s="18"/>
      <c r="I462" s="18"/>
      <c r="J462" s="18"/>
      <c r="K462" s="18"/>
      <c r="L462" s="18"/>
      <c r="M462" s="18"/>
      <c r="N462" s="18"/>
      <c r="O462" s="18"/>
    </row>
    <row r="463" spans="2:15" x14ac:dyDescent="0.2">
      <c r="B463" s="18"/>
      <c r="C463" s="18"/>
      <c r="D463" s="18"/>
      <c r="E463" s="18"/>
      <c r="F463" s="18"/>
      <c r="G463" s="18"/>
      <c r="H463" s="18"/>
      <c r="I463" s="18"/>
      <c r="J463" s="18"/>
      <c r="K463" s="18"/>
      <c r="L463" s="18"/>
      <c r="M463" s="18"/>
      <c r="N463" s="18"/>
      <c r="O463" s="18"/>
    </row>
    <row r="464" spans="2:15" x14ac:dyDescent="0.2">
      <c r="B464" s="18"/>
      <c r="C464" s="18"/>
      <c r="D464" s="18"/>
      <c r="E464" s="18"/>
      <c r="F464" s="18"/>
      <c r="G464" s="18"/>
      <c r="H464" s="18"/>
      <c r="I464" s="18"/>
      <c r="J464" s="18"/>
      <c r="K464" s="18"/>
      <c r="L464" s="18"/>
      <c r="M464" s="18"/>
      <c r="N464" s="18"/>
      <c r="O464" s="18"/>
    </row>
    <row r="465" spans="2:15" x14ac:dyDescent="0.2">
      <c r="B465" s="18"/>
      <c r="C465" s="18"/>
      <c r="D465" s="18"/>
      <c r="E465" s="18"/>
      <c r="F465" s="18"/>
      <c r="G465" s="18"/>
      <c r="H465" s="18"/>
      <c r="I465" s="18"/>
      <c r="J465" s="18"/>
      <c r="K465" s="18"/>
      <c r="L465" s="18"/>
      <c r="M465" s="18"/>
      <c r="N465" s="18"/>
      <c r="O465" s="18"/>
    </row>
    <row r="466" spans="2:15" x14ac:dyDescent="0.2">
      <c r="B466" s="18"/>
      <c r="C466" s="18"/>
      <c r="D466" s="18"/>
      <c r="E466" s="18"/>
      <c r="F466" s="18"/>
      <c r="G466" s="18"/>
      <c r="H466" s="18"/>
      <c r="I466" s="18"/>
      <c r="J466" s="18"/>
      <c r="K466" s="18"/>
      <c r="L466" s="18"/>
      <c r="M466" s="18"/>
      <c r="N466" s="18"/>
      <c r="O466" s="18"/>
    </row>
    <row r="467" spans="2:15" x14ac:dyDescent="0.2">
      <c r="B467" s="18"/>
      <c r="C467" s="18"/>
      <c r="D467" s="18"/>
      <c r="E467" s="18"/>
      <c r="F467" s="18"/>
      <c r="G467" s="18"/>
      <c r="H467" s="18"/>
      <c r="I467" s="18"/>
      <c r="J467" s="18"/>
      <c r="K467" s="18"/>
      <c r="L467" s="18"/>
      <c r="M467" s="18"/>
      <c r="N467" s="18"/>
      <c r="O467" s="18"/>
    </row>
    <row r="468" spans="2:15" x14ac:dyDescent="0.2">
      <c r="B468" s="18"/>
      <c r="C468" s="18"/>
      <c r="D468" s="18"/>
      <c r="E468" s="18"/>
      <c r="F468" s="18"/>
      <c r="G468" s="18"/>
      <c r="H468" s="18"/>
      <c r="I468" s="18"/>
      <c r="J468" s="18"/>
      <c r="K468" s="18"/>
      <c r="L468" s="18"/>
      <c r="M468" s="18"/>
      <c r="N468" s="18"/>
      <c r="O468" s="18"/>
    </row>
    <row r="469" spans="2:15" x14ac:dyDescent="0.2">
      <c r="B469" s="18"/>
      <c r="C469" s="18"/>
      <c r="D469" s="18"/>
      <c r="E469" s="18"/>
      <c r="F469" s="18"/>
      <c r="G469" s="18"/>
      <c r="H469" s="18"/>
      <c r="I469" s="18"/>
      <c r="J469" s="18"/>
      <c r="K469" s="18"/>
      <c r="L469" s="18"/>
      <c r="M469" s="18"/>
      <c r="N469" s="18"/>
      <c r="O469" s="18"/>
    </row>
    <row r="470" spans="2:15" x14ac:dyDescent="0.2">
      <c r="B470" s="18"/>
      <c r="C470" s="18"/>
      <c r="D470" s="18"/>
      <c r="E470" s="18"/>
      <c r="F470" s="18"/>
      <c r="G470" s="18"/>
      <c r="H470" s="18"/>
      <c r="I470" s="18"/>
      <c r="J470" s="18"/>
      <c r="K470" s="18"/>
      <c r="L470" s="18"/>
      <c r="M470" s="18"/>
      <c r="N470" s="18"/>
      <c r="O470" s="18"/>
    </row>
    <row r="471" spans="2:15" x14ac:dyDescent="0.2">
      <c r="B471" s="18"/>
      <c r="C471" s="18"/>
      <c r="D471" s="18"/>
      <c r="E471" s="18"/>
      <c r="F471" s="18"/>
      <c r="G471" s="18"/>
      <c r="H471" s="18"/>
      <c r="I471" s="18"/>
      <c r="J471" s="18"/>
      <c r="K471" s="18"/>
      <c r="L471" s="18"/>
      <c r="M471" s="18"/>
      <c r="N471" s="18"/>
      <c r="O471" s="18"/>
    </row>
    <row r="472" spans="2:15" x14ac:dyDescent="0.2">
      <c r="B472" s="18"/>
      <c r="C472" s="18"/>
      <c r="D472" s="18"/>
      <c r="E472" s="18"/>
      <c r="F472" s="18"/>
      <c r="G472" s="18"/>
      <c r="H472" s="18"/>
      <c r="I472" s="18"/>
      <c r="J472" s="18"/>
      <c r="K472" s="18"/>
      <c r="L472" s="18"/>
      <c r="M472" s="18"/>
      <c r="N472" s="18"/>
      <c r="O472" s="18"/>
    </row>
    <row r="473" spans="2:15" x14ac:dyDescent="0.2">
      <c r="B473" s="18"/>
      <c r="C473" s="18"/>
      <c r="D473" s="18"/>
      <c r="E473" s="18"/>
      <c r="F473" s="18"/>
      <c r="G473" s="18"/>
      <c r="H473" s="18"/>
      <c r="I473" s="18"/>
      <c r="J473" s="18"/>
      <c r="K473" s="18"/>
      <c r="L473" s="18"/>
      <c r="M473" s="18"/>
      <c r="N473" s="18"/>
      <c r="O473" s="18"/>
    </row>
    <row r="474" spans="2:15" x14ac:dyDescent="0.2">
      <c r="B474" s="18"/>
      <c r="C474" s="18"/>
      <c r="D474" s="18"/>
      <c r="E474" s="18"/>
      <c r="F474" s="18"/>
      <c r="G474" s="18"/>
      <c r="H474" s="18"/>
      <c r="I474" s="18"/>
      <c r="J474" s="18"/>
      <c r="K474" s="18"/>
      <c r="L474" s="18"/>
      <c r="M474" s="18"/>
      <c r="N474" s="18"/>
      <c r="O474" s="18"/>
    </row>
    <row r="475" spans="2:15" x14ac:dyDescent="0.2">
      <c r="B475" s="18"/>
      <c r="C475" s="18"/>
      <c r="D475" s="18"/>
      <c r="E475" s="18"/>
      <c r="F475" s="18"/>
      <c r="G475" s="18"/>
      <c r="H475" s="18"/>
      <c r="I475" s="18"/>
      <c r="J475" s="18"/>
      <c r="K475" s="18"/>
      <c r="L475" s="18"/>
      <c r="M475" s="18"/>
      <c r="N475" s="18"/>
      <c r="O475" s="18"/>
    </row>
    <row r="476" spans="2:15" x14ac:dyDescent="0.2">
      <c r="B476" s="18"/>
      <c r="C476" s="18"/>
      <c r="D476" s="18"/>
      <c r="E476" s="18"/>
      <c r="F476" s="18"/>
      <c r="G476" s="18"/>
      <c r="H476" s="18"/>
      <c r="I476" s="18"/>
      <c r="J476" s="18"/>
      <c r="K476" s="18"/>
      <c r="L476" s="18"/>
      <c r="M476" s="18"/>
      <c r="N476" s="18"/>
      <c r="O476" s="18"/>
    </row>
    <row r="477" spans="2:15" x14ac:dyDescent="0.2">
      <c r="B477" s="18"/>
      <c r="C477" s="18"/>
      <c r="D477" s="18"/>
      <c r="E477" s="18"/>
      <c r="F477" s="18"/>
      <c r="G477" s="18"/>
      <c r="H477" s="18"/>
      <c r="I477" s="18"/>
      <c r="J477" s="18"/>
      <c r="K477" s="18"/>
      <c r="L477" s="18"/>
      <c r="M477" s="18"/>
      <c r="N477" s="18"/>
      <c r="O477" s="18"/>
    </row>
    <row r="478" spans="2:15" x14ac:dyDescent="0.2">
      <c r="B478" s="18"/>
      <c r="C478" s="18"/>
      <c r="D478" s="18"/>
      <c r="E478" s="18"/>
      <c r="F478" s="18"/>
      <c r="G478" s="18"/>
      <c r="H478" s="18"/>
      <c r="I478" s="18"/>
      <c r="J478" s="18"/>
      <c r="K478" s="18"/>
      <c r="L478" s="18"/>
      <c r="M478" s="18"/>
      <c r="N478" s="18"/>
      <c r="O478" s="18"/>
    </row>
    <row r="479" spans="2:15" x14ac:dyDescent="0.2">
      <c r="B479" s="18"/>
      <c r="C479" s="18"/>
      <c r="D479" s="18"/>
      <c r="E479" s="18"/>
      <c r="F479" s="18"/>
      <c r="G479" s="18"/>
      <c r="H479" s="18"/>
      <c r="I479" s="18"/>
      <c r="J479" s="18"/>
      <c r="K479" s="18"/>
      <c r="L479" s="18"/>
      <c r="M479" s="18"/>
      <c r="N479" s="18"/>
      <c r="O479" s="18"/>
    </row>
    <row r="480" spans="2:15" x14ac:dyDescent="0.2">
      <c r="B480" s="18"/>
      <c r="C480" s="18"/>
      <c r="D480" s="18"/>
      <c r="E480" s="18"/>
      <c r="F480" s="18"/>
      <c r="G480" s="18"/>
      <c r="H480" s="18"/>
      <c r="I480" s="18"/>
      <c r="J480" s="18"/>
      <c r="K480" s="18"/>
      <c r="L480" s="18"/>
      <c r="M480" s="18"/>
      <c r="N480" s="18"/>
      <c r="O480" s="18"/>
    </row>
    <row r="481" spans="2:15" x14ac:dyDescent="0.2">
      <c r="B481" s="18"/>
      <c r="C481" s="18"/>
      <c r="D481" s="18"/>
      <c r="E481" s="18"/>
      <c r="F481" s="18"/>
      <c r="G481" s="18"/>
      <c r="H481" s="18"/>
      <c r="I481" s="18"/>
      <c r="J481" s="18"/>
      <c r="K481" s="18"/>
      <c r="L481" s="18"/>
      <c r="M481" s="18"/>
      <c r="N481" s="18"/>
      <c r="O481" s="18"/>
    </row>
    <row r="482" spans="2:15" x14ac:dyDescent="0.2">
      <c r="B482" s="18"/>
      <c r="C482" s="18"/>
      <c r="D482" s="18"/>
      <c r="E482" s="18"/>
      <c r="F482" s="18"/>
      <c r="G482" s="18"/>
      <c r="H482" s="18"/>
      <c r="I482" s="18"/>
      <c r="J482" s="18"/>
      <c r="K482" s="18"/>
      <c r="L482" s="18"/>
      <c r="M482" s="18"/>
      <c r="N482" s="18"/>
      <c r="O482" s="18"/>
    </row>
    <row r="483" spans="2:15" x14ac:dyDescent="0.2">
      <c r="B483" s="18"/>
      <c r="C483" s="18"/>
      <c r="D483" s="18"/>
      <c r="E483" s="18"/>
      <c r="F483" s="18"/>
      <c r="G483" s="18"/>
      <c r="H483" s="18"/>
      <c r="I483" s="18"/>
      <c r="J483" s="18"/>
      <c r="K483" s="18"/>
      <c r="L483" s="18"/>
      <c r="M483" s="18"/>
      <c r="N483" s="18"/>
      <c r="O483" s="18"/>
    </row>
    <row r="484" spans="2:15" x14ac:dyDescent="0.2">
      <c r="B484" s="18"/>
      <c r="C484" s="18"/>
      <c r="D484" s="18"/>
      <c r="E484" s="18"/>
      <c r="F484" s="18"/>
      <c r="G484" s="18"/>
      <c r="H484" s="18"/>
      <c r="I484" s="18"/>
      <c r="J484" s="18"/>
      <c r="K484" s="18"/>
      <c r="L484" s="18"/>
      <c r="M484" s="18"/>
      <c r="N484" s="18"/>
      <c r="O484" s="18"/>
    </row>
    <row r="485" spans="2:15" x14ac:dyDescent="0.2">
      <c r="B485" s="18"/>
      <c r="C485" s="18"/>
      <c r="D485" s="18"/>
      <c r="E485" s="18"/>
      <c r="F485" s="18"/>
      <c r="G485" s="18"/>
      <c r="H485" s="18"/>
      <c r="I485" s="18"/>
      <c r="J485" s="18"/>
      <c r="K485" s="18"/>
      <c r="L485" s="18"/>
      <c r="M485" s="18"/>
      <c r="N485" s="18"/>
      <c r="O485" s="18"/>
    </row>
    <row r="486" spans="2:15" x14ac:dyDescent="0.2">
      <c r="B486" s="18"/>
      <c r="C486" s="18"/>
      <c r="D486" s="18"/>
      <c r="E486" s="18"/>
      <c r="F486" s="18"/>
      <c r="G486" s="18"/>
      <c r="H486" s="18"/>
      <c r="I486" s="18"/>
      <c r="J486" s="18"/>
      <c r="K486" s="18"/>
      <c r="L486" s="18"/>
      <c r="M486" s="18"/>
      <c r="N486" s="18"/>
      <c r="O486" s="18"/>
    </row>
    <row r="487" spans="2:15" x14ac:dyDescent="0.2">
      <c r="B487" s="18"/>
      <c r="C487" s="18"/>
      <c r="D487" s="18"/>
      <c r="E487" s="18"/>
      <c r="F487" s="18"/>
      <c r="G487" s="18"/>
      <c r="H487" s="18"/>
      <c r="I487" s="18"/>
      <c r="J487" s="18"/>
      <c r="K487" s="18"/>
      <c r="L487" s="18"/>
      <c r="M487" s="18"/>
      <c r="N487" s="18"/>
      <c r="O487" s="18"/>
    </row>
    <row r="488" spans="2:15" x14ac:dyDescent="0.2">
      <c r="B488" s="18"/>
      <c r="C488" s="18"/>
      <c r="D488" s="18"/>
      <c r="E488" s="18"/>
      <c r="F488" s="18"/>
      <c r="G488" s="18"/>
      <c r="H488" s="18"/>
      <c r="I488" s="18"/>
      <c r="J488" s="18"/>
      <c r="K488" s="18"/>
      <c r="L488" s="18"/>
      <c r="M488" s="18"/>
      <c r="N488" s="18"/>
      <c r="O488" s="18"/>
    </row>
    <row r="489" spans="2:15" x14ac:dyDescent="0.2">
      <c r="B489" s="18"/>
      <c r="C489" s="18"/>
      <c r="D489" s="18"/>
      <c r="E489" s="18"/>
      <c r="F489" s="18"/>
      <c r="G489" s="18"/>
      <c r="H489" s="18"/>
      <c r="I489" s="18"/>
      <c r="J489" s="18"/>
      <c r="K489" s="18"/>
      <c r="L489" s="18"/>
      <c r="M489" s="18"/>
      <c r="N489" s="18"/>
      <c r="O489" s="18"/>
    </row>
    <row r="490" spans="2:15" x14ac:dyDescent="0.2">
      <c r="B490" s="18"/>
      <c r="C490" s="18"/>
      <c r="D490" s="18"/>
      <c r="E490" s="18"/>
      <c r="F490" s="18"/>
      <c r="G490" s="18"/>
      <c r="H490" s="18"/>
      <c r="I490" s="18"/>
      <c r="J490" s="18"/>
      <c r="K490" s="18"/>
      <c r="L490" s="18"/>
      <c r="M490" s="18"/>
      <c r="N490" s="18"/>
      <c r="O490" s="18"/>
    </row>
    <row r="491" spans="2:15" x14ac:dyDescent="0.2">
      <c r="B491" s="18"/>
      <c r="C491" s="18"/>
      <c r="D491" s="18"/>
      <c r="E491" s="18"/>
      <c r="F491" s="18"/>
      <c r="G491" s="18"/>
      <c r="H491" s="18"/>
      <c r="I491" s="18"/>
      <c r="J491" s="18"/>
      <c r="K491" s="18"/>
      <c r="L491" s="18"/>
      <c r="M491" s="18"/>
      <c r="N491" s="18"/>
      <c r="O491" s="18"/>
    </row>
    <row r="492" spans="2:15" x14ac:dyDescent="0.2">
      <c r="B492" s="18"/>
      <c r="C492" s="18"/>
      <c r="D492" s="18"/>
      <c r="E492" s="18"/>
      <c r="F492" s="18"/>
      <c r="G492" s="18"/>
      <c r="H492" s="18"/>
      <c r="I492" s="18"/>
      <c r="J492" s="18"/>
      <c r="K492" s="18"/>
      <c r="L492" s="18"/>
      <c r="M492" s="18"/>
      <c r="N492" s="18"/>
      <c r="O492" s="18"/>
    </row>
    <row r="493" spans="2:15" x14ac:dyDescent="0.2">
      <c r="B493" s="18"/>
      <c r="C493" s="18"/>
      <c r="D493" s="18"/>
      <c r="E493" s="18"/>
      <c r="F493" s="18"/>
      <c r="G493" s="18"/>
      <c r="H493" s="18"/>
      <c r="I493" s="18"/>
      <c r="J493" s="18"/>
      <c r="K493" s="18"/>
      <c r="L493" s="18"/>
      <c r="M493" s="18"/>
      <c r="N493" s="18"/>
      <c r="O493" s="18"/>
    </row>
    <row r="494" spans="2:15" x14ac:dyDescent="0.2">
      <c r="B494" s="18"/>
      <c r="C494" s="18"/>
      <c r="D494" s="18"/>
      <c r="E494" s="18"/>
      <c r="F494" s="18"/>
      <c r="G494" s="18"/>
      <c r="H494" s="18"/>
      <c r="I494" s="18"/>
      <c r="J494" s="18"/>
      <c r="K494" s="18"/>
      <c r="L494" s="18"/>
      <c r="M494" s="18"/>
      <c r="N494" s="18"/>
      <c r="O494" s="18"/>
    </row>
    <row r="495" spans="2:15" x14ac:dyDescent="0.2">
      <c r="B495" s="18"/>
      <c r="C495" s="18"/>
      <c r="D495" s="18"/>
      <c r="E495" s="18"/>
      <c r="F495" s="18"/>
      <c r="G495" s="18"/>
      <c r="H495" s="18"/>
      <c r="I495" s="18"/>
      <c r="J495" s="18"/>
      <c r="K495" s="18"/>
      <c r="L495" s="18"/>
      <c r="M495" s="18"/>
      <c r="N495" s="18"/>
      <c r="O495" s="18"/>
    </row>
    <row r="496" spans="2:15" x14ac:dyDescent="0.2">
      <c r="B496" s="18"/>
      <c r="C496" s="18"/>
      <c r="D496" s="18"/>
      <c r="E496" s="18"/>
      <c r="F496" s="18"/>
      <c r="G496" s="18"/>
      <c r="H496" s="18"/>
      <c r="I496" s="18"/>
      <c r="J496" s="18"/>
      <c r="K496" s="18"/>
      <c r="L496" s="18"/>
      <c r="M496" s="18"/>
      <c r="N496" s="18"/>
      <c r="O496" s="18"/>
    </row>
    <row r="497" spans="2:15" x14ac:dyDescent="0.2">
      <c r="B497" s="18"/>
      <c r="C497" s="18"/>
      <c r="D497" s="18"/>
      <c r="E497" s="18"/>
      <c r="F497" s="18"/>
      <c r="G497" s="18"/>
      <c r="H497" s="18"/>
      <c r="I497" s="18"/>
      <c r="J497" s="18"/>
      <c r="K497" s="18"/>
      <c r="L497" s="18"/>
      <c r="M497" s="18"/>
      <c r="N497" s="18"/>
      <c r="O497" s="18"/>
    </row>
    <row r="498" spans="2:15" x14ac:dyDescent="0.2">
      <c r="B498" s="18"/>
      <c r="C498" s="18"/>
      <c r="D498" s="18"/>
      <c r="E498" s="18"/>
      <c r="F498" s="18"/>
      <c r="G498" s="18"/>
      <c r="H498" s="18"/>
      <c r="I498" s="18"/>
      <c r="J498" s="18"/>
      <c r="K498" s="18"/>
      <c r="L498" s="18"/>
      <c r="M498" s="18"/>
      <c r="N498" s="18"/>
      <c r="O498" s="18"/>
    </row>
    <row r="499" spans="2:15" x14ac:dyDescent="0.2">
      <c r="B499" s="18"/>
      <c r="C499" s="18"/>
      <c r="D499" s="18"/>
      <c r="E499" s="18"/>
      <c r="F499" s="18"/>
      <c r="G499" s="18"/>
      <c r="H499" s="18"/>
      <c r="I499" s="18"/>
      <c r="J499" s="18"/>
      <c r="K499" s="18"/>
      <c r="L499" s="18"/>
      <c r="M499" s="18"/>
      <c r="N499" s="18"/>
      <c r="O499" s="18"/>
    </row>
    <row r="500" spans="2:15" x14ac:dyDescent="0.2">
      <c r="B500" s="18"/>
      <c r="C500" s="18"/>
      <c r="D500" s="18"/>
      <c r="E500" s="18"/>
      <c r="F500" s="18"/>
      <c r="G500" s="18"/>
      <c r="H500" s="18"/>
      <c r="I500" s="18"/>
      <c r="J500" s="18"/>
      <c r="K500" s="18"/>
      <c r="L500" s="18"/>
      <c r="M500" s="18"/>
      <c r="N500" s="18"/>
      <c r="O500" s="18"/>
    </row>
    <row r="501" spans="2:15" x14ac:dyDescent="0.2">
      <c r="B501" s="18"/>
      <c r="C501" s="18"/>
      <c r="D501" s="18"/>
      <c r="E501" s="18"/>
      <c r="F501" s="18"/>
      <c r="G501" s="18"/>
      <c r="H501" s="18"/>
      <c r="I501" s="18"/>
      <c r="J501" s="18"/>
      <c r="K501" s="18"/>
      <c r="L501" s="18"/>
      <c r="M501" s="18"/>
      <c r="N501" s="18"/>
      <c r="O501" s="18"/>
    </row>
    <row r="502" spans="2:15" x14ac:dyDescent="0.2">
      <c r="B502" s="18"/>
      <c r="C502" s="18"/>
      <c r="D502" s="18"/>
      <c r="E502" s="18"/>
      <c r="F502" s="18"/>
      <c r="G502" s="18"/>
      <c r="H502" s="18"/>
      <c r="I502" s="18"/>
      <c r="J502" s="18"/>
      <c r="K502" s="18"/>
      <c r="L502" s="18"/>
      <c r="M502" s="18"/>
      <c r="N502" s="18"/>
      <c r="O502" s="18"/>
    </row>
    <row r="503" spans="2:15" x14ac:dyDescent="0.2">
      <c r="B503" s="18"/>
      <c r="C503" s="18"/>
      <c r="D503" s="18"/>
      <c r="E503" s="18"/>
      <c r="F503" s="18"/>
      <c r="G503" s="18"/>
      <c r="H503" s="18"/>
      <c r="I503" s="18"/>
      <c r="J503" s="18"/>
      <c r="K503" s="18"/>
      <c r="L503" s="18"/>
      <c r="M503" s="18"/>
      <c r="N503" s="18"/>
      <c r="O503" s="18"/>
    </row>
    <row r="504" spans="2:15" x14ac:dyDescent="0.2">
      <c r="B504" s="18"/>
      <c r="C504" s="18"/>
      <c r="D504" s="18"/>
      <c r="E504" s="18"/>
      <c r="F504" s="18"/>
      <c r="G504" s="18"/>
      <c r="H504" s="18"/>
      <c r="I504" s="18"/>
      <c r="J504" s="18"/>
      <c r="K504" s="18"/>
      <c r="L504" s="18"/>
      <c r="M504" s="18"/>
      <c r="N504" s="18"/>
      <c r="O504" s="18"/>
    </row>
    <row r="505" spans="2:15" x14ac:dyDescent="0.2">
      <c r="B505" s="18"/>
      <c r="C505" s="18"/>
      <c r="D505" s="18"/>
      <c r="E505" s="18"/>
      <c r="F505" s="18"/>
      <c r="G505" s="18"/>
      <c r="H505" s="18"/>
      <c r="I505" s="18"/>
      <c r="J505" s="18"/>
      <c r="K505" s="18"/>
      <c r="L505" s="18"/>
      <c r="M505" s="18"/>
      <c r="N505" s="18"/>
      <c r="O505" s="18"/>
    </row>
    <row r="506" spans="2:15" x14ac:dyDescent="0.2">
      <c r="B506" s="18"/>
      <c r="C506" s="18"/>
      <c r="D506" s="18"/>
      <c r="E506" s="18"/>
      <c r="F506" s="18"/>
      <c r="G506" s="18"/>
      <c r="H506" s="18"/>
      <c r="I506" s="18"/>
      <c r="J506" s="18"/>
      <c r="K506" s="18"/>
      <c r="L506" s="18"/>
      <c r="M506" s="18"/>
      <c r="N506" s="18"/>
      <c r="O506" s="18"/>
    </row>
    <row r="507" spans="2:15" x14ac:dyDescent="0.2">
      <c r="B507" s="18"/>
      <c r="C507" s="18"/>
      <c r="D507" s="18"/>
      <c r="E507" s="18"/>
      <c r="F507" s="18"/>
      <c r="G507" s="18"/>
      <c r="H507" s="18"/>
      <c r="I507" s="18"/>
      <c r="J507" s="18"/>
      <c r="K507" s="18"/>
      <c r="L507" s="18"/>
      <c r="M507" s="18"/>
      <c r="N507" s="18"/>
      <c r="O507" s="18"/>
    </row>
    <row r="508" spans="2:15" x14ac:dyDescent="0.2">
      <c r="B508" s="18"/>
      <c r="C508" s="18"/>
      <c r="D508" s="18"/>
      <c r="E508" s="18"/>
      <c r="F508" s="18"/>
      <c r="G508" s="18"/>
      <c r="H508" s="18"/>
      <c r="I508" s="18"/>
      <c r="J508" s="18"/>
      <c r="K508" s="18"/>
      <c r="L508" s="18"/>
      <c r="M508" s="18"/>
      <c r="N508" s="18"/>
      <c r="O508" s="18"/>
    </row>
    <row r="509" spans="2:15" x14ac:dyDescent="0.2">
      <c r="B509" s="18"/>
      <c r="C509" s="18"/>
      <c r="D509" s="18"/>
      <c r="E509" s="18"/>
      <c r="F509" s="18"/>
      <c r="G509" s="18"/>
      <c r="H509" s="18"/>
      <c r="I509" s="18"/>
      <c r="J509" s="18"/>
      <c r="K509" s="18"/>
      <c r="L509" s="18"/>
      <c r="M509" s="18"/>
      <c r="N509" s="18"/>
      <c r="O509" s="18"/>
    </row>
    <row r="510" spans="2:15" x14ac:dyDescent="0.2">
      <c r="B510" s="18"/>
      <c r="C510" s="18"/>
      <c r="D510" s="18"/>
      <c r="E510" s="18"/>
      <c r="F510" s="18"/>
      <c r="G510" s="18"/>
      <c r="H510" s="18"/>
      <c r="I510" s="18"/>
      <c r="J510" s="18"/>
      <c r="K510" s="18"/>
      <c r="L510" s="18"/>
      <c r="M510" s="18"/>
      <c r="N510" s="18"/>
      <c r="O510" s="18"/>
    </row>
  </sheetData>
  <mergeCells count="22">
    <mergeCell ref="B9:B12"/>
    <mergeCell ref="D9:M9"/>
    <mergeCell ref="D10:M10"/>
    <mergeCell ref="D11:M11"/>
    <mergeCell ref="D12:M12"/>
    <mergeCell ref="A1:N1"/>
    <mergeCell ref="A2:N2"/>
    <mergeCell ref="D4:M4"/>
    <mergeCell ref="D5:M5"/>
    <mergeCell ref="D6:M6"/>
    <mergeCell ref="C30:M30"/>
    <mergeCell ref="C35:M35"/>
    <mergeCell ref="B13:B21"/>
    <mergeCell ref="D13:M13"/>
    <mergeCell ref="D14:M14"/>
    <mergeCell ref="D15:M15"/>
    <mergeCell ref="D18:M18"/>
    <mergeCell ref="D19:M19"/>
    <mergeCell ref="D20:M20"/>
    <mergeCell ref="D21:M21"/>
    <mergeCell ref="D16:M16"/>
    <mergeCell ref="D17:M17"/>
  </mergeCells>
  <pageMargins left="0.25" right="0.25" top="0.5" bottom="0.5" header="0.3" footer="0.3"/>
  <pageSetup orientation="landscape" horizontalDpi="1200" verticalDpi="1200" r:id="rId1"/>
  <headerFooter>
    <oddFooter>Page &amp;P&amp;R&amp;F</oddFooter>
  </headerFooter>
  <rowBreaks count="1" manualBreakCount="1">
    <brk id="30"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51"/>
  <sheetViews>
    <sheetView workbookViewId="0">
      <selection activeCell="B11" sqref="B11"/>
    </sheetView>
  </sheetViews>
  <sheetFormatPr defaultRowHeight="15" x14ac:dyDescent="0.25"/>
  <cols>
    <col min="1" max="1" width="73.140625" bestFit="1" customWidth="1"/>
    <col min="2" max="2" width="12.7109375" bestFit="1" customWidth="1"/>
    <col min="4" max="4" width="40.28515625" customWidth="1"/>
    <col min="7" max="7" width="38.5703125" bestFit="1" customWidth="1"/>
    <col min="8" max="8" width="12.7109375" bestFit="1" customWidth="1"/>
    <col min="10" max="10" width="11.42578125" bestFit="1" customWidth="1"/>
    <col min="13" max="13" width="25.140625" customWidth="1"/>
    <col min="14" max="14" width="15.5703125" customWidth="1"/>
    <col min="15" max="15" width="11.85546875" customWidth="1"/>
    <col min="16" max="16" width="10.42578125" customWidth="1"/>
    <col min="17" max="17" width="11.5703125" customWidth="1"/>
    <col min="19" max="19" width="24.140625" customWidth="1"/>
    <col min="20" max="20" width="13.42578125" customWidth="1"/>
    <col min="22" max="22" width="10.7109375" customWidth="1"/>
    <col min="25" max="25" width="23.5703125" customWidth="1"/>
    <col min="26" max="26" width="13.5703125" customWidth="1"/>
    <col min="27" max="27" width="10.85546875" customWidth="1"/>
  </cols>
  <sheetData>
    <row r="1" spans="1:11" ht="20.25" x14ac:dyDescent="0.3">
      <c r="D1" s="300" t="s">
        <v>554</v>
      </c>
    </row>
    <row r="2" spans="1:11" x14ac:dyDescent="0.25">
      <c r="A2" s="251" t="s">
        <v>465</v>
      </c>
    </row>
    <row r="5" spans="1:11" x14ac:dyDescent="0.25">
      <c r="A5" s="250"/>
      <c r="B5" s="239"/>
      <c r="C5" s="239"/>
      <c r="D5" s="239"/>
      <c r="G5" s="250"/>
      <c r="H5" s="239"/>
      <c r="I5" s="239"/>
      <c r="J5" s="239"/>
    </row>
    <row r="6" spans="1:11" x14ac:dyDescent="0.25">
      <c r="A6" s="252" t="s">
        <v>557</v>
      </c>
      <c r="B6" s="253"/>
      <c r="C6" s="188"/>
      <c r="D6" s="194"/>
      <c r="G6" s="252" t="s">
        <v>557</v>
      </c>
      <c r="H6" s="253"/>
      <c r="I6" s="188"/>
      <c r="J6" s="194"/>
    </row>
    <row r="7" spans="1:11" ht="15.75" x14ac:dyDescent="0.25">
      <c r="A7" s="254" t="s">
        <v>466</v>
      </c>
      <c r="B7" s="255"/>
      <c r="C7" s="256"/>
      <c r="D7" s="242"/>
      <c r="G7" s="254" t="s">
        <v>466</v>
      </c>
      <c r="H7" s="255"/>
      <c r="I7" s="256"/>
      <c r="J7" s="242"/>
    </row>
    <row r="8" spans="1:11" ht="15.75" thickBot="1" x14ac:dyDescent="0.3">
      <c r="A8" s="257" t="s">
        <v>467</v>
      </c>
      <c r="B8" s="255"/>
      <c r="C8" s="256"/>
      <c r="D8" s="242"/>
      <c r="G8" s="257" t="s">
        <v>478</v>
      </c>
      <c r="H8" s="255"/>
      <c r="I8" s="256"/>
      <c r="J8" s="242"/>
    </row>
    <row r="9" spans="1:11" x14ac:dyDescent="0.25">
      <c r="A9" s="258" t="s">
        <v>468</v>
      </c>
      <c r="B9" s="259" t="s">
        <v>469</v>
      </c>
      <c r="C9" s="260" t="s">
        <v>470</v>
      </c>
      <c r="D9" s="261" t="s">
        <v>471</v>
      </c>
      <c r="E9" s="239"/>
      <c r="G9" s="258" t="s">
        <v>468</v>
      </c>
      <c r="H9" s="259" t="s">
        <v>469</v>
      </c>
      <c r="I9" s="260" t="s">
        <v>470</v>
      </c>
      <c r="J9" s="261" t="s">
        <v>471</v>
      </c>
      <c r="K9" s="239"/>
    </row>
    <row r="10" spans="1:11" x14ac:dyDescent="0.25">
      <c r="A10" s="384" t="s">
        <v>472</v>
      </c>
      <c r="B10" s="192">
        <f>B24-B25</f>
        <v>0</v>
      </c>
      <c r="C10" s="192">
        <f t="shared" ref="C10:D10" si="0">C24-C25</f>
        <v>0</v>
      </c>
      <c r="D10" s="192">
        <f t="shared" si="0"/>
        <v>0</v>
      </c>
      <c r="E10" s="207"/>
      <c r="F10" s="249"/>
      <c r="G10" s="384" t="s">
        <v>472</v>
      </c>
      <c r="H10" s="192">
        <f>H24-H25</f>
        <v>0</v>
      </c>
      <c r="I10" s="192">
        <f t="shared" ref="I10:J10" si="1">I24-I25</f>
        <v>0</v>
      </c>
      <c r="J10" s="192">
        <f t="shared" si="1"/>
        <v>0</v>
      </c>
      <c r="K10" s="206"/>
    </row>
    <row r="11" spans="1:11" x14ac:dyDescent="0.25">
      <c r="A11" s="264" t="s">
        <v>473</v>
      </c>
      <c r="B11" s="262">
        <f>B25-B26</f>
        <v>0</v>
      </c>
      <c r="C11" s="262">
        <f>C25-C26</f>
        <v>0</v>
      </c>
      <c r="D11" s="263">
        <f>D25-D26</f>
        <v>0</v>
      </c>
      <c r="E11" s="206"/>
      <c r="G11" s="264" t="s">
        <v>473</v>
      </c>
      <c r="H11" s="262">
        <f>H25-H26</f>
        <v>0</v>
      </c>
      <c r="I11" s="262">
        <f>I25-I26</f>
        <v>0</v>
      </c>
      <c r="J11" s="263">
        <f>J25-J26</f>
        <v>0</v>
      </c>
      <c r="K11" s="206"/>
    </row>
    <row r="12" spans="1:11" x14ac:dyDescent="0.25">
      <c r="A12" s="264" t="s">
        <v>631</v>
      </c>
      <c r="B12" s="262">
        <f>B26</f>
        <v>2.0475513766696311E-3</v>
      </c>
      <c r="C12" s="262">
        <f t="shared" ref="C12:D12" si="2">C26</f>
        <v>2.0475513766696311E-3</v>
      </c>
      <c r="D12" s="262">
        <f t="shared" si="2"/>
        <v>2.0475513766696311E-3</v>
      </c>
      <c r="E12" s="206"/>
      <c r="G12" s="264" t="s">
        <v>631</v>
      </c>
      <c r="H12" s="262">
        <f>H26</f>
        <v>0.65725612577224191</v>
      </c>
      <c r="I12" s="262">
        <f t="shared" ref="I12:J12" si="3">I26</f>
        <v>0.65725612577224191</v>
      </c>
      <c r="J12" s="262">
        <f t="shared" si="3"/>
        <v>0.65725612577224191</v>
      </c>
      <c r="K12" s="206"/>
    </row>
    <row r="13" spans="1:11" x14ac:dyDescent="0.25">
      <c r="A13" s="264" t="s">
        <v>665</v>
      </c>
      <c r="B13" s="262">
        <f>B26*'Black Carbon'!$D$11</f>
        <v>3.8903476156722992E-4</v>
      </c>
      <c r="C13" s="262">
        <f>C26*'Black Carbon'!$D$11</f>
        <v>3.8903476156722992E-4</v>
      </c>
      <c r="D13" s="263">
        <f>D26*'Black Carbon'!$D$11</f>
        <v>3.8903476156722992E-4</v>
      </c>
      <c r="E13" s="206"/>
      <c r="G13" s="264" t="s">
        <v>665</v>
      </c>
      <c r="H13" s="262">
        <f>H26*'Black Carbon'!$D$11</f>
        <v>0.12487866389672596</v>
      </c>
      <c r="I13" s="262">
        <f>I26*'Black Carbon'!$D$11</f>
        <v>0.12487866389672596</v>
      </c>
      <c r="J13" s="263">
        <f>J26*'Black Carbon'!$D$11</f>
        <v>0.12487866389672596</v>
      </c>
      <c r="K13" s="206"/>
    </row>
    <row r="14" spans="1:11" x14ac:dyDescent="0.25">
      <c r="A14" s="264" t="s">
        <v>666</v>
      </c>
      <c r="B14" s="262">
        <f>B13*'Black Carbon'!$C$11</f>
        <v>3.3456989494781773E-3</v>
      </c>
      <c r="C14" s="262">
        <f>C13*'Black Carbon'!$C$11</f>
        <v>3.3456989494781773E-3</v>
      </c>
      <c r="D14" s="263">
        <f>D13*'Black Carbon'!$C$11</f>
        <v>3.3456989494781773E-3</v>
      </c>
      <c r="E14" s="206"/>
      <c r="G14" s="264" t="s">
        <v>666</v>
      </c>
      <c r="H14" s="262">
        <f>H13*'Black Carbon'!$C$11</f>
        <v>1.0739565095118433</v>
      </c>
      <c r="I14" s="262">
        <f>I13*'Black Carbon'!$C$11</f>
        <v>1.0739565095118433</v>
      </c>
      <c r="J14" s="263">
        <f>J13*'Black Carbon'!$C$11</f>
        <v>1.0739565095118433</v>
      </c>
      <c r="K14" s="206"/>
    </row>
    <row r="15" spans="1:11" ht="18" x14ac:dyDescent="0.35">
      <c r="A15" s="265" t="s">
        <v>438</v>
      </c>
      <c r="B15" s="262">
        <f>Gasoline_Filter1!$B$51</f>
        <v>1.7225432216427057E-3</v>
      </c>
      <c r="C15" s="262">
        <f>Gasoline_Filter1!$B$51</f>
        <v>1.7225432216427057E-3</v>
      </c>
      <c r="D15" s="263">
        <f>Gasoline_Filter1!$B$51</f>
        <v>1.7225432216427057E-3</v>
      </c>
      <c r="E15" s="206"/>
      <c r="G15" s="265" t="s">
        <v>438</v>
      </c>
      <c r="H15" s="262">
        <f>Gasoline_Filter1!$E$51</f>
        <v>0.55292975660204491</v>
      </c>
      <c r="I15" s="262">
        <f>Gasoline_Filter1!$E$51</f>
        <v>0.55292975660204491</v>
      </c>
      <c r="J15" s="263">
        <f>Gasoline_Filter1!$E$51</f>
        <v>0.55292975660204491</v>
      </c>
      <c r="K15" s="206"/>
    </row>
    <row r="16" spans="1:11" x14ac:dyDescent="0.25">
      <c r="A16" s="265" t="s">
        <v>439</v>
      </c>
      <c r="B16" s="262">
        <f>Gasoline_Filter1!$B$52</f>
        <v>6.2076557610142788E-2</v>
      </c>
      <c r="C16" s="262">
        <f>Gasoline_Filter1!$B$52</f>
        <v>6.2076557610142788E-2</v>
      </c>
      <c r="D16" s="263">
        <f>Gasoline_Filter1!$B$52</f>
        <v>6.2076557610142788E-2</v>
      </c>
      <c r="E16" s="206"/>
      <c r="G16" s="265" t="s">
        <v>439</v>
      </c>
      <c r="H16" s="262">
        <f>Gasoline_Filter1!$E$52</f>
        <v>19.926336511507657</v>
      </c>
      <c r="I16" s="262">
        <f>Gasoline_Filter1!$E$52</f>
        <v>19.926336511507657</v>
      </c>
      <c r="J16" s="263">
        <f>Gasoline_Filter1!$E$52</f>
        <v>19.926336511507657</v>
      </c>
      <c r="K16" s="206"/>
    </row>
    <row r="17" spans="1:11" ht="18" x14ac:dyDescent="0.35">
      <c r="A17" s="265" t="s">
        <v>440</v>
      </c>
      <c r="B17" s="262">
        <f>Gasoline_Filter1!B53</f>
        <v>0</v>
      </c>
      <c r="C17" s="262">
        <f>Gasoline_Filter1!C53</f>
        <v>4.7126182478904208E-4</v>
      </c>
      <c r="D17" s="263">
        <f>Gasoline_Filter1!D53</f>
        <v>2.2750570851884789E-4</v>
      </c>
      <c r="E17" s="206"/>
      <c r="G17" s="265" t="s">
        <v>440</v>
      </c>
      <c r="H17" s="262">
        <f>Gasoline_Filter1!E53</f>
        <v>0</v>
      </c>
      <c r="I17" s="262">
        <f>Gasoline_Filter1!F53</f>
        <v>151.27323529678583</v>
      </c>
      <c r="J17" s="263">
        <f>Gasoline_Filter1!G53</f>
        <v>73.028458419137991</v>
      </c>
      <c r="K17" s="206"/>
    </row>
    <row r="18" spans="1:11" x14ac:dyDescent="0.25">
      <c r="A18" s="265" t="s">
        <v>287</v>
      </c>
      <c r="B18" s="262">
        <f>Gasoline_Filter1!$B$54</f>
        <v>3.6514229209568998E-3</v>
      </c>
      <c r="C18" s="262">
        <f>Gasoline_Filter1!$B$54</f>
        <v>3.6514229209568998E-3</v>
      </c>
      <c r="D18" s="263">
        <f>Gasoline_Filter1!$B$54</f>
        <v>3.6514229209568998E-3</v>
      </c>
      <c r="E18" s="206"/>
      <c r="G18" s="265" t="s">
        <v>287</v>
      </c>
      <c r="H18" s="262">
        <f>Gasoline_Filter1!$E$54</f>
        <v>3.6514229209568998E-3</v>
      </c>
      <c r="I18" s="262">
        <f>Gasoline_Filter1!$E$54</f>
        <v>3.6514229209568998E-3</v>
      </c>
      <c r="J18" s="263">
        <f>Gasoline_Filter1!$E$54</f>
        <v>3.6514229209568998E-3</v>
      </c>
      <c r="K18" s="206"/>
    </row>
    <row r="19" spans="1:11" x14ac:dyDescent="0.25">
      <c r="A19" s="265" t="s">
        <v>442</v>
      </c>
      <c r="B19" s="262">
        <f>Gasoline_Filter1!$B$56</f>
        <v>1.283782212356356</v>
      </c>
      <c r="C19" s="262">
        <f>Gasoline_Filter1!$B$56</f>
        <v>1.283782212356356</v>
      </c>
      <c r="D19" s="263">
        <f>Gasoline_Filter1!$B$56</f>
        <v>1.283782212356356</v>
      </c>
      <c r="E19" s="206"/>
      <c r="G19" s="265" t="s">
        <v>442</v>
      </c>
      <c r="H19" s="262">
        <f>Gasoline_Filter1!$E$56</f>
        <v>1.283782212356356</v>
      </c>
      <c r="I19" s="262">
        <f>Gasoline_Filter1!$E$56</f>
        <v>1.283782212356356</v>
      </c>
      <c r="J19" s="263">
        <f>Gasoline_Filter1!$E$56</f>
        <v>1.283782212356356</v>
      </c>
      <c r="K19" s="206"/>
    </row>
    <row r="20" spans="1:11" ht="18" x14ac:dyDescent="0.35">
      <c r="A20" s="265" t="s">
        <v>582</v>
      </c>
      <c r="B20" s="262">
        <f>Gasoline_Filter1!$B$57</f>
        <v>3.3313335890259865E-2</v>
      </c>
      <c r="C20" s="262">
        <v>0</v>
      </c>
      <c r="D20" s="263">
        <v>0</v>
      </c>
      <c r="E20" s="206"/>
      <c r="G20" s="265" t="s">
        <v>582</v>
      </c>
      <c r="H20" s="262">
        <f>Gasoline_Filter1!$E$57</f>
        <v>3.3313335890259865E-2</v>
      </c>
      <c r="I20" s="262">
        <v>0</v>
      </c>
      <c r="J20" s="263">
        <v>0</v>
      </c>
      <c r="K20" s="206"/>
    </row>
    <row r="21" spans="1:11" ht="18" x14ac:dyDescent="0.35">
      <c r="A21" s="265" t="s">
        <v>474</v>
      </c>
      <c r="B21" s="262">
        <f>Gasoline_GHG!$I$33</f>
        <v>3.1455205116486717</v>
      </c>
      <c r="C21" s="262">
        <f>Gasoline_GHG!$I$33</f>
        <v>3.1455205116486717</v>
      </c>
      <c r="D21" s="263">
        <f>Gasoline_GHG!$I$33</f>
        <v>3.1455205116486717</v>
      </c>
      <c r="E21" s="206"/>
      <c r="G21" s="265" t="s">
        <v>474</v>
      </c>
      <c r="H21" s="262">
        <f>Gasoline_GHG!$I$33</f>
        <v>3.1455205116486717</v>
      </c>
      <c r="I21" s="262">
        <f>Gasoline_GHG!$I$33</f>
        <v>3.1455205116486717</v>
      </c>
      <c r="J21" s="263">
        <f>Gasoline_GHG!$I$33</f>
        <v>3.1455205116486717</v>
      </c>
      <c r="K21" s="206"/>
    </row>
    <row r="22" spans="1:11" ht="18" x14ac:dyDescent="0.35">
      <c r="A22" s="265" t="s">
        <v>475</v>
      </c>
      <c r="B22" s="262">
        <f>Gasoline_GHG!$I$34</f>
        <v>1.3613870095973752E-4</v>
      </c>
      <c r="C22" s="262">
        <f>Gasoline_GHG!$I$34</f>
        <v>1.3613870095973752E-4</v>
      </c>
      <c r="D22" s="263">
        <f>Gasoline_GHG!$I$34</f>
        <v>1.3613870095973752E-4</v>
      </c>
      <c r="E22" s="206"/>
      <c r="G22" s="265" t="s">
        <v>475</v>
      </c>
      <c r="H22" s="262">
        <f>Gasoline_GHG!$I$34</f>
        <v>1.3613870095973752E-4</v>
      </c>
      <c r="I22" s="262">
        <f>Gasoline_GHG!$I$34</f>
        <v>1.3613870095973752E-4</v>
      </c>
      <c r="J22" s="263">
        <f>Gasoline_GHG!$I$34</f>
        <v>1.3613870095973752E-4</v>
      </c>
      <c r="K22" s="206"/>
    </row>
    <row r="23" spans="1:11" ht="18.75" thickBot="1" x14ac:dyDescent="0.4">
      <c r="A23" s="266" t="s">
        <v>476</v>
      </c>
      <c r="B23" s="267">
        <f>Gasoline_GHG!$I$35</f>
        <v>2.8660779149418426E-5</v>
      </c>
      <c r="C23" s="267">
        <f>Gasoline_GHG!$I$35</f>
        <v>2.8660779149418426E-5</v>
      </c>
      <c r="D23" s="268">
        <f>Gasoline_GHG!$I$35</f>
        <v>2.8660779149418426E-5</v>
      </c>
      <c r="G23" s="266" t="s">
        <v>476</v>
      </c>
      <c r="H23" s="267">
        <f>Gasoline_GHG!$I$35</f>
        <v>2.8660779149418426E-5</v>
      </c>
      <c r="I23" s="267">
        <f>Gasoline_GHG!$I$35</f>
        <v>2.8660779149418426E-5</v>
      </c>
      <c r="J23" s="268">
        <f>Gasoline_GHG!$I$35</f>
        <v>2.8660779149418426E-5</v>
      </c>
    </row>
    <row r="24" spans="1:11" x14ac:dyDescent="0.25">
      <c r="A24" s="269" t="s">
        <v>435</v>
      </c>
      <c r="B24" s="270">
        <f>Gasoline_Filter1!$B$48</f>
        <v>2.0475513766696311E-3</v>
      </c>
      <c r="C24" s="270">
        <f>Gasoline_Filter1!$B$48</f>
        <v>2.0475513766696311E-3</v>
      </c>
      <c r="D24" s="270">
        <f>Gasoline_Filter1!$B$48</f>
        <v>2.0475513766696311E-3</v>
      </c>
      <c r="G24" s="269" t="s">
        <v>435</v>
      </c>
      <c r="H24" s="270">
        <f>Gasoline_Filter1!$E$48</f>
        <v>0.65725612577224191</v>
      </c>
      <c r="I24" s="270">
        <f>Gasoline_Filter1!$E$48</f>
        <v>0.65725612577224191</v>
      </c>
      <c r="J24" s="270">
        <f>Gasoline_Filter1!$E$48</f>
        <v>0.65725612577224191</v>
      </c>
    </row>
    <row r="25" spans="1:11" x14ac:dyDescent="0.25">
      <c r="A25" s="182" t="s">
        <v>436</v>
      </c>
      <c r="B25" s="193">
        <f>Gasoline_Filter1!$B$49</f>
        <v>2.0475513766696311E-3</v>
      </c>
      <c r="C25" s="193">
        <f>Gasoline_Filter1!$B$49</f>
        <v>2.0475513766696311E-3</v>
      </c>
      <c r="D25" s="193">
        <f>Gasoline_Filter1!$B$49</f>
        <v>2.0475513766696311E-3</v>
      </c>
      <c r="G25" s="182" t="s">
        <v>436</v>
      </c>
      <c r="H25" s="193">
        <f>Gasoline_Filter1!$E$49</f>
        <v>0.65725612577224191</v>
      </c>
      <c r="I25" s="193">
        <f>Gasoline_Filter1!$E$49</f>
        <v>0.65725612577224191</v>
      </c>
      <c r="J25" s="193">
        <f>Gasoline_Filter1!$E$49</f>
        <v>0.65725612577224191</v>
      </c>
    </row>
    <row r="26" spans="1:11" x14ac:dyDescent="0.25">
      <c r="A26" s="182" t="s">
        <v>437</v>
      </c>
      <c r="B26" s="193">
        <f>Gasoline_Filter1!$B$50</f>
        <v>2.0475513766696311E-3</v>
      </c>
      <c r="C26" s="193">
        <f>Gasoline_Filter1!$B$50</f>
        <v>2.0475513766696311E-3</v>
      </c>
      <c r="D26" s="193">
        <f>Gasoline_Filter1!$B$50</f>
        <v>2.0475513766696311E-3</v>
      </c>
      <c r="G26" s="182" t="s">
        <v>437</v>
      </c>
      <c r="H26" s="193">
        <f>Gasoline_Filter1!$E$50</f>
        <v>0.65725612577224191</v>
      </c>
      <c r="I26" s="193">
        <f>Gasoline_Filter1!$E$50</f>
        <v>0.65725612577224191</v>
      </c>
      <c r="J26" s="193">
        <f>Gasoline_Filter1!$E$50</f>
        <v>0.65725612577224191</v>
      </c>
    </row>
    <row r="27" spans="1:11" x14ac:dyDescent="0.25">
      <c r="F27" s="206"/>
    </row>
    <row r="28" spans="1:11" ht="15.75" x14ac:dyDescent="0.25">
      <c r="A28" s="365" t="s">
        <v>466</v>
      </c>
      <c r="B28" s="242"/>
      <c r="D28" s="365" t="s">
        <v>466</v>
      </c>
      <c r="E28" s="242"/>
    </row>
    <row r="29" spans="1:11" x14ac:dyDescent="0.25">
      <c r="A29" s="366" t="s">
        <v>637</v>
      </c>
      <c r="B29" s="242"/>
      <c r="D29" s="366" t="s">
        <v>638</v>
      </c>
      <c r="E29" s="242"/>
    </row>
    <row r="30" spans="1:11" x14ac:dyDescent="0.25">
      <c r="A30" s="271" t="s">
        <v>477</v>
      </c>
      <c r="B30" s="272"/>
      <c r="D30" s="271" t="s">
        <v>477</v>
      </c>
      <c r="E30" s="272"/>
    </row>
    <row r="31" spans="1:11" x14ac:dyDescent="0.25">
      <c r="A31" s="272" t="s">
        <v>278</v>
      </c>
      <c r="B31" s="364">
        <f>Gasoline_Filter1!J78</f>
        <v>3.3365841269841274E-4</v>
      </c>
      <c r="D31" s="272" t="s">
        <v>278</v>
      </c>
      <c r="E31" s="364">
        <f>Gasoline_Filter1!J107</f>
        <v>2.3179265306122452E-4</v>
      </c>
      <c r="F31" s="273"/>
    </row>
    <row r="32" spans="1:11" x14ac:dyDescent="0.25">
      <c r="A32" s="272" t="s">
        <v>291</v>
      </c>
      <c r="B32" s="364">
        <f>Gasoline_Filter1!J79</f>
        <v>3.1643733333333333</v>
      </c>
      <c r="D32" s="272" t="s">
        <v>291</v>
      </c>
      <c r="E32" s="364">
        <f>Gasoline_Filter1!J108</f>
        <v>3.1136326530612246</v>
      </c>
      <c r="F32" s="206"/>
    </row>
    <row r="33" spans="1:6" x14ac:dyDescent="0.25">
      <c r="A33" s="272" t="s">
        <v>295</v>
      </c>
      <c r="B33" s="364">
        <f>Gasoline_Filter1!J80</f>
        <v>5.4246400000000007E-2</v>
      </c>
      <c r="D33" s="272" t="s">
        <v>295</v>
      </c>
      <c r="E33" s="364">
        <f>Gasoline_Filter1!J109</f>
        <v>8.0608489795918378E-2</v>
      </c>
      <c r="F33" s="206"/>
    </row>
    <row r="34" spans="1:6" x14ac:dyDescent="0.25">
      <c r="A34" s="272" t="s">
        <v>633</v>
      </c>
      <c r="B34" s="364">
        <f>Gasoline_Filter1!J81</f>
        <v>4.6496914285714284E-3</v>
      </c>
      <c r="D34" s="272" t="s">
        <v>633</v>
      </c>
      <c r="E34" s="364">
        <f>Gasoline_Filter1!J110</f>
        <v>6.5040326530612256E-3</v>
      </c>
      <c r="F34" s="206"/>
    </row>
    <row r="35" spans="1:6" x14ac:dyDescent="0.25">
      <c r="A35" s="272" t="s">
        <v>444</v>
      </c>
      <c r="B35" s="364">
        <f>Gasoline_Filter1!J82</f>
        <v>1.8039080634920634E-4</v>
      </c>
      <c r="D35" s="272" t="s">
        <v>444</v>
      </c>
      <c r="E35" s="364">
        <f>Gasoline_Filter1!J111</f>
        <v>3.0963346938775519E-4</v>
      </c>
      <c r="F35" s="206"/>
    </row>
    <row r="36" spans="1:6" x14ac:dyDescent="0.25">
      <c r="A36" s="272" t="s">
        <v>629</v>
      </c>
      <c r="B36" s="364">
        <f>Gasoline_Filter1!J83</f>
        <v>6.8669053968253987E-4</v>
      </c>
      <c r="D36" s="272" t="s">
        <v>629</v>
      </c>
      <c r="E36" s="364">
        <f>Gasoline_Filter1!J112</f>
        <v>9.1160244897959197E-4</v>
      </c>
      <c r="F36" s="206"/>
    </row>
    <row r="37" spans="1:6" x14ac:dyDescent="0.25">
      <c r="A37" s="272" t="s">
        <v>634</v>
      </c>
      <c r="B37" s="364">
        <f>Gasoline_Filter1!J84</f>
        <v>5.9197460317460321E-3</v>
      </c>
      <c r="D37" s="272" t="s">
        <v>634</v>
      </c>
      <c r="E37" s="364">
        <f>Gasoline_Filter1!J113</f>
        <v>8.4241061224489822E-3</v>
      </c>
      <c r="F37" s="206"/>
    </row>
    <row r="38" spans="1:6" x14ac:dyDescent="0.25">
      <c r="A38" s="272" t="s">
        <v>445</v>
      </c>
      <c r="B38" s="364">
        <f>Gasoline_Filter1!J85</f>
        <v>1.1710333968253969E-4</v>
      </c>
      <c r="D38" s="272" t="s">
        <v>445</v>
      </c>
      <c r="E38" s="364">
        <f>Gasoline_Filter1!J114</f>
        <v>2.1276489795918371E-4</v>
      </c>
      <c r="F38" s="206"/>
    </row>
    <row r="39" spans="1:6" x14ac:dyDescent="0.25">
      <c r="A39" s="376" t="s">
        <v>657</v>
      </c>
      <c r="B39" s="364">
        <f>Gasoline_Filter1!J86-Gasoline_Filter1!J87</f>
        <v>9.6868571428571407E-6</v>
      </c>
      <c r="D39" s="376" t="s">
        <v>657</v>
      </c>
      <c r="E39" s="364">
        <f>Gasoline_Filter1!J115-Gasoline_Filter1!J116</f>
        <v>1.1243673469387761E-5</v>
      </c>
      <c r="F39" s="206"/>
    </row>
    <row r="40" spans="1:6" x14ac:dyDescent="0.25">
      <c r="A40" s="264" t="s">
        <v>631</v>
      </c>
      <c r="B40" s="364">
        <f>Gasoline_Filter1!J87</f>
        <v>1.1473544126984128E-4</v>
      </c>
      <c r="D40" s="264" t="s">
        <v>631</v>
      </c>
      <c r="E40" s="364">
        <f>Gasoline_Filter1!J116</f>
        <v>1.3198342857142858E-4</v>
      </c>
      <c r="F40" s="206"/>
    </row>
    <row r="41" spans="1:6" x14ac:dyDescent="0.25">
      <c r="A41" s="264" t="s">
        <v>665</v>
      </c>
      <c r="B41" s="364">
        <f>Gasoline_Filter1!J87*'Black Carbon'!D11</f>
        <v>2.1799733841269844E-5</v>
      </c>
      <c r="D41" s="264" t="s">
        <v>665</v>
      </c>
      <c r="E41" s="364">
        <f>Gasoline_Filter1!J116*'Black Carbon'!D11</f>
        <v>2.507685142857143E-5</v>
      </c>
      <c r="F41" s="206"/>
    </row>
    <row r="42" spans="1:6" x14ac:dyDescent="0.25">
      <c r="A42" s="264" t="s">
        <v>666</v>
      </c>
      <c r="B42" s="364">
        <f>B41*'Black Carbon'!C11</f>
        <v>1.8747771103492066E-4</v>
      </c>
      <c r="D42" s="264" t="s">
        <v>666</v>
      </c>
      <c r="E42" s="364">
        <f>E41*'Black Carbon'!C11</f>
        <v>2.156609222857143E-4</v>
      </c>
      <c r="F42" s="206"/>
    </row>
    <row r="43" spans="1:6" x14ac:dyDescent="0.25">
      <c r="A43" s="272" t="s">
        <v>632</v>
      </c>
      <c r="B43" s="364">
        <f>Gasoline_Filter1!J88</f>
        <v>5.8982196825396827E-5</v>
      </c>
      <c r="D43" s="367" t="s">
        <v>632</v>
      </c>
      <c r="E43" s="364">
        <f>Gasoline_Filter1!J117</f>
        <v>5.7775183673469393E-5</v>
      </c>
      <c r="F43" s="206"/>
    </row>
    <row r="44" spans="1:6" x14ac:dyDescent="0.25">
      <c r="A44" s="272" t="s">
        <v>336</v>
      </c>
      <c r="B44" s="364">
        <f>Gasoline_Filter1!J89</f>
        <v>4.7788495238095243E-3</v>
      </c>
      <c r="D44" s="367" t="s">
        <v>336</v>
      </c>
      <c r="E44" s="364">
        <f>Gasoline_Filter1!J118</f>
        <v>6.6424163265306141E-3</v>
      </c>
      <c r="F44" s="206"/>
    </row>
    <row r="45" spans="1:6" x14ac:dyDescent="0.25">
      <c r="F45" s="206"/>
    </row>
    <row r="46" spans="1:6" x14ac:dyDescent="0.25">
      <c r="F46" s="206"/>
    </row>
    <row r="50" spans="1:1" x14ac:dyDescent="0.25">
      <c r="A50" s="194"/>
    </row>
    <row r="51" spans="1:1" x14ac:dyDescent="0.25">
      <c r="A51" s="194"/>
    </row>
  </sheetData>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0.14999847407452621"/>
  </sheetPr>
  <dimension ref="A1:H14"/>
  <sheetViews>
    <sheetView workbookViewId="0">
      <selection activeCell="C6" sqref="C6"/>
    </sheetView>
  </sheetViews>
  <sheetFormatPr defaultRowHeight="15" x14ac:dyDescent="0.25"/>
  <cols>
    <col min="1" max="1" width="23.140625" customWidth="1"/>
    <col min="2" max="2" width="23.85546875" customWidth="1"/>
  </cols>
  <sheetData>
    <row r="1" spans="1:8" ht="20.25" x14ac:dyDescent="0.3">
      <c r="A1" s="195" t="s">
        <v>556</v>
      </c>
      <c r="B1" s="194"/>
      <c r="C1" s="194"/>
      <c r="H1" s="300" t="s">
        <v>555</v>
      </c>
    </row>
    <row r="2" spans="1:8" ht="18" x14ac:dyDescent="0.35">
      <c r="A2" s="301" t="s">
        <v>504</v>
      </c>
      <c r="B2" s="301" t="s">
        <v>505</v>
      </c>
      <c r="C2" s="301" t="s">
        <v>506</v>
      </c>
    </row>
    <row r="3" spans="1:8" x14ac:dyDescent="0.25">
      <c r="A3" s="179" t="s">
        <v>507</v>
      </c>
      <c r="B3" s="184">
        <v>1.5</v>
      </c>
      <c r="C3" s="184">
        <v>0.06</v>
      </c>
    </row>
    <row r="4" spans="1:8" x14ac:dyDescent="0.25">
      <c r="A4" s="179" t="s">
        <v>508</v>
      </c>
      <c r="B4" s="184">
        <v>2.7</v>
      </c>
      <c r="C4" s="184">
        <v>0.03</v>
      </c>
    </row>
    <row r="5" spans="1:8" x14ac:dyDescent="0.25">
      <c r="A5" s="179" t="s">
        <v>347</v>
      </c>
      <c r="B5" s="184">
        <v>0.6</v>
      </c>
      <c r="C5" s="184">
        <v>0.53</v>
      </c>
    </row>
    <row r="6" spans="1:8" x14ac:dyDescent="0.25">
      <c r="A6" s="179" t="s">
        <v>509</v>
      </c>
      <c r="B6" s="184">
        <v>9</v>
      </c>
      <c r="C6" s="184">
        <v>0.05</v>
      </c>
    </row>
    <row r="9" spans="1:8" x14ac:dyDescent="0.25">
      <c r="A9" s="195" t="s">
        <v>556</v>
      </c>
      <c r="B9" s="194"/>
      <c r="C9" s="194"/>
      <c r="D9" s="194"/>
    </row>
    <row r="10" spans="1:8" ht="18" x14ac:dyDescent="0.35">
      <c r="A10" s="302" t="s">
        <v>504</v>
      </c>
      <c r="B10" s="303" t="s">
        <v>510</v>
      </c>
      <c r="C10" s="302" t="s">
        <v>505</v>
      </c>
      <c r="D10" s="302" t="s">
        <v>506</v>
      </c>
    </row>
    <row r="11" spans="1:8" x14ac:dyDescent="0.25">
      <c r="A11" s="304" t="s">
        <v>347</v>
      </c>
      <c r="B11" s="304" t="s">
        <v>511</v>
      </c>
      <c r="C11" s="305">
        <v>8.6</v>
      </c>
      <c r="D11" s="305">
        <v>0.19</v>
      </c>
      <c r="E11" t="s">
        <v>558</v>
      </c>
    </row>
    <row r="12" spans="1:8" x14ac:dyDescent="0.25">
      <c r="A12" s="195"/>
      <c r="B12" s="195"/>
      <c r="C12" s="189"/>
      <c r="D12" s="189"/>
      <c r="E12" s="195"/>
    </row>
    <row r="13" spans="1:8" x14ac:dyDescent="0.25">
      <c r="A13" s="195"/>
      <c r="B13" s="195"/>
      <c r="C13" s="189"/>
      <c r="D13" s="189"/>
      <c r="E13" s="195"/>
      <c r="F13" s="249"/>
    </row>
    <row r="14" spans="1:8" x14ac:dyDescent="0.25">
      <c r="F14" s="249"/>
    </row>
  </sheetData>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C12" sqref="C12"/>
    </sheetView>
  </sheetViews>
  <sheetFormatPr defaultRowHeight="15" x14ac:dyDescent="0.25"/>
  <cols>
    <col min="2" max="2" width="10.85546875" bestFit="1" customWidth="1"/>
    <col min="5" max="5" width="12" bestFit="1" customWidth="1"/>
  </cols>
  <sheetData>
    <row r="1" spans="1:11" ht="20.25" x14ac:dyDescent="0.3">
      <c r="A1" s="170"/>
      <c r="B1" s="169"/>
      <c r="C1" s="170"/>
      <c r="D1" s="169"/>
      <c r="E1" s="169"/>
      <c r="F1" s="169"/>
      <c r="G1" s="300" t="s">
        <v>20</v>
      </c>
      <c r="H1" s="171"/>
      <c r="I1" s="171"/>
      <c r="J1" s="171"/>
      <c r="K1" s="300"/>
    </row>
    <row r="2" spans="1:11" x14ac:dyDescent="0.25">
      <c r="A2" s="512"/>
      <c r="B2" s="512"/>
      <c r="C2" s="512"/>
      <c r="D2" s="512"/>
      <c r="E2" s="172"/>
      <c r="F2" s="171"/>
      <c r="G2" s="171"/>
      <c r="H2" s="171"/>
      <c r="I2" s="171"/>
      <c r="J2" s="171"/>
      <c r="K2" s="171"/>
    </row>
    <row r="3" spans="1:11" x14ac:dyDescent="0.25">
      <c r="A3" s="513" t="s">
        <v>221</v>
      </c>
      <c r="B3" s="513"/>
      <c r="C3" s="513"/>
      <c r="D3" s="513"/>
      <c r="E3" s="173" t="s">
        <v>64</v>
      </c>
      <c r="F3" s="171"/>
      <c r="G3" s="171"/>
      <c r="H3" s="171"/>
      <c r="I3" s="171"/>
      <c r="J3" s="171"/>
      <c r="K3" s="171"/>
    </row>
    <row r="4" spans="1:11" x14ac:dyDescent="0.25">
      <c r="A4" s="306">
        <v>1</v>
      </c>
      <c r="B4" s="307" t="s">
        <v>42</v>
      </c>
      <c r="C4" s="312">
        <v>1000000</v>
      </c>
      <c r="D4" s="307" t="s">
        <v>329</v>
      </c>
      <c r="E4" s="308"/>
      <c r="F4" s="171"/>
      <c r="G4" s="171"/>
      <c r="H4" s="171"/>
      <c r="I4" s="171"/>
      <c r="J4" s="171"/>
      <c r="K4" s="171"/>
    </row>
    <row r="5" spans="1:11" x14ac:dyDescent="0.25">
      <c r="A5" s="171">
        <v>1</v>
      </c>
      <c r="B5" s="171" t="s">
        <v>512</v>
      </c>
      <c r="C5" s="313">
        <f>1000000</f>
        <v>1000000</v>
      </c>
      <c r="D5" s="171" t="s">
        <v>513</v>
      </c>
      <c r="E5" s="168"/>
      <c r="F5" s="171"/>
      <c r="G5" s="171"/>
      <c r="H5" s="171"/>
      <c r="I5" s="171"/>
      <c r="J5" s="171"/>
      <c r="K5" s="171"/>
    </row>
    <row r="6" spans="1:11" x14ac:dyDescent="0.25">
      <c r="A6" s="309">
        <v>1</v>
      </c>
      <c r="B6" s="168" t="s">
        <v>42</v>
      </c>
      <c r="C6" s="314">
        <f>1000</f>
        <v>1000</v>
      </c>
      <c r="D6" s="168" t="s">
        <v>448</v>
      </c>
      <c r="E6" s="168"/>
      <c r="F6" s="168"/>
      <c r="G6" s="168"/>
      <c r="H6" s="171"/>
      <c r="I6" s="171"/>
      <c r="J6" s="171"/>
      <c r="K6" s="171"/>
    </row>
    <row r="7" spans="1:11" x14ac:dyDescent="0.25">
      <c r="A7" s="310">
        <v>1</v>
      </c>
      <c r="B7" s="168" t="s">
        <v>514</v>
      </c>
      <c r="C7" s="314">
        <v>1000</v>
      </c>
      <c r="D7" s="168" t="s">
        <v>42</v>
      </c>
      <c r="E7" s="168"/>
      <c r="F7" s="168"/>
      <c r="G7" s="168"/>
      <c r="H7" s="171"/>
      <c r="I7" s="171"/>
      <c r="J7" s="171"/>
      <c r="K7" s="171"/>
    </row>
    <row r="8" spans="1:11" x14ac:dyDescent="0.25">
      <c r="A8" s="311">
        <v>1</v>
      </c>
      <c r="B8" s="168" t="s">
        <v>42</v>
      </c>
      <c r="C8" s="314">
        <v>2.2046199999999998</v>
      </c>
      <c r="D8" s="168" t="s">
        <v>515</v>
      </c>
      <c r="E8" s="168"/>
      <c r="F8" s="168"/>
      <c r="G8" s="168"/>
      <c r="H8" s="171"/>
      <c r="I8" s="171"/>
      <c r="J8" s="171"/>
      <c r="K8" s="171"/>
    </row>
    <row r="9" spans="1:11" x14ac:dyDescent="0.25">
      <c r="A9">
        <v>1</v>
      </c>
      <c r="B9" s="168" t="s">
        <v>516</v>
      </c>
      <c r="C9" s="315">
        <f>Gasoline_GHG!I27</f>
        <v>115000</v>
      </c>
      <c r="D9" s="168" t="s">
        <v>517</v>
      </c>
      <c r="E9" s="329" t="s">
        <v>553</v>
      </c>
    </row>
    <row r="10" spans="1:11" x14ac:dyDescent="0.25">
      <c r="A10">
        <v>1</v>
      </c>
      <c r="B10" s="168" t="s">
        <v>525</v>
      </c>
      <c r="C10" s="315">
        <v>0.73737612081170356</v>
      </c>
      <c r="D10" s="168" t="s">
        <v>42</v>
      </c>
    </row>
    <row r="11" spans="1:11" x14ac:dyDescent="0.25">
      <c r="A11">
        <v>1</v>
      </c>
      <c r="B11" s="168" t="s">
        <v>516</v>
      </c>
      <c r="C11" s="315">
        <v>3.7854100000000002</v>
      </c>
      <c r="D11" s="168" t="s">
        <v>526</v>
      </c>
      <c r="E11" s="196"/>
    </row>
    <row r="12" spans="1:11" x14ac:dyDescent="0.25">
      <c r="A12">
        <v>1</v>
      </c>
      <c r="B12" s="168" t="s">
        <v>516</v>
      </c>
      <c r="C12" s="315">
        <f>C10*C11</f>
        <v>2.7912709414818311</v>
      </c>
      <c r="D12" s="168" t="s">
        <v>42</v>
      </c>
      <c r="E12" s="196"/>
    </row>
    <row r="13" spans="1:11" x14ac:dyDescent="0.25">
      <c r="A13">
        <v>1</v>
      </c>
      <c r="B13" s="168" t="s">
        <v>42</v>
      </c>
      <c r="C13" s="315">
        <v>1000000000</v>
      </c>
      <c r="D13" s="168" t="s">
        <v>371</v>
      </c>
    </row>
    <row r="14" spans="1:11" x14ac:dyDescent="0.25">
      <c r="A14">
        <v>1</v>
      </c>
      <c r="B14" s="168" t="s">
        <v>519</v>
      </c>
      <c r="C14" s="315">
        <v>0.62137100000000001</v>
      </c>
      <c r="D14" s="168" t="s">
        <v>520</v>
      </c>
    </row>
    <row r="15" spans="1:11" x14ac:dyDescent="0.25">
      <c r="A15">
        <v>1</v>
      </c>
      <c r="B15" s="168" t="s">
        <v>521</v>
      </c>
      <c r="C15" s="315">
        <v>3.7850000000000002E-3</v>
      </c>
      <c r="D15" s="168" t="s">
        <v>522</v>
      </c>
    </row>
    <row r="16" spans="1:11" x14ac:dyDescent="0.25">
      <c r="A16">
        <v>1</v>
      </c>
      <c r="B16" s="168" t="s">
        <v>523</v>
      </c>
      <c r="C16" s="315">
        <v>1.0550550000000001</v>
      </c>
      <c r="D16" s="168" t="s">
        <v>524</v>
      </c>
    </row>
    <row r="18" spans="2:2" x14ac:dyDescent="0.25">
      <c r="B18" s="191"/>
    </row>
    <row r="25" spans="2:2" x14ac:dyDescent="0.25">
      <c r="B25" s="191"/>
    </row>
  </sheetData>
  <mergeCells count="2">
    <mergeCell ref="A2:D2"/>
    <mergeCell ref="A3:D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workbookViewId="0"/>
  </sheetViews>
  <sheetFormatPr defaultColWidth="9.140625" defaultRowHeight="12.75" x14ac:dyDescent="0.2"/>
  <cols>
    <col min="1" max="2" width="9.140625" style="3"/>
    <col min="3" max="3" width="13.140625" style="3" bestFit="1" customWidth="1"/>
    <col min="4" max="4" width="25.28515625" style="3" customWidth="1"/>
    <col min="5" max="8" width="9.140625" style="3"/>
    <col min="9" max="10" width="9.140625" style="3" customWidth="1"/>
    <col min="11" max="11" width="24.5703125" style="3" customWidth="1"/>
    <col min="12" max="12" width="102" style="3" customWidth="1"/>
    <col min="13"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70"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172" t="s">
        <v>222</v>
      </c>
      <c r="D3" s="172" t="s">
        <v>9</v>
      </c>
    </row>
    <row r="4" spans="1:38" ht="15" customHeight="1" x14ac:dyDescent="0.2">
      <c r="C4" s="174">
        <v>1</v>
      </c>
      <c r="D4" s="401" t="s">
        <v>559</v>
      </c>
      <c r="E4" s="514"/>
      <c r="F4" s="514"/>
      <c r="G4" s="514"/>
      <c r="H4" s="514"/>
      <c r="I4" s="514"/>
      <c r="J4" s="514"/>
      <c r="K4" s="514"/>
      <c r="L4" s="514"/>
    </row>
    <row r="5" spans="1:38" x14ac:dyDescent="0.2">
      <c r="C5" s="174"/>
    </row>
    <row r="6" spans="1:38" ht="15" x14ac:dyDescent="0.2">
      <c r="C6" s="174"/>
      <c r="D6" s="401"/>
      <c r="E6" s="514"/>
      <c r="F6" s="514"/>
      <c r="G6" s="514"/>
      <c r="H6" s="514"/>
      <c r="I6" s="514"/>
      <c r="J6" s="514"/>
      <c r="K6" s="514"/>
      <c r="L6" s="514"/>
    </row>
    <row r="7" spans="1:38" ht="15" x14ac:dyDescent="0.2">
      <c r="C7" s="174"/>
      <c r="D7" s="401"/>
      <c r="E7" s="514"/>
      <c r="F7" s="514"/>
      <c r="G7" s="514"/>
      <c r="H7" s="514"/>
      <c r="I7" s="514"/>
      <c r="J7" s="514"/>
      <c r="K7" s="514"/>
      <c r="L7" s="514"/>
    </row>
    <row r="8" spans="1:38" ht="15" x14ac:dyDescent="0.2">
      <c r="C8" s="174"/>
      <c r="D8" s="401"/>
      <c r="E8" s="514"/>
      <c r="F8" s="514"/>
      <c r="G8" s="514"/>
      <c r="H8" s="514"/>
      <c r="I8" s="514"/>
      <c r="J8" s="514"/>
      <c r="K8" s="514"/>
      <c r="L8" s="514"/>
    </row>
    <row r="9" spans="1:38" ht="15" x14ac:dyDescent="0.2">
      <c r="C9" s="174"/>
      <c r="D9" s="401"/>
      <c r="E9" s="514"/>
      <c r="F9" s="514"/>
      <c r="G9" s="514"/>
      <c r="H9" s="514"/>
      <c r="I9" s="514"/>
      <c r="J9" s="514"/>
      <c r="K9" s="514"/>
      <c r="L9" s="514"/>
    </row>
    <row r="10" spans="1:38" ht="15" x14ac:dyDescent="0.2">
      <c r="C10" s="174"/>
      <c r="D10" s="401"/>
      <c r="E10" s="514"/>
      <c r="F10" s="514"/>
      <c r="G10" s="514"/>
      <c r="H10" s="514"/>
      <c r="I10" s="514"/>
      <c r="J10" s="514"/>
      <c r="K10" s="514"/>
      <c r="L10" s="514"/>
    </row>
    <row r="11" spans="1:38" ht="15" x14ac:dyDescent="0.2">
      <c r="C11" s="174"/>
      <c r="D11" s="401"/>
      <c r="E11" s="514"/>
      <c r="F11" s="514"/>
      <c r="G11" s="514"/>
      <c r="H11" s="514"/>
      <c r="I11" s="514"/>
      <c r="J11" s="514"/>
      <c r="K11" s="514"/>
      <c r="L11" s="514"/>
    </row>
    <row r="12" spans="1:38" ht="15" x14ac:dyDescent="0.2">
      <c r="C12" s="174"/>
      <c r="D12" s="401"/>
      <c r="E12" s="514"/>
      <c r="F12" s="514"/>
      <c r="G12" s="514"/>
      <c r="H12" s="514"/>
      <c r="I12" s="514"/>
      <c r="J12" s="514"/>
      <c r="K12" s="514"/>
      <c r="L12" s="514"/>
    </row>
    <row r="13" spans="1:38" ht="15" x14ac:dyDescent="0.2">
      <c r="C13" s="174"/>
      <c r="D13" s="401"/>
      <c r="E13" s="514"/>
      <c r="F13" s="514"/>
      <c r="G13" s="514"/>
      <c r="H13" s="514"/>
      <c r="I13" s="514"/>
      <c r="J13" s="514"/>
      <c r="K13" s="514"/>
      <c r="L13" s="514"/>
    </row>
  </sheetData>
  <mergeCells count="9">
    <mergeCell ref="D10:L10"/>
    <mergeCell ref="D11:L11"/>
    <mergeCell ref="D12:L12"/>
    <mergeCell ref="D13:L13"/>
    <mergeCell ref="D4:L4"/>
    <mergeCell ref="D6:L6"/>
    <mergeCell ref="D7:L7"/>
    <mergeCell ref="D8:L8"/>
    <mergeCell ref="D9:L9"/>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78"/>
  <sheetViews>
    <sheetView tabSelected="1" topLeftCell="A34" workbookViewId="0">
      <selection activeCell="D54" sqref="D54"/>
    </sheetView>
  </sheetViews>
  <sheetFormatPr defaultColWidth="9.140625" defaultRowHeight="12.75" x14ac:dyDescent="0.2"/>
  <cols>
    <col min="1" max="1" width="1.85546875" style="2" customWidth="1"/>
    <col min="2" max="2" width="3.5703125" style="68" customWidth="1"/>
    <col min="3" max="3" width="29.5703125" style="3" customWidth="1"/>
    <col min="4" max="4" width="55.85546875" style="3" customWidth="1"/>
    <col min="5" max="6" width="12.42578125" style="3" customWidth="1"/>
    <col min="7" max="7" width="13" style="3" customWidth="1"/>
    <col min="8" max="8" width="13.5703125" style="3" customWidth="1"/>
    <col min="9" max="9" width="13.7109375" style="2" customWidth="1"/>
    <col min="10" max="10" width="14.42578125" style="3" customWidth="1"/>
    <col min="11" max="11" width="12" style="3" customWidth="1"/>
    <col min="12" max="12" width="11.42578125" style="3" customWidth="1"/>
    <col min="13" max="13" width="13.7109375" style="3"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403" t="s">
        <v>0</v>
      </c>
      <c r="C1" s="403"/>
      <c r="D1" s="403"/>
      <c r="E1" s="403"/>
      <c r="F1" s="403"/>
      <c r="G1" s="403"/>
      <c r="H1" s="403"/>
      <c r="I1" s="403"/>
      <c r="J1" s="403"/>
      <c r="K1" s="403"/>
      <c r="L1" s="403"/>
      <c r="M1" s="403"/>
      <c r="N1" s="403"/>
      <c r="O1" s="403"/>
      <c r="P1" s="403"/>
      <c r="Q1" s="403"/>
    </row>
    <row r="2" spans="1:25" ht="20.25" x14ac:dyDescent="0.3">
      <c r="B2" s="403" t="s">
        <v>39</v>
      </c>
      <c r="C2" s="403"/>
      <c r="D2" s="403"/>
      <c r="E2" s="403"/>
      <c r="F2" s="403"/>
      <c r="G2" s="403"/>
      <c r="H2" s="403"/>
      <c r="I2" s="403"/>
      <c r="J2" s="403"/>
      <c r="K2" s="403"/>
      <c r="L2" s="403"/>
      <c r="M2" s="403"/>
      <c r="N2" s="403"/>
      <c r="O2" s="403"/>
      <c r="P2" s="403"/>
      <c r="Q2" s="403"/>
    </row>
    <row r="3" spans="1:25" ht="5.25" customHeight="1" x14ac:dyDescent="0.2">
      <c r="B3" s="9"/>
      <c r="C3" s="2"/>
      <c r="D3" s="2"/>
      <c r="E3" s="2"/>
      <c r="F3" s="2"/>
      <c r="G3" s="2"/>
      <c r="H3" s="2"/>
      <c r="J3" s="2"/>
      <c r="K3" s="2"/>
      <c r="L3" s="2"/>
      <c r="M3" s="2"/>
      <c r="N3" s="2"/>
      <c r="O3" s="2"/>
      <c r="P3" s="2"/>
    </row>
    <row r="4" spans="1:25" ht="13.5" thickBot="1" x14ac:dyDescent="0.25">
      <c r="B4" s="433" t="s">
        <v>40</v>
      </c>
      <c r="C4" s="433"/>
      <c r="D4" s="22" t="s">
        <v>223</v>
      </c>
      <c r="E4" s="23"/>
      <c r="F4" s="2"/>
      <c r="G4" s="2"/>
      <c r="H4" s="2"/>
      <c r="J4" s="2"/>
      <c r="K4" s="2"/>
      <c r="L4" s="2"/>
      <c r="M4" s="2"/>
      <c r="N4" s="2"/>
      <c r="O4" s="2"/>
      <c r="P4" s="2"/>
    </row>
    <row r="5" spans="1:25" ht="13.5" thickBot="1" x14ac:dyDescent="0.25">
      <c r="B5" s="433" t="s">
        <v>41</v>
      </c>
      <c r="C5" s="433"/>
      <c r="D5" s="24">
        <v>1</v>
      </c>
      <c r="E5" s="25" t="s">
        <v>42</v>
      </c>
      <c r="F5" s="26" t="s">
        <v>43</v>
      </c>
      <c r="G5" s="444" t="s">
        <v>260</v>
      </c>
      <c r="H5" s="444"/>
      <c r="I5" s="444"/>
      <c r="J5" s="444"/>
      <c r="K5" s="27"/>
      <c r="L5" s="27"/>
      <c r="M5" s="28" t="s">
        <v>17</v>
      </c>
      <c r="N5" s="29" t="str">
        <f>DQI!I22</f>
        <v>2,2,3,2,1</v>
      </c>
      <c r="O5" s="30"/>
      <c r="P5" s="18" t="s">
        <v>44</v>
      </c>
    </row>
    <row r="6" spans="1:25" ht="27.75" customHeight="1" x14ac:dyDescent="0.2">
      <c r="B6" s="445" t="s">
        <v>45</v>
      </c>
      <c r="C6" s="446"/>
      <c r="D6" s="447" t="s">
        <v>487</v>
      </c>
      <c r="E6" s="448"/>
      <c r="F6" s="448"/>
      <c r="G6" s="448"/>
      <c r="H6" s="448"/>
      <c r="I6" s="448"/>
      <c r="J6" s="448"/>
      <c r="K6" s="448"/>
      <c r="L6" s="448"/>
      <c r="M6" s="448"/>
      <c r="N6" s="448"/>
      <c r="O6" s="449"/>
      <c r="P6" s="31"/>
    </row>
    <row r="7" spans="1:25" ht="13.5" thickBot="1" x14ac:dyDescent="0.25">
      <c r="B7" s="9"/>
      <c r="C7" s="2"/>
      <c r="D7" s="2"/>
      <c r="E7" s="2"/>
      <c r="F7" s="2"/>
      <c r="G7" s="2"/>
      <c r="H7" s="2"/>
      <c r="J7" s="2"/>
      <c r="K7" s="2"/>
      <c r="L7" s="2"/>
      <c r="M7" s="2"/>
      <c r="N7" s="2"/>
      <c r="O7" s="2"/>
      <c r="P7" s="2"/>
    </row>
    <row r="8" spans="1:25" s="33" customFormat="1" ht="13.5" thickBot="1" x14ac:dyDescent="0.25">
      <c r="A8" s="32"/>
      <c r="B8" s="425" t="s">
        <v>46</v>
      </c>
      <c r="C8" s="426"/>
      <c r="D8" s="426"/>
      <c r="E8" s="426"/>
      <c r="F8" s="426"/>
      <c r="G8" s="426"/>
      <c r="H8" s="426"/>
      <c r="I8" s="426"/>
      <c r="J8" s="426"/>
      <c r="K8" s="426"/>
      <c r="L8" s="426"/>
      <c r="M8" s="426"/>
      <c r="N8" s="426"/>
      <c r="O8" s="426"/>
      <c r="P8" s="427"/>
      <c r="Q8" s="32"/>
      <c r="R8" s="32"/>
      <c r="S8" s="32"/>
      <c r="T8" s="32"/>
      <c r="U8" s="32"/>
      <c r="V8" s="32"/>
      <c r="W8" s="32"/>
      <c r="X8" s="32"/>
      <c r="Y8" s="32"/>
    </row>
    <row r="9" spans="1:25" x14ac:dyDescent="0.2">
      <c r="B9" s="9"/>
      <c r="C9" s="2"/>
      <c r="D9" s="2"/>
      <c r="E9" s="2"/>
      <c r="F9" s="2"/>
      <c r="G9" s="2"/>
      <c r="H9" s="2"/>
      <c r="J9" s="2"/>
      <c r="K9" s="2"/>
      <c r="L9" s="2"/>
      <c r="M9" s="2"/>
      <c r="N9" s="2"/>
      <c r="O9" s="2"/>
      <c r="P9" s="2"/>
    </row>
    <row r="10" spans="1:25" x14ac:dyDescent="0.2">
      <c r="B10" s="433" t="s">
        <v>47</v>
      </c>
      <c r="C10" s="433"/>
      <c r="D10" s="450" t="s">
        <v>224</v>
      </c>
      <c r="E10" s="451"/>
      <c r="F10" s="2"/>
      <c r="G10" s="34" t="s">
        <v>48</v>
      </c>
      <c r="H10" s="35"/>
      <c r="I10" s="35"/>
      <c r="J10" s="35"/>
      <c r="K10" s="35"/>
      <c r="L10" s="35"/>
      <c r="M10" s="35"/>
      <c r="N10" s="35"/>
      <c r="O10" s="36"/>
      <c r="P10" s="2"/>
    </row>
    <row r="11" spans="1:25" x14ac:dyDescent="0.2">
      <c r="B11" s="452" t="s">
        <v>49</v>
      </c>
      <c r="C11" s="453"/>
      <c r="D11" s="429" t="s">
        <v>225</v>
      </c>
      <c r="E11" s="451"/>
      <c r="F11" s="2"/>
      <c r="G11" s="37" t="str">
        <f>CONCATENATE("Reference Flow: ",D5," ",E5," of ",G5)</f>
        <v>Reference Flow: 1 kg of Gasoline</v>
      </c>
      <c r="H11" s="38"/>
      <c r="I11" s="38"/>
      <c r="J11" s="38"/>
      <c r="K11" s="38"/>
      <c r="L11" s="38"/>
      <c r="M11" s="38"/>
      <c r="N11" s="38"/>
      <c r="O11" s="39"/>
      <c r="P11" s="2"/>
    </row>
    <row r="12" spans="1:25" x14ac:dyDescent="0.2">
      <c r="B12" s="433" t="s">
        <v>50</v>
      </c>
      <c r="C12" s="433"/>
      <c r="D12" s="434">
        <v>2012</v>
      </c>
      <c r="E12" s="434"/>
      <c r="F12" s="2"/>
      <c r="G12" s="37"/>
      <c r="H12" s="38"/>
      <c r="I12" s="38"/>
      <c r="J12" s="38"/>
      <c r="K12" s="38"/>
      <c r="L12" s="38"/>
      <c r="M12" s="38"/>
      <c r="N12" s="38"/>
      <c r="O12" s="39"/>
      <c r="P12" s="2"/>
    </row>
    <row r="13" spans="1:25" ht="12.75" customHeight="1" x14ac:dyDescent="0.2">
      <c r="B13" s="433" t="s">
        <v>51</v>
      </c>
      <c r="C13" s="433"/>
      <c r="D13" s="434" t="s">
        <v>105</v>
      </c>
      <c r="E13" s="434"/>
      <c r="F13" s="2"/>
      <c r="G13" s="435" t="s">
        <v>673</v>
      </c>
      <c r="H13" s="436"/>
      <c r="I13" s="436"/>
      <c r="J13" s="436"/>
      <c r="K13" s="436"/>
      <c r="L13" s="436"/>
      <c r="M13" s="436"/>
      <c r="N13" s="436"/>
      <c r="O13" s="437"/>
      <c r="P13" s="2"/>
    </row>
    <row r="14" spans="1:25" x14ac:dyDescent="0.2">
      <c r="B14" s="433" t="s">
        <v>52</v>
      </c>
      <c r="C14" s="433"/>
      <c r="D14" s="434" t="s">
        <v>98</v>
      </c>
      <c r="E14" s="434"/>
      <c r="F14" s="2"/>
      <c r="G14" s="435"/>
      <c r="H14" s="436"/>
      <c r="I14" s="436"/>
      <c r="J14" s="436"/>
      <c r="K14" s="436"/>
      <c r="L14" s="436"/>
      <c r="M14" s="436"/>
      <c r="N14" s="436"/>
      <c r="O14" s="437"/>
      <c r="P14" s="2"/>
    </row>
    <row r="15" spans="1:25" x14ac:dyDescent="0.2">
      <c r="B15" s="433" t="s">
        <v>53</v>
      </c>
      <c r="C15" s="433"/>
      <c r="D15" s="434" t="s">
        <v>226</v>
      </c>
      <c r="E15" s="434"/>
      <c r="F15" s="2"/>
      <c r="G15" s="435"/>
      <c r="H15" s="436"/>
      <c r="I15" s="436"/>
      <c r="J15" s="436"/>
      <c r="K15" s="436"/>
      <c r="L15" s="436"/>
      <c r="M15" s="436"/>
      <c r="N15" s="436"/>
      <c r="O15" s="437"/>
      <c r="P15" s="2"/>
    </row>
    <row r="16" spans="1:25" x14ac:dyDescent="0.2">
      <c r="B16" s="433" t="s">
        <v>54</v>
      </c>
      <c r="C16" s="433"/>
      <c r="D16" s="434" t="s">
        <v>94</v>
      </c>
      <c r="E16" s="434"/>
      <c r="F16" s="2"/>
      <c r="G16" s="435"/>
      <c r="H16" s="436"/>
      <c r="I16" s="436"/>
      <c r="J16" s="436"/>
      <c r="K16" s="436"/>
      <c r="L16" s="436"/>
      <c r="M16" s="436"/>
      <c r="N16" s="436"/>
      <c r="O16" s="437"/>
      <c r="P16" s="2"/>
    </row>
    <row r="17" spans="1:25" ht="23.45" customHeight="1" x14ac:dyDescent="0.2">
      <c r="B17" s="438" t="s">
        <v>55</v>
      </c>
      <c r="C17" s="439"/>
      <c r="D17" s="440"/>
      <c r="E17" s="440"/>
      <c r="F17" s="2"/>
      <c r="G17" s="40" t="s">
        <v>227</v>
      </c>
      <c r="H17" s="41"/>
      <c r="I17" s="41"/>
      <c r="J17" s="41"/>
      <c r="K17" s="41"/>
      <c r="L17" s="41"/>
      <c r="M17" s="41"/>
      <c r="N17" s="41"/>
      <c r="O17" s="42"/>
      <c r="P17" s="2"/>
    </row>
    <row r="18" spans="1:25" x14ac:dyDescent="0.2">
      <c r="B18" s="9"/>
      <c r="C18" s="2"/>
      <c r="D18" s="2"/>
      <c r="E18" s="2"/>
      <c r="F18" s="2"/>
      <c r="G18" s="2"/>
      <c r="H18" s="2"/>
      <c r="J18" s="2"/>
      <c r="K18" s="2"/>
      <c r="L18" s="2"/>
      <c r="M18" s="2"/>
      <c r="N18" s="2"/>
      <c r="O18" s="2"/>
      <c r="P18" s="2"/>
    </row>
    <row r="19" spans="1:25" ht="13.5" thickBot="1" x14ac:dyDescent="0.25">
      <c r="B19" s="9"/>
      <c r="C19" s="2"/>
      <c r="D19" s="2"/>
      <c r="E19" s="2"/>
      <c r="F19" s="2"/>
      <c r="G19" s="2"/>
      <c r="H19" s="2"/>
      <c r="J19" s="2"/>
      <c r="K19" s="2"/>
      <c r="L19" s="2"/>
      <c r="M19" s="2"/>
      <c r="N19" s="2"/>
      <c r="O19" s="2"/>
      <c r="P19" s="2"/>
    </row>
    <row r="20" spans="1:25" s="33" customFormat="1" ht="13.5" thickBot="1" x14ac:dyDescent="0.25">
      <c r="A20" s="32"/>
      <c r="B20" s="425" t="s">
        <v>56</v>
      </c>
      <c r="C20" s="426"/>
      <c r="D20" s="426"/>
      <c r="E20" s="426"/>
      <c r="F20" s="426"/>
      <c r="G20" s="426"/>
      <c r="H20" s="426"/>
      <c r="I20" s="426"/>
      <c r="J20" s="426"/>
      <c r="K20" s="426"/>
      <c r="L20" s="426"/>
      <c r="M20" s="426"/>
      <c r="N20" s="426"/>
      <c r="O20" s="426"/>
      <c r="P20" s="427"/>
      <c r="Q20" s="32"/>
      <c r="R20" s="32"/>
      <c r="S20" s="32"/>
      <c r="T20" s="32"/>
      <c r="U20" s="32"/>
      <c r="V20" s="32"/>
      <c r="W20" s="32"/>
      <c r="X20" s="32"/>
      <c r="Y20" s="32"/>
    </row>
    <row r="21" spans="1:25" x14ac:dyDescent="0.2">
      <c r="B21" s="9"/>
      <c r="C21" s="2"/>
      <c r="D21" s="2"/>
      <c r="E21" s="2"/>
      <c r="F21" s="2"/>
      <c r="G21" s="43" t="s">
        <v>57</v>
      </c>
      <c r="H21" s="2"/>
      <c r="J21" s="2"/>
      <c r="K21" s="2"/>
      <c r="L21" s="2"/>
      <c r="M21" s="2"/>
      <c r="N21" s="2"/>
      <c r="O21" s="2"/>
      <c r="P21" s="2"/>
    </row>
    <row r="22" spans="1:25" x14ac:dyDescent="0.2">
      <c r="B22" s="9"/>
      <c r="C22" s="44" t="s">
        <v>58</v>
      </c>
      <c r="D22" s="44" t="s">
        <v>59</v>
      </c>
      <c r="E22" s="44" t="s">
        <v>60</v>
      </c>
      <c r="F22" s="44" t="s">
        <v>61</v>
      </c>
      <c r="G22" s="44" t="s">
        <v>62</v>
      </c>
      <c r="H22" s="44" t="s">
        <v>63</v>
      </c>
      <c r="I22" s="44" t="s">
        <v>64</v>
      </c>
      <c r="J22" s="441" t="s">
        <v>65</v>
      </c>
      <c r="K22" s="442"/>
      <c r="L22" s="442"/>
      <c r="M22" s="442"/>
      <c r="N22" s="442"/>
      <c r="O22" s="442"/>
      <c r="P22" s="443"/>
    </row>
    <row r="23" spans="1:25" x14ac:dyDescent="0.2">
      <c r="B23" s="18">
        <f t="shared" ref="B23:B41" si="0">LEN(C23)</f>
        <v>3</v>
      </c>
      <c r="C23" s="375" t="s">
        <v>479</v>
      </c>
      <c r="D23" s="45"/>
      <c r="E23" s="277">
        <f>PS!C7</f>
        <v>0</v>
      </c>
      <c r="F23" s="46"/>
      <c r="G23" s="47"/>
      <c r="H23" s="48" t="s">
        <v>695</v>
      </c>
      <c r="I23" s="48" t="s">
        <v>660</v>
      </c>
      <c r="J23" s="417" t="s">
        <v>561</v>
      </c>
      <c r="K23" s="417"/>
      <c r="L23" s="417"/>
      <c r="M23" s="417"/>
      <c r="N23" s="417"/>
      <c r="O23" s="417"/>
      <c r="P23" s="417"/>
    </row>
    <row r="24" spans="1:25" x14ac:dyDescent="0.2">
      <c r="B24" s="18">
        <f t="shared" si="0"/>
        <v>3</v>
      </c>
      <c r="C24" s="375" t="s">
        <v>632</v>
      </c>
      <c r="D24" s="45"/>
      <c r="E24" s="277">
        <f>PS!C8</f>
        <v>5.8982196825396827E-5</v>
      </c>
      <c r="F24" s="46"/>
      <c r="G24" s="47"/>
      <c r="H24" s="48" t="s">
        <v>695</v>
      </c>
      <c r="I24" s="48" t="s">
        <v>661</v>
      </c>
      <c r="J24" s="417" t="s">
        <v>651</v>
      </c>
      <c r="K24" s="417"/>
      <c r="L24" s="417"/>
      <c r="M24" s="417"/>
      <c r="N24" s="417"/>
      <c r="O24" s="417"/>
      <c r="P24" s="417"/>
    </row>
    <row r="25" spans="1:25" x14ac:dyDescent="0.2">
      <c r="B25" s="18">
        <f t="shared" si="0"/>
        <v>3</v>
      </c>
      <c r="C25" s="375" t="s">
        <v>336</v>
      </c>
      <c r="D25" s="45"/>
      <c r="E25" s="277">
        <f>PS!C9</f>
        <v>4.7788495238095243E-3</v>
      </c>
      <c r="F25" s="46"/>
      <c r="G25" s="47"/>
      <c r="H25" s="48" t="s">
        <v>695</v>
      </c>
      <c r="I25" s="48" t="s">
        <v>661</v>
      </c>
      <c r="J25" s="417" t="s">
        <v>652</v>
      </c>
      <c r="K25" s="417"/>
      <c r="L25" s="417"/>
      <c r="M25" s="417"/>
      <c r="N25" s="417"/>
      <c r="O25" s="417"/>
      <c r="P25" s="417"/>
    </row>
    <row r="26" spans="1:25" x14ac:dyDescent="0.2">
      <c r="B26" s="18">
        <f t="shared" si="0"/>
        <v>3</v>
      </c>
      <c r="C26" s="282" t="s">
        <v>439</v>
      </c>
      <c r="D26" s="45"/>
      <c r="E26" s="277">
        <f>PS!C10</f>
        <v>0</v>
      </c>
      <c r="F26" s="46"/>
      <c r="G26" s="47"/>
      <c r="H26" s="48" t="s">
        <v>695</v>
      </c>
      <c r="I26" s="48" t="s">
        <v>660</v>
      </c>
      <c r="J26" s="417" t="s">
        <v>562</v>
      </c>
      <c r="K26" s="417"/>
      <c r="L26" s="417"/>
      <c r="M26" s="417"/>
      <c r="N26" s="417"/>
      <c r="O26" s="417"/>
      <c r="P26" s="417"/>
    </row>
    <row r="27" spans="1:25" x14ac:dyDescent="0.2">
      <c r="B27" s="18">
        <f t="shared" si="0"/>
        <v>3</v>
      </c>
      <c r="C27" s="282" t="s">
        <v>278</v>
      </c>
      <c r="D27" s="45"/>
      <c r="E27" s="277">
        <f>PS!C11</f>
        <v>3.3365841269841274E-4</v>
      </c>
      <c r="F27" s="46"/>
      <c r="G27" s="47"/>
      <c r="H27" s="48" t="s">
        <v>695</v>
      </c>
      <c r="I27" s="48" t="s">
        <v>662</v>
      </c>
      <c r="J27" s="417" t="s">
        <v>674</v>
      </c>
      <c r="K27" s="417"/>
      <c r="L27" s="417"/>
      <c r="M27" s="417"/>
      <c r="N27" s="417"/>
      <c r="O27" s="417"/>
      <c r="P27" s="417"/>
    </row>
    <row r="28" spans="1:25" x14ac:dyDescent="0.2">
      <c r="B28" s="18">
        <f t="shared" si="0"/>
        <v>9</v>
      </c>
      <c r="C28" s="282" t="s">
        <v>287</v>
      </c>
      <c r="D28" s="45"/>
      <c r="E28" s="277">
        <f>PS!C12</f>
        <v>0</v>
      </c>
      <c r="F28" s="46"/>
      <c r="G28" s="47"/>
      <c r="H28" s="48" t="s">
        <v>695</v>
      </c>
      <c r="I28" s="48" t="s">
        <v>660</v>
      </c>
      <c r="J28" s="417" t="s">
        <v>564</v>
      </c>
      <c r="K28" s="417"/>
      <c r="L28" s="417"/>
      <c r="M28" s="417"/>
      <c r="N28" s="417"/>
      <c r="O28" s="417"/>
      <c r="P28" s="417"/>
    </row>
    <row r="29" spans="1:25" x14ac:dyDescent="0.2">
      <c r="B29" s="18">
        <f t="shared" si="0"/>
        <v>2</v>
      </c>
      <c r="C29" s="282" t="s">
        <v>295</v>
      </c>
      <c r="D29" s="45"/>
      <c r="E29" s="277">
        <f>PS!C13</f>
        <v>5.4246400000000007E-2</v>
      </c>
      <c r="F29" s="46"/>
      <c r="G29" s="47"/>
      <c r="H29" s="48" t="s">
        <v>695</v>
      </c>
      <c r="I29" s="48" t="s">
        <v>662</v>
      </c>
      <c r="J29" s="417" t="s">
        <v>565</v>
      </c>
      <c r="K29" s="417"/>
      <c r="L29" s="417"/>
      <c r="M29" s="417"/>
      <c r="N29" s="417"/>
      <c r="O29" s="417"/>
      <c r="P29" s="417"/>
    </row>
    <row r="30" spans="1:25" x14ac:dyDescent="0.2">
      <c r="B30" s="18">
        <f t="shared" si="0"/>
        <v>3</v>
      </c>
      <c r="C30" s="282" t="s">
        <v>298</v>
      </c>
      <c r="D30" s="45"/>
      <c r="E30" s="277">
        <f>PS!C14</f>
        <v>0</v>
      </c>
      <c r="F30" s="46"/>
      <c r="G30" s="47"/>
      <c r="H30" s="48" t="s">
        <v>695</v>
      </c>
      <c r="I30" s="48" t="s">
        <v>660</v>
      </c>
      <c r="J30" s="417" t="s">
        <v>566</v>
      </c>
      <c r="K30" s="417"/>
      <c r="L30" s="417"/>
      <c r="M30" s="417"/>
      <c r="N30" s="417"/>
      <c r="O30" s="417"/>
      <c r="P30" s="417"/>
    </row>
    <row r="31" spans="1:25" x14ac:dyDescent="0.2">
      <c r="B31" s="18">
        <f t="shared" si="0"/>
        <v>3</v>
      </c>
      <c r="C31" s="282" t="s">
        <v>629</v>
      </c>
      <c r="D31" s="45"/>
      <c r="E31" s="277">
        <f>PS!C15</f>
        <v>6.8669053968253987E-4</v>
      </c>
      <c r="F31" s="46"/>
      <c r="G31" s="47"/>
      <c r="H31" s="48" t="s">
        <v>695</v>
      </c>
      <c r="I31" s="48" t="s">
        <v>661</v>
      </c>
      <c r="J31" s="417" t="s">
        <v>653</v>
      </c>
      <c r="K31" s="417"/>
      <c r="L31" s="417"/>
      <c r="M31" s="417"/>
      <c r="N31" s="417"/>
      <c r="O31" s="417"/>
      <c r="P31" s="417"/>
    </row>
    <row r="32" spans="1:25" x14ac:dyDescent="0.2">
      <c r="B32" s="18">
        <f t="shared" si="0"/>
        <v>2</v>
      </c>
      <c r="C32" s="282" t="s">
        <v>634</v>
      </c>
      <c r="D32" s="45"/>
      <c r="E32" s="277">
        <f>PS!C16</f>
        <v>5.9197460317460321E-3</v>
      </c>
      <c r="F32" s="46"/>
      <c r="G32" s="47"/>
      <c r="H32" s="48" t="s">
        <v>695</v>
      </c>
      <c r="I32" s="48" t="s">
        <v>663</v>
      </c>
      <c r="J32" s="417" t="s">
        <v>685</v>
      </c>
      <c r="K32" s="417"/>
      <c r="L32" s="417"/>
      <c r="M32" s="417"/>
      <c r="N32" s="417"/>
      <c r="O32" s="417"/>
      <c r="P32" s="417"/>
    </row>
    <row r="33" spans="1:25" x14ac:dyDescent="0.2">
      <c r="B33" s="18">
        <f t="shared" si="0"/>
        <v>2</v>
      </c>
      <c r="C33" s="282" t="s">
        <v>655</v>
      </c>
      <c r="D33" s="45"/>
      <c r="E33" s="277">
        <f>PS!C17</f>
        <v>4.6496914285714284E-3</v>
      </c>
      <c r="F33" s="46"/>
      <c r="G33" s="47"/>
      <c r="H33" s="48" t="s">
        <v>695</v>
      </c>
      <c r="I33" s="48" t="s">
        <v>661</v>
      </c>
      <c r="J33" s="417" t="s">
        <v>656</v>
      </c>
      <c r="K33" s="417"/>
      <c r="L33" s="417"/>
      <c r="M33" s="417"/>
      <c r="N33" s="417"/>
      <c r="O33" s="417"/>
      <c r="P33" s="417"/>
    </row>
    <row r="34" spans="1:25" x14ac:dyDescent="0.2">
      <c r="B34" s="18">
        <f t="shared" si="0"/>
        <v>10</v>
      </c>
      <c r="C34" s="282" t="s">
        <v>658</v>
      </c>
      <c r="D34" s="45"/>
      <c r="E34" s="277">
        <f>PS!C18</f>
        <v>9.6868571428571407E-6</v>
      </c>
      <c r="F34" s="46"/>
      <c r="G34" s="47"/>
      <c r="H34" s="48" t="s">
        <v>695</v>
      </c>
      <c r="I34" s="48" t="s">
        <v>660</v>
      </c>
      <c r="J34" s="429" t="s">
        <v>567</v>
      </c>
      <c r="K34" s="430"/>
      <c r="L34" s="430"/>
      <c r="M34" s="430"/>
      <c r="N34" s="430"/>
      <c r="O34" s="430"/>
      <c r="P34" s="431"/>
    </row>
    <row r="35" spans="1:25" x14ac:dyDescent="0.2">
      <c r="B35" s="18">
        <f t="shared" si="0"/>
        <v>5</v>
      </c>
      <c r="C35" s="282" t="s">
        <v>631</v>
      </c>
      <c r="D35" s="45"/>
      <c r="E35" s="277">
        <f>PS!C19</f>
        <v>1.1473544126984128E-4</v>
      </c>
      <c r="F35" s="46"/>
      <c r="G35" s="47"/>
      <c r="H35" s="48" t="s">
        <v>695</v>
      </c>
      <c r="I35" s="48" t="s">
        <v>660</v>
      </c>
      <c r="J35" s="429" t="s">
        <v>672</v>
      </c>
      <c r="K35" s="430"/>
      <c r="L35" s="430"/>
      <c r="M35" s="430"/>
      <c r="N35" s="430"/>
      <c r="O35" s="430"/>
      <c r="P35" s="431"/>
    </row>
    <row r="36" spans="1:25" x14ac:dyDescent="0.2">
      <c r="B36" s="18">
        <f t="shared" si="0"/>
        <v>2</v>
      </c>
      <c r="C36" s="282" t="s">
        <v>668</v>
      </c>
      <c r="D36" s="45"/>
      <c r="E36" s="277">
        <f>PS!C20</f>
        <v>2.1799733841269844E-5</v>
      </c>
      <c r="F36" s="46"/>
      <c r="G36" s="47"/>
      <c r="H36" s="48" t="s">
        <v>695</v>
      </c>
      <c r="I36" s="48" t="s">
        <v>664</v>
      </c>
      <c r="J36" s="429" t="s">
        <v>670</v>
      </c>
      <c r="K36" s="430"/>
      <c r="L36" s="430"/>
      <c r="M36" s="430"/>
      <c r="N36" s="430"/>
      <c r="O36" s="430"/>
      <c r="P36" s="431"/>
    </row>
    <row r="37" spans="1:25" x14ac:dyDescent="0.2">
      <c r="B37" s="18">
        <f t="shared" si="0"/>
        <v>2</v>
      </c>
      <c r="C37" s="282" t="s">
        <v>669</v>
      </c>
      <c r="D37" s="45"/>
      <c r="E37" s="277">
        <f>PS!C21</f>
        <v>1.8747771103492066E-4</v>
      </c>
      <c r="F37" s="46"/>
      <c r="G37" s="47"/>
      <c r="H37" s="48" t="s">
        <v>695</v>
      </c>
      <c r="I37" s="48" t="s">
        <v>664</v>
      </c>
      <c r="J37" s="429" t="s">
        <v>671</v>
      </c>
      <c r="K37" s="430"/>
      <c r="L37" s="430"/>
      <c r="M37" s="430"/>
      <c r="N37" s="430"/>
      <c r="O37" s="430"/>
      <c r="P37" s="431"/>
    </row>
    <row r="38" spans="1:25" x14ac:dyDescent="0.2">
      <c r="B38" s="18">
        <f t="shared" si="0"/>
        <v>3</v>
      </c>
      <c r="C38" s="282" t="s">
        <v>291</v>
      </c>
      <c r="D38" s="45"/>
      <c r="E38" s="277">
        <f>PS!C22</f>
        <v>3.1643733333333333</v>
      </c>
      <c r="F38" s="46"/>
      <c r="G38" s="47"/>
      <c r="H38" s="48" t="s">
        <v>695</v>
      </c>
      <c r="I38" s="48" t="s">
        <v>659</v>
      </c>
      <c r="J38" s="417" t="s">
        <v>568</v>
      </c>
      <c r="K38" s="417"/>
      <c r="L38" s="417"/>
      <c r="M38" s="417"/>
      <c r="N38" s="417"/>
      <c r="O38" s="417"/>
      <c r="P38" s="417"/>
    </row>
    <row r="39" spans="1:25" x14ac:dyDescent="0.2">
      <c r="B39" s="18">
        <f t="shared" si="0"/>
        <v>3</v>
      </c>
      <c r="C39" s="282" t="s">
        <v>444</v>
      </c>
      <c r="D39" s="45"/>
      <c r="E39" s="277">
        <f>PS!C23</f>
        <v>1.8039080634920634E-4</v>
      </c>
      <c r="F39" s="46"/>
      <c r="G39" s="47"/>
      <c r="H39" s="48" t="s">
        <v>695</v>
      </c>
      <c r="I39" s="48" t="s">
        <v>659</v>
      </c>
      <c r="J39" s="417" t="s">
        <v>569</v>
      </c>
      <c r="K39" s="417"/>
      <c r="L39" s="417"/>
      <c r="M39" s="417"/>
      <c r="N39" s="417"/>
      <c r="O39" s="417"/>
      <c r="P39" s="417"/>
    </row>
    <row r="40" spans="1:25" x14ac:dyDescent="0.2">
      <c r="B40" s="18">
        <f t="shared" si="0"/>
        <v>3</v>
      </c>
      <c r="C40" s="282" t="s">
        <v>445</v>
      </c>
      <c r="D40" s="45"/>
      <c r="E40" s="277">
        <f>PS!C24</f>
        <v>1.1710333968253969E-4</v>
      </c>
      <c r="F40" s="46"/>
      <c r="G40" s="47"/>
      <c r="H40" s="48" t="s">
        <v>695</v>
      </c>
      <c r="I40" s="48" t="s">
        <v>659</v>
      </c>
      <c r="J40" s="417" t="s">
        <v>570</v>
      </c>
      <c r="K40" s="417"/>
      <c r="L40" s="417"/>
      <c r="M40" s="417"/>
      <c r="N40" s="417"/>
      <c r="O40" s="417"/>
      <c r="P40" s="417"/>
    </row>
    <row r="41" spans="1:25" x14ac:dyDescent="0.2">
      <c r="B41" s="18">
        <f t="shared" si="0"/>
        <v>8</v>
      </c>
      <c r="C41" s="282" t="s">
        <v>260</v>
      </c>
      <c r="D41" s="45"/>
      <c r="E41" s="277">
        <v>1</v>
      </c>
      <c r="F41" s="46"/>
      <c r="G41" s="47"/>
      <c r="H41" s="48" t="s">
        <v>695</v>
      </c>
      <c r="I41" s="48"/>
      <c r="J41" s="432" t="s">
        <v>560</v>
      </c>
      <c r="K41" s="432"/>
      <c r="L41" s="432"/>
      <c r="M41" s="432"/>
      <c r="N41" s="432"/>
      <c r="O41" s="432"/>
      <c r="P41" s="432"/>
    </row>
    <row r="42" spans="1:25" x14ac:dyDescent="0.2">
      <c r="B42" s="9"/>
      <c r="C42" s="49" t="s">
        <v>66</v>
      </c>
      <c r="D42" s="50" t="s">
        <v>67</v>
      </c>
      <c r="E42" s="51"/>
      <c r="F42" s="51"/>
      <c r="G42" s="51"/>
      <c r="H42" s="52"/>
      <c r="I42" s="53"/>
      <c r="J42" s="54"/>
      <c r="K42" s="54"/>
      <c r="L42" s="54"/>
      <c r="M42" s="54"/>
      <c r="N42" s="54"/>
      <c r="O42" s="54"/>
      <c r="P42" s="55"/>
    </row>
    <row r="43" spans="1:25" ht="13.5" thickBot="1" x14ac:dyDescent="0.25">
      <c r="B43" s="9"/>
      <c r="C43" s="2"/>
      <c r="D43" s="2"/>
      <c r="E43" s="2"/>
      <c r="F43" s="2"/>
      <c r="G43" s="2"/>
      <c r="H43" s="2"/>
      <c r="J43" s="2"/>
      <c r="K43" s="2"/>
      <c r="L43" s="2"/>
      <c r="M43" s="2"/>
      <c r="N43" s="2"/>
      <c r="O43" s="2"/>
      <c r="P43" s="2"/>
    </row>
    <row r="44" spans="1:25" s="33" customFormat="1" ht="13.5" thickBot="1" x14ac:dyDescent="0.25">
      <c r="A44" s="32"/>
      <c r="B44" s="425" t="s">
        <v>68</v>
      </c>
      <c r="C44" s="426"/>
      <c r="D44" s="426"/>
      <c r="E44" s="426"/>
      <c r="F44" s="426"/>
      <c r="G44" s="426"/>
      <c r="H44" s="426"/>
      <c r="I44" s="426"/>
      <c r="J44" s="426"/>
      <c r="K44" s="426"/>
      <c r="L44" s="426"/>
      <c r="M44" s="426"/>
      <c r="N44" s="426"/>
      <c r="O44" s="426"/>
      <c r="P44" s="427"/>
      <c r="Q44" s="32"/>
      <c r="R44" s="32"/>
      <c r="S44" s="32"/>
      <c r="T44" s="32"/>
      <c r="U44" s="32"/>
      <c r="V44" s="32"/>
      <c r="W44" s="32"/>
      <c r="X44" s="32"/>
      <c r="Y44" s="32"/>
    </row>
    <row r="45" spans="1:25" x14ac:dyDescent="0.2">
      <c r="B45" s="9"/>
      <c r="C45" s="2"/>
      <c r="D45" s="2"/>
      <c r="E45" s="2"/>
      <c r="F45" s="2"/>
      <c r="G45" s="2"/>
      <c r="H45" s="43" t="s">
        <v>69</v>
      </c>
      <c r="J45" s="2"/>
      <c r="K45" s="2"/>
      <c r="L45" s="2"/>
      <c r="M45" s="2"/>
      <c r="N45" s="2"/>
      <c r="O45" s="2"/>
      <c r="P45" s="2"/>
    </row>
    <row r="46" spans="1:25" x14ac:dyDescent="0.2">
      <c r="B46" s="9"/>
      <c r="C46" s="44" t="s">
        <v>70</v>
      </c>
      <c r="D46" s="44" t="s">
        <v>71</v>
      </c>
      <c r="E46" s="44" t="s">
        <v>60</v>
      </c>
      <c r="F46" s="44" t="s">
        <v>72</v>
      </c>
      <c r="G46" s="44" t="s">
        <v>70</v>
      </c>
      <c r="H46" s="44" t="s">
        <v>63</v>
      </c>
      <c r="I46" s="44" t="s">
        <v>73</v>
      </c>
      <c r="J46" s="44" t="s">
        <v>74</v>
      </c>
      <c r="K46" s="44" t="s">
        <v>75</v>
      </c>
      <c r="L46" s="44" t="s">
        <v>76</v>
      </c>
      <c r="M46" s="44" t="s">
        <v>64</v>
      </c>
      <c r="N46" s="428" t="s">
        <v>65</v>
      </c>
      <c r="O46" s="428"/>
      <c r="P46" s="428"/>
      <c r="X46" s="32"/>
      <c r="Y46" s="32"/>
    </row>
    <row r="47" spans="1:25" ht="14.25" customHeight="1" x14ac:dyDescent="0.2">
      <c r="B47" s="9"/>
      <c r="C47" s="282" t="s">
        <v>260</v>
      </c>
      <c r="D47" s="389" t="s">
        <v>693</v>
      </c>
      <c r="E47" s="283">
        <v>1</v>
      </c>
      <c r="F47" s="283" t="s">
        <v>42</v>
      </c>
      <c r="G47" s="286">
        <f>IF($C47="",1,VLOOKUP($C47,$C$22:$H$42,3,FALSE))</f>
        <v>1</v>
      </c>
      <c r="H47" s="287" t="str">
        <f>IF($C47="","",VLOOKUP($C47,$C$22:$H$42,6,FALSE))</f>
        <v>kg/kg</v>
      </c>
      <c r="I47" s="390">
        <f>IF(D47="","",E47*G47*$D$5)</f>
        <v>1</v>
      </c>
      <c r="J47" s="283" t="s">
        <v>42</v>
      </c>
      <c r="K47" s="284" t="s">
        <v>91</v>
      </c>
      <c r="L47" s="283"/>
      <c r="M47" s="285"/>
      <c r="N47" s="419" t="s">
        <v>486</v>
      </c>
      <c r="O47" s="420"/>
      <c r="P47" s="421"/>
      <c r="X47" s="32"/>
      <c r="Y47" s="32"/>
    </row>
    <row r="48" spans="1:25" x14ac:dyDescent="0.2">
      <c r="B48" s="9"/>
      <c r="C48" s="60" t="s">
        <v>66</v>
      </c>
      <c r="D48" s="50" t="s">
        <v>67</v>
      </c>
      <c r="E48" s="61" t="s">
        <v>77</v>
      </c>
      <c r="F48" s="50"/>
      <c r="G48" s="50"/>
      <c r="H48" s="50"/>
      <c r="I48" s="61" t="s">
        <v>78</v>
      </c>
      <c r="J48" s="50"/>
      <c r="K48" s="61"/>
      <c r="L48" s="50" t="s">
        <v>79</v>
      </c>
      <c r="M48" s="62"/>
      <c r="N48" s="416"/>
      <c r="O48" s="416"/>
      <c r="P48" s="416"/>
      <c r="X48" s="32"/>
      <c r="Y48" s="32"/>
    </row>
    <row r="49" spans="1:25" s="2" customFormat="1" ht="13.5" thickBot="1" x14ac:dyDescent="0.25">
      <c r="B49" s="9"/>
      <c r="X49" s="32"/>
      <c r="Y49" s="32"/>
    </row>
    <row r="50" spans="1:25" s="33" customFormat="1" ht="13.5" thickBot="1" x14ac:dyDescent="0.25">
      <c r="A50" s="32"/>
      <c r="B50" s="425" t="s">
        <v>80</v>
      </c>
      <c r="C50" s="426"/>
      <c r="D50" s="426"/>
      <c r="E50" s="426"/>
      <c r="F50" s="426"/>
      <c r="G50" s="426"/>
      <c r="H50" s="426"/>
      <c r="I50" s="426"/>
      <c r="J50" s="426"/>
      <c r="K50" s="426"/>
      <c r="L50" s="426"/>
      <c r="M50" s="426"/>
      <c r="N50" s="426"/>
      <c r="O50" s="426"/>
      <c r="P50" s="427"/>
      <c r="Q50" s="32"/>
      <c r="R50" s="32"/>
      <c r="S50" s="32"/>
      <c r="T50" s="32"/>
      <c r="U50" s="32"/>
      <c r="V50" s="32"/>
      <c r="W50" s="32"/>
      <c r="X50" s="32"/>
      <c r="Y50" s="32"/>
    </row>
    <row r="51" spans="1:25" x14ac:dyDescent="0.2">
      <c r="B51" s="9"/>
      <c r="C51" s="2"/>
      <c r="D51" s="2"/>
      <c r="E51" s="2"/>
      <c r="F51" s="2"/>
      <c r="G51" s="2"/>
      <c r="H51" s="43" t="s">
        <v>81</v>
      </c>
      <c r="J51" s="2"/>
      <c r="K51" s="2"/>
      <c r="L51" s="2"/>
      <c r="M51" s="2"/>
      <c r="N51" s="2"/>
      <c r="O51" s="2"/>
      <c r="P51" s="2"/>
      <c r="X51" s="32"/>
      <c r="Y51" s="32"/>
    </row>
    <row r="52" spans="1:25" x14ac:dyDescent="0.2">
      <c r="B52" s="9"/>
      <c r="C52" s="44" t="s">
        <v>70</v>
      </c>
      <c r="D52" s="44" t="s">
        <v>71</v>
      </c>
      <c r="E52" s="44" t="s">
        <v>60</v>
      </c>
      <c r="F52" s="44" t="s">
        <v>72</v>
      </c>
      <c r="G52" s="44" t="s">
        <v>70</v>
      </c>
      <c r="H52" s="44" t="s">
        <v>63</v>
      </c>
      <c r="I52" s="44" t="s">
        <v>73</v>
      </c>
      <c r="J52" s="44" t="s">
        <v>74</v>
      </c>
      <c r="K52" s="44" t="s">
        <v>75</v>
      </c>
      <c r="L52" s="44" t="s">
        <v>76</v>
      </c>
      <c r="M52" s="44" t="s">
        <v>64</v>
      </c>
      <c r="N52" s="428" t="s">
        <v>65</v>
      </c>
      <c r="O52" s="428"/>
      <c r="P52" s="428"/>
      <c r="X52" s="32"/>
      <c r="Y52" s="32"/>
    </row>
    <row r="53" spans="1:25" x14ac:dyDescent="0.2">
      <c r="B53" s="9"/>
      <c r="C53" s="375"/>
      <c r="D53" s="389" t="str">
        <f>"Gasoline Combustion, "&amp;INDEX(PS!D6:K6,1,PS!C4) &amp; " [Refinery products]"</f>
        <v>Gasoline Combustion, Mobile Source, Passenger Car [Refinery products]</v>
      </c>
      <c r="E53" s="63">
        <v>1</v>
      </c>
      <c r="F53" s="63" t="s">
        <v>42</v>
      </c>
      <c r="G53" s="330">
        <f t="shared" ref="G53:G71" si="1">IF($C53="",1,VLOOKUP($C53,$C$22:$H$42,3,FALSE))</f>
        <v>1</v>
      </c>
      <c r="H53" s="57" t="str">
        <f t="shared" ref="H53:H71" si="2">IF($C53="","",VLOOKUP($C53,$C$22:$H$42,6,FALSE))</f>
        <v/>
      </c>
      <c r="I53" s="388">
        <f>IF(D53="","",E53*G53*$D$5)</f>
        <v>1</v>
      </c>
      <c r="J53" s="63"/>
      <c r="K53" s="58" t="s">
        <v>91</v>
      </c>
      <c r="L53" s="56"/>
      <c r="M53" s="48"/>
      <c r="N53" s="422" t="s">
        <v>694</v>
      </c>
      <c r="O53" s="423"/>
      <c r="P53" s="424"/>
      <c r="X53" s="32"/>
      <c r="Y53" s="32"/>
    </row>
    <row r="54" spans="1:25" x14ac:dyDescent="0.2">
      <c r="B54" s="9"/>
      <c r="C54" s="375" t="s">
        <v>479</v>
      </c>
      <c r="D54" s="385" t="s">
        <v>683</v>
      </c>
      <c r="E54" s="63">
        <v>1</v>
      </c>
      <c r="F54" s="63" t="s">
        <v>42</v>
      </c>
      <c r="G54" s="330">
        <f t="shared" si="1"/>
        <v>0</v>
      </c>
      <c r="H54" s="57" t="str">
        <f t="shared" si="2"/>
        <v>kg/kg</v>
      </c>
      <c r="I54" s="388">
        <f>IF(D54="","",E54*G54*$D$5)</f>
        <v>0</v>
      </c>
      <c r="J54" s="63" t="s">
        <v>42</v>
      </c>
      <c r="K54" s="58"/>
      <c r="L54" s="56"/>
      <c r="M54" s="48" t="s">
        <v>660</v>
      </c>
      <c r="N54" s="422" t="s">
        <v>82</v>
      </c>
      <c r="O54" s="423"/>
      <c r="P54" s="424"/>
      <c r="X54" s="32"/>
      <c r="Y54" s="32"/>
    </row>
    <row r="55" spans="1:25" x14ac:dyDescent="0.2">
      <c r="B55" s="9"/>
      <c r="C55" s="375" t="s">
        <v>632</v>
      </c>
      <c r="D55" s="386" t="s">
        <v>675</v>
      </c>
      <c r="E55" s="63">
        <v>1</v>
      </c>
      <c r="F55" s="63" t="s">
        <v>42</v>
      </c>
      <c r="G55" s="330">
        <f t="shared" si="1"/>
        <v>5.8982196825396827E-5</v>
      </c>
      <c r="H55" s="57" t="str">
        <f t="shared" si="2"/>
        <v>kg/kg</v>
      </c>
      <c r="I55" s="388">
        <f t="shared" ref="I55:I71" si="3">IF(D55="","",E55*G55*$D$5)</f>
        <v>5.8982196825396827E-5</v>
      </c>
      <c r="J55" s="59" t="s">
        <v>42</v>
      </c>
      <c r="K55" s="58"/>
      <c r="L55" s="56"/>
      <c r="M55" s="48" t="s">
        <v>661</v>
      </c>
      <c r="N55" s="422" t="s">
        <v>82</v>
      </c>
      <c r="O55" s="423"/>
      <c r="P55" s="424"/>
      <c r="X55" s="32"/>
      <c r="Y55" s="32"/>
    </row>
    <row r="56" spans="1:25" x14ac:dyDescent="0.2">
      <c r="B56" s="9"/>
      <c r="C56" s="375" t="s">
        <v>336</v>
      </c>
      <c r="D56" s="386" t="s">
        <v>676</v>
      </c>
      <c r="E56" s="63">
        <v>1</v>
      </c>
      <c r="F56" s="63" t="s">
        <v>42</v>
      </c>
      <c r="G56" s="330">
        <f t="shared" si="1"/>
        <v>4.7788495238095243E-3</v>
      </c>
      <c r="H56" s="57" t="str">
        <f t="shared" si="2"/>
        <v>kg/kg</v>
      </c>
      <c r="I56" s="388">
        <f t="shared" si="3"/>
        <v>4.7788495238095243E-3</v>
      </c>
      <c r="J56" s="59" t="s">
        <v>42</v>
      </c>
      <c r="K56" s="58"/>
      <c r="L56" s="56"/>
      <c r="M56" s="48" t="s">
        <v>661</v>
      </c>
      <c r="N56" s="418" t="s">
        <v>82</v>
      </c>
      <c r="O56" s="418"/>
      <c r="P56" s="418"/>
      <c r="X56" s="32"/>
      <c r="Y56" s="32"/>
    </row>
    <row r="57" spans="1:25" x14ac:dyDescent="0.2">
      <c r="B57" s="9"/>
      <c r="C57" s="282" t="s">
        <v>439</v>
      </c>
      <c r="D57" s="386" t="s">
        <v>677</v>
      </c>
      <c r="E57" s="63">
        <v>1</v>
      </c>
      <c r="F57" s="63" t="s">
        <v>42</v>
      </c>
      <c r="G57" s="330">
        <f t="shared" si="1"/>
        <v>0</v>
      </c>
      <c r="H57" s="57" t="str">
        <f t="shared" si="2"/>
        <v>kg/kg</v>
      </c>
      <c r="I57" s="388">
        <f t="shared" si="3"/>
        <v>0</v>
      </c>
      <c r="J57" s="59" t="s">
        <v>42</v>
      </c>
      <c r="K57" s="58"/>
      <c r="L57" s="56"/>
      <c r="M57" s="48" t="s">
        <v>660</v>
      </c>
      <c r="N57" s="418" t="s">
        <v>82</v>
      </c>
      <c r="O57" s="418"/>
      <c r="P57" s="418"/>
      <c r="X57" s="32"/>
      <c r="Y57" s="32"/>
    </row>
    <row r="58" spans="1:25" x14ac:dyDescent="0.2">
      <c r="B58" s="9"/>
      <c r="C58" s="282" t="s">
        <v>278</v>
      </c>
      <c r="D58" s="386" t="s">
        <v>678</v>
      </c>
      <c r="E58" s="63">
        <v>1</v>
      </c>
      <c r="F58" s="63" t="s">
        <v>42</v>
      </c>
      <c r="G58" s="330">
        <f t="shared" si="1"/>
        <v>3.3365841269841274E-4</v>
      </c>
      <c r="H58" s="57" t="str">
        <f t="shared" si="2"/>
        <v>kg/kg</v>
      </c>
      <c r="I58" s="388">
        <f t="shared" si="3"/>
        <v>3.3365841269841274E-4</v>
      </c>
      <c r="J58" s="59" t="s">
        <v>42</v>
      </c>
      <c r="K58" s="58"/>
      <c r="L58" s="56"/>
      <c r="M58" s="48" t="s">
        <v>662</v>
      </c>
      <c r="N58" s="418" t="s">
        <v>82</v>
      </c>
      <c r="O58" s="418"/>
      <c r="P58" s="418"/>
      <c r="X58" s="32"/>
      <c r="Y58" s="32"/>
    </row>
    <row r="59" spans="1:25" x14ac:dyDescent="0.2">
      <c r="B59" s="9"/>
      <c r="C59" s="282" t="s">
        <v>287</v>
      </c>
      <c r="D59" s="387" t="s">
        <v>679</v>
      </c>
      <c r="E59" s="63">
        <v>1</v>
      </c>
      <c r="F59" s="63" t="s">
        <v>42</v>
      </c>
      <c r="G59" s="330">
        <f t="shared" si="1"/>
        <v>0</v>
      </c>
      <c r="H59" s="57" t="str">
        <f t="shared" si="2"/>
        <v>kg/kg</v>
      </c>
      <c r="I59" s="388">
        <f t="shared" si="3"/>
        <v>0</v>
      </c>
      <c r="J59" s="59" t="s">
        <v>42</v>
      </c>
      <c r="K59" s="58"/>
      <c r="L59" s="56"/>
      <c r="M59" s="48" t="s">
        <v>660</v>
      </c>
      <c r="N59" s="418" t="s">
        <v>82</v>
      </c>
      <c r="O59" s="418"/>
      <c r="P59" s="418"/>
      <c r="X59" s="32"/>
      <c r="Y59" s="32"/>
    </row>
    <row r="60" spans="1:25" x14ac:dyDescent="0.2">
      <c r="B60" s="9"/>
      <c r="C60" s="282" t="s">
        <v>295</v>
      </c>
      <c r="D60" s="387" t="s">
        <v>680</v>
      </c>
      <c r="E60" s="63">
        <v>1</v>
      </c>
      <c r="F60" s="63" t="s">
        <v>42</v>
      </c>
      <c r="G60" s="330">
        <f t="shared" si="1"/>
        <v>5.4246400000000007E-2</v>
      </c>
      <c r="H60" s="57" t="str">
        <f t="shared" si="2"/>
        <v>kg/kg</v>
      </c>
      <c r="I60" s="388">
        <f>IF(D60="","",E60*G60*$D$5)</f>
        <v>5.4246400000000007E-2</v>
      </c>
      <c r="J60" s="59" t="s">
        <v>42</v>
      </c>
      <c r="K60" s="58"/>
      <c r="L60" s="56"/>
      <c r="M60" s="48" t="s">
        <v>662</v>
      </c>
      <c r="N60" s="418" t="s">
        <v>82</v>
      </c>
      <c r="O60" s="418"/>
      <c r="P60" s="418"/>
      <c r="X60" s="32"/>
      <c r="Y60" s="32"/>
    </row>
    <row r="61" spans="1:25" x14ac:dyDescent="0.2">
      <c r="B61" s="9"/>
      <c r="C61" s="282" t="s">
        <v>298</v>
      </c>
      <c r="D61" s="387" t="s">
        <v>681</v>
      </c>
      <c r="E61" s="63">
        <v>1</v>
      </c>
      <c r="F61" s="63" t="s">
        <v>42</v>
      </c>
      <c r="G61" s="330">
        <f t="shared" si="1"/>
        <v>0</v>
      </c>
      <c r="H61" s="57" t="str">
        <f t="shared" si="2"/>
        <v>kg/kg</v>
      </c>
      <c r="I61" s="388">
        <f t="shared" si="3"/>
        <v>0</v>
      </c>
      <c r="J61" s="59" t="s">
        <v>42</v>
      </c>
      <c r="K61" s="58"/>
      <c r="L61" s="56"/>
      <c r="M61" s="48" t="s">
        <v>660</v>
      </c>
      <c r="N61" s="418" t="s">
        <v>82</v>
      </c>
      <c r="O61" s="418"/>
      <c r="P61" s="418"/>
      <c r="X61" s="32"/>
      <c r="Y61" s="32"/>
    </row>
    <row r="62" spans="1:25" x14ac:dyDescent="0.2">
      <c r="B62" s="9"/>
      <c r="C62" s="282" t="s">
        <v>629</v>
      </c>
      <c r="D62" s="387" t="s">
        <v>682</v>
      </c>
      <c r="E62" s="63">
        <v>1</v>
      </c>
      <c r="F62" s="63" t="s">
        <v>42</v>
      </c>
      <c r="G62" s="330">
        <f t="shared" si="1"/>
        <v>6.8669053968253987E-4</v>
      </c>
      <c r="H62" s="57" t="str">
        <f t="shared" si="2"/>
        <v>kg/kg</v>
      </c>
      <c r="I62" s="388">
        <f t="shared" si="3"/>
        <v>6.8669053968253987E-4</v>
      </c>
      <c r="J62" s="59" t="s">
        <v>42</v>
      </c>
      <c r="K62" s="58"/>
      <c r="L62" s="56"/>
      <c r="M62" s="48" t="s">
        <v>661</v>
      </c>
      <c r="N62" s="418" t="s">
        <v>82</v>
      </c>
      <c r="O62" s="418"/>
      <c r="P62" s="418"/>
      <c r="X62" s="32"/>
      <c r="Y62" s="32"/>
    </row>
    <row r="63" spans="1:25" x14ac:dyDescent="0.2">
      <c r="B63" s="9"/>
      <c r="C63" s="282" t="s">
        <v>634</v>
      </c>
      <c r="D63" s="387" t="s">
        <v>684</v>
      </c>
      <c r="E63" s="63">
        <v>1</v>
      </c>
      <c r="F63" s="63" t="s">
        <v>42</v>
      </c>
      <c r="G63" s="330">
        <f t="shared" si="1"/>
        <v>5.9197460317460321E-3</v>
      </c>
      <c r="H63" s="57" t="str">
        <f t="shared" si="2"/>
        <v>kg/kg</v>
      </c>
      <c r="I63" s="388">
        <f>IF(D63="","",E63*G63*$D$5)</f>
        <v>5.9197460317460321E-3</v>
      </c>
      <c r="J63" s="59" t="s">
        <v>42</v>
      </c>
      <c r="K63" s="58"/>
      <c r="L63" s="56"/>
      <c r="M63" s="48" t="s">
        <v>663</v>
      </c>
      <c r="N63" s="418" t="s">
        <v>82</v>
      </c>
      <c r="O63" s="418"/>
      <c r="P63" s="418"/>
      <c r="X63" s="32"/>
      <c r="Y63" s="32"/>
    </row>
    <row r="64" spans="1:25" x14ac:dyDescent="0.2">
      <c r="B64" s="9"/>
      <c r="C64" s="282" t="s">
        <v>655</v>
      </c>
      <c r="D64" s="386" t="s">
        <v>686</v>
      </c>
      <c r="E64" s="63">
        <v>1</v>
      </c>
      <c r="F64" s="63" t="s">
        <v>42</v>
      </c>
      <c r="G64" s="330">
        <f t="shared" si="1"/>
        <v>4.6496914285714284E-3</v>
      </c>
      <c r="H64" s="57" t="str">
        <f t="shared" si="2"/>
        <v>kg/kg</v>
      </c>
      <c r="I64" s="388">
        <f t="shared" si="3"/>
        <v>4.6496914285714284E-3</v>
      </c>
      <c r="J64" s="59" t="s">
        <v>42</v>
      </c>
      <c r="K64" s="58"/>
      <c r="L64" s="56"/>
      <c r="M64" s="48" t="s">
        <v>661</v>
      </c>
      <c r="N64" s="418" t="s">
        <v>82</v>
      </c>
      <c r="O64" s="418"/>
      <c r="P64" s="418"/>
      <c r="X64" s="32"/>
      <c r="Y64" s="32"/>
    </row>
    <row r="65" spans="2:25" x14ac:dyDescent="0.2">
      <c r="B65" s="9"/>
      <c r="C65" s="282" t="s">
        <v>658</v>
      </c>
      <c r="D65" s="386" t="s">
        <v>696</v>
      </c>
      <c r="E65" s="63">
        <v>1</v>
      </c>
      <c r="F65" s="63" t="s">
        <v>42</v>
      </c>
      <c r="G65" s="330">
        <f t="shared" si="1"/>
        <v>9.6868571428571407E-6</v>
      </c>
      <c r="H65" s="57" t="str">
        <f t="shared" si="2"/>
        <v>kg/kg</v>
      </c>
      <c r="I65" s="388">
        <f t="shared" si="3"/>
        <v>9.6868571428571407E-6</v>
      </c>
      <c r="J65" s="59" t="s">
        <v>42</v>
      </c>
      <c r="K65" s="58"/>
      <c r="L65" s="56"/>
      <c r="M65" s="48" t="s">
        <v>660</v>
      </c>
      <c r="N65" s="418" t="s">
        <v>82</v>
      </c>
      <c r="O65" s="418"/>
      <c r="P65" s="418"/>
      <c r="X65" s="32"/>
      <c r="Y65" s="32"/>
    </row>
    <row r="66" spans="2:25" x14ac:dyDescent="0.2">
      <c r="B66" s="9"/>
      <c r="C66" s="282" t="s">
        <v>631</v>
      </c>
      <c r="D66" s="386" t="s">
        <v>687</v>
      </c>
      <c r="E66" s="63">
        <v>1</v>
      </c>
      <c r="F66" s="63" t="s">
        <v>42</v>
      </c>
      <c r="G66" s="330">
        <f t="shared" si="1"/>
        <v>1.1473544126984128E-4</v>
      </c>
      <c r="H66" s="57" t="str">
        <f t="shared" si="2"/>
        <v>kg/kg</v>
      </c>
      <c r="I66" s="388">
        <f t="shared" si="3"/>
        <v>1.1473544126984128E-4</v>
      </c>
      <c r="J66" s="59" t="s">
        <v>42</v>
      </c>
      <c r="K66" s="58"/>
      <c r="L66" s="56"/>
      <c r="M66" s="48" t="s">
        <v>660</v>
      </c>
      <c r="N66" s="418" t="s">
        <v>82</v>
      </c>
      <c r="O66" s="418"/>
      <c r="P66" s="418"/>
      <c r="X66" s="32"/>
      <c r="Y66" s="32"/>
    </row>
    <row r="67" spans="2:25" x14ac:dyDescent="0.2">
      <c r="B67" s="9"/>
      <c r="C67" s="282" t="s">
        <v>668</v>
      </c>
      <c r="D67" s="386" t="s">
        <v>688</v>
      </c>
      <c r="E67" s="63">
        <v>1</v>
      </c>
      <c r="F67" s="63" t="s">
        <v>42</v>
      </c>
      <c r="G67" s="330">
        <f t="shared" si="1"/>
        <v>2.1799733841269844E-5</v>
      </c>
      <c r="H67" s="57" t="str">
        <f t="shared" si="2"/>
        <v>kg/kg</v>
      </c>
      <c r="I67" s="388">
        <f t="shared" si="3"/>
        <v>2.1799733841269844E-5</v>
      </c>
      <c r="J67" s="59" t="s">
        <v>42</v>
      </c>
      <c r="K67" s="58"/>
      <c r="L67" s="56"/>
      <c r="M67" s="48" t="s">
        <v>664</v>
      </c>
      <c r="N67" s="418" t="s">
        <v>82</v>
      </c>
      <c r="O67" s="418"/>
      <c r="P67" s="418"/>
      <c r="X67" s="32"/>
      <c r="Y67" s="32"/>
    </row>
    <row r="68" spans="2:25" x14ac:dyDescent="0.2">
      <c r="B68" s="9"/>
      <c r="C68" s="282" t="s">
        <v>669</v>
      </c>
      <c r="D68" s="386" t="s">
        <v>689</v>
      </c>
      <c r="E68" s="63">
        <v>1</v>
      </c>
      <c r="F68" s="63" t="s">
        <v>42</v>
      </c>
      <c r="G68" s="330">
        <f t="shared" si="1"/>
        <v>1.8747771103492066E-4</v>
      </c>
      <c r="H68" s="57" t="str">
        <f t="shared" si="2"/>
        <v>kg/kg</v>
      </c>
      <c r="I68" s="388">
        <f t="shared" si="3"/>
        <v>1.8747771103492066E-4</v>
      </c>
      <c r="J68" s="59" t="s">
        <v>42</v>
      </c>
      <c r="K68" s="58"/>
      <c r="L68" s="56"/>
      <c r="M68" s="48" t="s">
        <v>664</v>
      </c>
      <c r="N68" s="418" t="s">
        <v>82</v>
      </c>
      <c r="O68" s="418"/>
      <c r="P68" s="418"/>
      <c r="X68" s="32"/>
      <c r="Y68" s="32"/>
    </row>
    <row r="69" spans="2:25" x14ac:dyDescent="0.2">
      <c r="B69" s="9"/>
      <c r="C69" s="282" t="s">
        <v>291</v>
      </c>
      <c r="D69" s="387" t="s">
        <v>690</v>
      </c>
      <c r="E69" s="63">
        <v>1</v>
      </c>
      <c r="F69" s="63" t="s">
        <v>42</v>
      </c>
      <c r="G69" s="330">
        <f t="shared" si="1"/>
        <v>3.1643733333333333</v>
      </c>
      <c r="H69" s="57" t="str">
        <f t="shared" si="2"/>
        <v>kg/kg</v>
      </c>
      <c r="I69" s="388">
        <f t="shared" si="3"/>
        <v>3.1643733333333333</v>
      </c>
      <c r="J69" s="59" t="s">
        <v>42</v>
      </c>
      <c r="K69" s="58"/>
      <c r="L69" s="56"/>
      <c r="M69" s="48" t="s">
        <v>659</v>
      </c>
      <c r="N69" s="418" t="s">
        <v>82</v>
      </c>
      <c r="O69" s="418"/>
      <c r="P69" s="418"/>
      <c r="X69" s="32"/>
      <c r="Y69" s="32"/>
    </row>
    <row r="70" spans="2:25" x14ac:dyDescent="0.2">
      <c r="B70" s="9"/>
      <c r="C70" s="282" t="s">
        <v>444</v>
      </c>
      <c r="D70" s="387" t="s">
        <v>691</v>
      </c>
      <c r="E70" s="63">
        <v>1</v>
      </c>
      <c r="F70" s="63" t="s">
        <v>42</v>
      </c>
      <c r="G70" s="330">
        <f t="shared" si="1"/>
        <v>1.8039080634920634E-4</v>
      </c>
      <c r="H70" s="57" t="str">
        <f t="shared" si="2"/>
        <v>kg/kg</v>
      </c>
      <c r="I70" s="388">
        <f t="shared" si="3"/>
        <v>1.8039080634920634E-4</v>
      </c>
      <c r="J70" s="59" t="s">
        <v>42</v>
      </c>
      <c r="K70" s="58"/>
      <c r="L70" s="56"/>
      <c r="M70" s="48" t="s">
        <v>659</v>
      </c>
      <c r="N70" s="418" t="s">
        <v>82</v>
      </c>
      <c r="O70" s="418"/>
      <c r="P70" s="418"/>
      <c r="X70" s="32"/>
      <c r="Y70" s="32"/>
    </row>
    <row r="71" spans="2:25" x14ac:dyDescent="0.2">
      <c r="B71" s="9"/>
      <c r="C71" s="282" t="s">
        <v>445</v>
      </c>
      <c r="D71" s="387" t="s">
        <v>692</v>
      </c>
      <c r="E71" s="63">
        <v>1</v>
      </c>
      <c r="F71" s="63" t="s">
        <v>42</v>
      </c>
      <c r="G71" s="330">
        <f t="shared" si="1"/>
        <v>1.1710333968253969E-4</v>
      </c>
      <c r="H71" s="57" t="str">
        <f t="shared" si="2"/>
        <v>kg/kg</v>
      </c>
      <c r="I71" s="388">
        <f t="shared" si="3"/>
        <v>1.1710333968253969E-4</v>
      </c>
      <c r="J71" s="59" t="s">
        <v>42</v>
      </c>
      <c r="K71" s="58"/>
      <c r="L71" s="56"/>
      <c r="M71" s="48" t="s">
        <v>659</v>
      </c>
      <c r="N71" s="418" t="s">
        <v>82</v>
      </c>
      <c r="O71" s="418"/>
      <c r="P71" s="418"/>
      <c r="X71" s="32"/>
      <c r="Y71" s="32"/>
    </row>
    <row r="72" spans="2:25" x14ac:dyDescent="0.2">
      <c r="B72" s="9"/>
      <c r="C72" s="60" t="s">
        <v>66</v>
      </c>
      <c r="D72" s="64" t="s">
        <v>67</v>
      </c>
      <c r="E72" s="61" t="s">
        <v>77</v>
      </c>
      <c r="F72" s="50"/>
      <c r="G72" s="65"/>
      <c r="H72" s="66"/>
      <c r="I72" s="66"/>
      <c r="J72" s="50"/>
      <c r="K72" s="61"/>
      <c r="L72" s="50" t="s">
        <v>79</v>
      </c>
      <c r="M72" s="62"/>
      <c r="N72" s="416"/>
      <c r="O72" s="416"/>
      <c r="P72" s="416"/>
      <c r="X72" s="32"/>
      <c r="Y72" s="32"/>
    </row>
    <row r="73" spans="2:25" x14ac:dyDescent="0.2">
      <c r="B73" s="9"/>
      <c r="C73" s="2"/>
      <c r="D73" s="2"/>
      <c r="E73" s="2"/>
      <c r="F73" s="2"/>
      <c r="G73" s="2"/>
      <c r="H73" s="2"/>
      <c r="J73" s="2"/>
      <c r="K73" s="2"/>
      <c r="L73" s="2"/>
      <c r="M73" s="2"/>
      <c r="N73" s="2"/>
      <c r="O73" s="2"/>
      <c r="P73" s="2"/>
      <c r="X73" s="32"/>
      <c r="Y73" s="32"/>
    </row>
    <row r="74" spans="2:25" x14ac:dyDescent="0.2">
      <c r="B74" s="9"/>
      <c r="C74" s="2"/>
      <c r="D74" s="2"/>
      <c r="E74" s="2"/>
      <c r="F74" s="2"/>
      <c r="G74" s="2"/>
      <c r="H74" s="2"/>
      <c r="J74" s="2"/>
      <c r="K74" s="2"/>
      <c r="L74" s="2"/>
      <c r="M74" s="2"/>
      <c r="N74" s="2"/>
      <c r="O74" s="2"/>
      <c r="P74" s="2"/>
    </row>
    <row r="75" spans="2:25" x14ac:dyDescent="0.2">
      <c r="B75" s="9"/>
      <c r="C75" s="2"/>
      <c r="D75" s="2"/>
      <c r="E75" s="2"/>
      <c r="F75" s="2"/>
      <c r="G75" s="2"/>
      <c r="H75" s="2"/>
      <c r="J75" s="2"/>
      <c r="K75" s="2"/>
      <c r="L75" s="2"/>
      <c r="M75" s="2"/>
      <c r="N75" s="2"/>
      <c r="O75" s="2"/>
      <c r="P75" s="2"/>
    </row>
    <row r="76" spans="2:25" x14ac:dyDescent="0.2">
      <c r="B76" s="9"/>
      <c r="C76" s="2"/>
      <c r="D76" s="2"/>
      <c r="E76" s="2"/>
      <c r="F76" s="2"/>
      <c r="G76" s="2"/>
      <c r="H76" s="2"/>
      <c r="J76" s="2"/>
      <c r="K76" s="2"/>
      <c r="L76" s="2"/>
      <c r="M76" s="2"/>
      <c r="N76" s="2"/>
      <c r="O76" s="2"/>
      <c r="P76" s="2"/>
    </row>
    <row r="77" spans="2:25" x14ac:dyDescent="0.2">
      <c r="B77" s="9"/>
      <c r="C77" s="2"/>
      <c r="D77" s="2"/>
      <c r="E77" s="2"/>
      <c r="F77" s="2"/>
      <c r="G77" s="2"/>
      <c r="H77" s="2"/>
      <c r="J77" s="2"/>
      <c r="K77" s="2"/>
      <c r="L77" s="2"/>
      <c r="M77" s="2"/>
      <c r="N77" s="2"/>
      <c r="O77" s="2"/>
      <c r="P77" s="2"/>
    </row>
    <row r="78" spans="2:25" x14ac:dyDescent="0.2">
      <c r="B78" s="9"/>
      <c r="C78" s="2"/>
      <c r="D78" s="2"/>
      <c r="E78" s="2"/>
      <c r="F78" s="2"/>
      <c r="G78" s="2"/>
      <c r="H78" s="2"/>
      <c r="J78" s="2"/>
      <c r="K78" s="2"/>
      <c r="L78" s="2"/>
      <c r="M78" s="2"/>
      <c r="N78" s="2"/>
      <c r="O78" s="2"/>
      <c r="P78" s="2"/>
    </row>
    <row r="79" spans="2:25" x14ac:dyDescent="0.2">
      <c r="B79" s="9"/>
      <c r="C79" s="2"/>
      <c r="D79" s="2"/>
      <c r="E79" s="2"/>
      <c r="F79" s="2"/>
      <c r="G79" s="2"/>
      <c r="H79" s="2"/>
      <c r="J79" s="2"/>
      <c r="K79" s="2"/>
      <c r="L79" s="2"/>
      <c r="M79" s="2"/>
      <c r="N79" s="2"/>
      <c r="O79" s="2"/>
      <c r="P79" s="2"/>
    </row>
    <row r="80" spans="2:25" x14ac:dyDescent="0.2">
      <c r="B80" s="9"/>
      <c r="C80" s="2"/>
      <c r="D80" s="2"/>
      <c r="E80" s="2"/>
      <c r="F80" s="2"/>
      <c r="G80" s="2"/>
      <c r="H80" s="2"/>
      <c r="J80" s="2"/>
      <c r="K80" s="2"/>
      <c r="L80" s="2"/>
      <c r="M80" s="2"/>
      <c r="N80" s="2"/>
      <c r="O80" s="2"/>
      <c r="P80" s="2"/>
    </row>
    <row r="81" spans="2:2" s="2" customFormat="1" x14ac:dyDescent="0.2">
      <c r="B81" s="9"/>
    </row>
    <row r="82" spans="2:2" s="2" customFormat="1" x14ac:dyDescent="0.2">
      <c r="B82" s="9"/>
    </row>
    <row r="83" spans="2:2" s="2" customFormat="1" x14ac:dyDescent="0.2">
      <c r="B83" s="9"/>
    </row>
    <row r="84" spans="2:2" s="2" customFormat="1" x14ac:dyDescent="0.2">
      <c r="B84" s="9"/>
    </row>
    <row r="85" spans="2:2" s="2" customFormat="1" x14ac:dyDescent="0.2">
      <c r="B85" s="9"/>
    </row>
    <row r="86" spans="2:2" s="2" customFormat="1" x14ac:dyDescent="0.2">
      <c r="B86" s="9"/>
    </row>
    <row r="87" spans="2:2" s="2" customFormat="1" x14ac:dyDescent="0.2">
      <c r="B87" s="9"/>
    </row>
    <row r="88" spans="2:2" s="2" customFormat="1" x14ac:dyDescent="0.2">
      <c r="B88" s="9"/>
    </row>
    <row r="89" spans="2:2" s="2" customFormat="1" x14ac:dyDescent="0.2">
      <c r="B89" s="9"/>
    </row>
    <row r="90" spans="2:2" s="2" customFormat="1" x14ac:dyDescent="0.2">
      <c r="B90" s="9"/>
    </row>
    <row r="91" spans="2:2" s="2" customFormat="1" x14ac:dyDescent="0.2">
      <c r="B91" s="9"/>
    </row>
    <row r="92" spans="2:2" s="2" customFormat="1" x14ac:dyDescent="0.2">
      <c r="B92" s="9"/>
    </row>
    <row r="93" spans="2:2" s="2" customFormat="1" x14ac:dyDescent="0.2">
      <c r="B93" s="9"/>
    </row>
    <row r="94" spans="2:2" s="2" customFormat="1" x14ac:dyDescent="0.2">
      <c r="B94" s="9"/>
    </row>
    <row r="95" spans="2:2" s="2" customFormat="1" x14ac:dyDescent="0.2">
      <c r="B95" s="9"/>
    </row>
    <row r="96" spans="2:2" s="2" customFormat="1" x14ac:dyDescent="0.2">
      <c r="B96" s="9"/>
    </row>
    <row r="97" spans="2:2" s="2" customFormat="1" x14ac:dyDescent="0.2">
      <c r="B97" s="9"/>
    </row>
    <row r="98" spans="2:2" s="2" customFormat="1" x14ac:dyDescent="0.2">
      <c r="B98" s="9"/>
    </row>
    <row r="99" spans="2:2" s="2" customFormat="1" x14ac:dyDescent="0.2">
      <c r="B99" s="9"/>
    </row>
    <row r="100" spans="2:2" s="2" customFormat="1" x14ac:dyDescent="0.2">
      <c r="B100" s="9"/>
    </row>
    <row r="101" spans="2:2" s="2" customFormat="1" x14ac:dyDescent="0.2">
      <c r="B101" s="9"/>
    </row>
    <row r="102" spans="2:2" s="2" customFormat="1" x14ac:dyDescent="0.2">
      <c r="B102" s="9"/>
    </row>
    <row r="103" spans="2:2" s="2" customFormat="1" x14ac:dyDescent="0.2">
      <c r="B103" s="9"/>
    </row>
    <row r="104" spans="2:2" s="2" customFormat="1" x14ac:dyDescent="0.2">
      <c r="B104" s="9"/>
    </row>
    <row r="105" spans="2:2" s="2" customFormat="1" x14ac:dyDescent="0.2">
      <c r="B105" s="9"/>
    </row>
    <row r="106" spans="2:2" s="2" customFormat="1" x14ac:dyDescent="0.2">
      <c r="B106" s="9"/>
    </row>
    <row r="107" spans="2:2" s="2" customFormat="1" x14ac:dyDescent="0.2">
      <c r="B107" s="9"/>
    </row>
    <row r="108" spans="2:2" s="2" customFormat="1" x14ac:dyDescent="0.2">
      <c r="B108" s="9"/>
    </row>
    <row r="109" spans="2:2" s="2" customFormat="1" x14ac:dyDescent="0.2">
      <c r="B109" s="9"/>
    </row>
    <row r="110" spans="2:2" s="2" customFormat="1" x14ac:dyDescent="0.2">
      <c r="B110" s="9"/>
    </row>
    <row r="111" spans="2:2" s="2" customFormat="1" x14ac:dyDescent="0.2">
      <c r="B111" s="9"/>
    </row>
    <row r="112" spans="2:2" s="2" customFormat="1" x14ac:dyDescent="0.2">
      <c r="B112" s="9"/>
    </row>
    <row r="113" spans="2:2" s="2" customFormat="1" x14ac:dyDescent="0.2">
      <c r="B113" s="9"/>
    </row>
    <row r="114" spans="2:2" s="2" customFormat="1" x14ac:dyDescent="0.2">
      <c r="B114" s="9"/>
    </row>
    <row r="115" spans="2:2" s="2" customFormat="1" x14ac:dyDescent="0.2">
      <c r="B115" s="9"/>
    </row>
    <row r="116" spans="2:2" s="2" customFormat="1" x14ac:dyDescent="0.2">
      <c r="B116" s="9"/>
    </row>
    <row r="117" spans="2:2" s="2" customFormat="1" x14ac:dyDescent="0.2">
      <c r="B117" s="9"/>
    </row>
    <row r="118" spans="2:2" s="2" customFormat="1" x14ac:dyDescent="0.2">
      <c r="B118" s="9"/>
    </row>
    <row r="119" spans="2:2" s="2" customFormat="1" x14ac:dyDescent="0.2">
      <c r="B119" s="9"/>
    </row>
    <row r="120" spans="2:2" s="2" customFormat="1" x14ac:dyDescent="0.2">
      <c r="B120" s="9"/>
    </row>
    <row r="121" spans="2:2" s="2" customFormat="1" x14ac:dyDescent="0.2">
      <c r="B121" s="9"/>
    </row>
    <row r="122" spans="2:2" s="2" customFormat="1" x14ac:dyDescent="0.2">
      <c r="B122" s="9"/>
    </row>
    <row r="123" spans="2:2" s="2" customFormat="1" x14ac:dyDescent="0.2">
      <c r="B123" s="9"/>
    </row>
    <row r="124" spans="2:2" s="2" customFormat="1" x14ac:dyDescent="0.2">
      <c r="B124" s="9"/>
    </row>
    <row r="125" spans="2:2" s="2" customFormat="1" x14ac:dyDescent="0.2">
      <c r="B125" s="9"/>
    </row>
    <row r="126" spans="2:2" s="2" customFormat="1" x14ac:dyDescent="0.2">
      <c r="B126" s="9"/>
    </row>
    <row r="127" spans="2:2" s="2" customFormat="1" x14ac:dyDescent="0.2">
      <c r="B127" s="9"/>
    </row>
    <row r="128" spans="2:2" s="2" customFormat="1" x14ac:dyDescent="0.2">
      <c r="B128" s="67" t="s">
        <v>83</v>
      </c>
    </row>
    <row r="129" spans="1:25" s="68" customFormat="1" x14ac:dyDescent="0.2">
      <c r="A129" s="9"/>
      <c r="B129" s="9"/>
      <c r="C129" s="9" t="s">
        <v>84</v>
      </c>
      <c r="D129" s="9" t="s">
        <v>85</v>
      </c>
      <c r="E129" s="9" t="s">
        <v>86</v>
      </c>
      <c r="F129" s="9"/>
      <c r="G129" s="9"/>
      <c r="H129" s="9" t="s">
        <v>76</v>
      </c>
      <c r="I129" s="9"/>
      <c r="J129" s="9" t="s">
        <v>75</v>
      </c>
      <c r="K129" s="9"/>
      <c r="L129" s="9"/>
      <c r="M129" s="9"/>
      <c r="N129" s="9"/>
      <c r="O129" s="9"/>
      <c r="P129" s="9"/>
      <c r="Q129" s="9"/>
      <c r="R129" s="9"/>
      <c r="S129" s="9"/>
      <c r="T129" s="9"/>
      <c r="U129" s="9"/>
      <c r="V129" s="9"/>
      <c r="W129" s="9"/>
      <c r="X129" s="9"/>
      <c r="Y129" s="9"/>
    </row>
    <row r="130" spans="1:25" x14ac:dyDescent="0.2">
      <c r="B130" s="9"/>
      <c r="C130" s="69" t="s">
        <v>79</v>
      </c>
      <c r="D130" s="69" t="s">
        <v>79</v>
      </c>
      <c r="E130" s="69" t="s">
        <v>79</v>
      </c>
      <c r="F130" s="2"/>
      <c r="G130" s="2"/>
      <c r="H130" s="69" t="s">
        <v>79</v>
      </c>
      <c r="J130" s="2"/>
      <c r="K130" s="2"/>
      <c r="L130" s="2"/>
      <c r="M130" s="2"/>
      <c r="N130" s="2"/>
      <c r="O130" s="2"/>
      <c r="P130" s="2"/>
    </row>
    <row r="131" spans="1:25" x14ac:dyDescent="0.2">
      <c r="B131" s="9"/>
      <c r="C131" s="18" t="s">
        <v>87</v>
      </c>
      <c r="D131" s="2" t="s">
        <v>88</v>
      </c>
      <c r="E131" s="2" t="s">
        <v>89</v>
      </c>
      <c r="F131" s="2"/>
      <c r="G131" s="2"/>
      <c r="H131" s="2" t="s">
        <v>90</v>
      </c>
      <c r="J131" s="2" t="s">
        <v>91</v>
      </c>
      <c r="K131" s="2"/>
      <c r="L131" s="2"/>
      <c r="M131" s="2"/>
      <c r="N131" s="2"/>
      <c r="O131" s="2"/>
      <c r="P131" s="2"/>
    </row>
    <row r="132" spans="1:25" x14ac:dyDescent="0.2">
      <c r="B132" s="9"/>
      <c r="C132" s="2" t="s">
        <v>92</v>
      </c>
      <c r="D132" s="2" t="s">
        <v>93</v>
      </c>
      <c r="E132" s="2" t="s">
        <v>94</v>
      </c>
      <c r="F132" s="2"/>
      <c r="G132" s="2"/>
      <c r="H132" s="2" t="s">
        <v>95</v>
      </c>
      <c r="J132" s="2" t="s">
        <v>96</v>
      </c>
      <c r="K132" s="2"/>
      <c r="L132" s="2"/>
      <c r="M132" s="2"/>
      <c r="N132" s="2"/>
      <c r="O132" s="2"/>
      <c r="P132" s="2"/>
    </row>
    <row r="133" spans="1:25" x14ac:dyDescent="0.2">
      <c r="B133" s="9"/>
      <c r="C133" s="2" t="s">
        <v>97</v>
      </c>
      <c r="D133" s="2" t="s">
        <v>98</v>
      </c>
      <c r="E133" s="2" t="s">
        <v>99</v>
      </c>
      <c r="F133" s="2"/>
      <c r="G133" s="2"/>
      <c r="H133" s="2" t="s">
        <v>100</v>
      </c>
      <c r="J133" s="2"/>
      <c r="K133" s="2"/>
      <c r="L133" s="2"/>
      <c r="M133" s="2"/>
      <c r="N133" s="2"/>
      <c r="O133" s="2"/>
      <c r="P133" s="2"/>
    </row>
    <row r="134" spans="1:25" x14ac:dyDescent="0.2">
      <c r="B134" s="9"/>
      <c r="C134" s="2" t="s">
        <v>101</v>
      </c>
      <c r="D134" s="2" t="s">
        <v>102</v>
      </c>
      <c r="E134" s="2" t="s">
        <v>103</v>
      </c>
      <c r="F134" s="2"/>
      <c r="G134" s="2"/>
      <c r="H134" s="2" t="s">
        <v>104</v>
      </c>
      <c r="J134" s="2"/>
      <c r="K134" s="2"/>
      <c r="L134" s="2"/>
      <c r="M134" s="2"/>
      <c r="N134" s="2"/>
      <c r="O134" s="2"/>
      <c r="P134" s="2"/>
    </row>
    <row r="135" spans="1:25" x14ac:dyDescent="0.2">
      <c r="B135" s="9"/>
      <c r="C135" s="2" t="s">
        <v>105</v>
      </c>
      <c r="D135" s="2"/>
      <c r="E135" s="2" t="s">
        <v>106</v>
      </c>
      <c r="F135" s="2"/>
      <c r="G135" s="2"/>
      <c r="H135" s="2" t="s">
        <v>106</v>
      </c>
      <c r="J135" s="2"/>
      <c r="K135" s="2"/>
      <c r="L135" s="2"/>
      <c r="M135" s="2"/>
      <c r="N135" s="2"/>
      <c r="O135" s="2"/>
      <c r="P135" s="2"/>
    </row>
    <row r="136" spans="1:25" x14ac:dyDescent="0.2">
      <c r="B136" s="9"/>
      <c r="C136" s="2" t="s">
        <v>107</v>
      </c>
      <c r="D136" s="2"/>
      <c r="E136" s="2"/>
      <c r="F136" s="2"/>
      <c r="G136" s="2"/>
      <c r="H136" s="2"/>
      <c r="J136" s="2"/>
      <c r="K136" s="2"/>
      <c r="L136" s="2"/>
      <c r="M136" s="2"/>
      <c r="N136" s="2"/>
      <c r="O136" s="2"/>
      <c r="P136" s="2"/>
    </row>
    <row r="137" spans="1:25" x14ac:dyDescent="0.2">
      <c r="B137" s="9"/>
      <c r="C137" s="2" t="s">
        <v>108</v>
      </c>
      <c r="D137" s="2"/>
      <c r="E137" s="2"/>
      <c r="F137" s="2"/>
      <c r="G137" s="2"/>
      <c r="H137" s="2"/>
      <c r="J137" s="2"/>
      <c r="K137" s="2"/>
      <c r="L137" s="2"/>
      <c r="M137" s="2"/>
      <c r="N137" s="2"/>
      <c r="O137" s="2"/>
      <c r="P137" s="2"/>
    </row>
    <row r="138" spans="1:25" x14ac:dyDescent="0.2">
      <c r="B138" s="9"/>
      <c r="C138" s="2" t="s">
        <v>109</v>
      </c>
      <c r="D138" s="2"/>
      <c r="E138" s="2"/>
      <c r="F138" s="2"/>
      <c r="G138" s="2"/>
      <c r="H138" s="2"/>
      <c r="J138" s="2"/>
      <c r="K138" s="2"/>
      <c r="L138" s="2"/>
      <c r="M138" s="2"/>
      <c r="N138" s="2"/>
      <c r="O138" s="2"/>
      <c r="P138" s="2"/>
    </row>
    <row r="139" spans="1:25" x14ac:dyDescent="0.2">
      <c r="B139" s="9"/>
      <c r="C139" s="18" t="s">
        <v>110</v>
      </c>
      <c r="D139" s="2"/>
      <c r="E139" s="2"/>
      <c r="F139" s="2"/>
      <c r="G139" s="2"/>
      <c r="H139" s="2"/>
      <c r="J139" s="2"/>
      <c r="K139" s="2"/>
      <c r="L139" s="2"/>
      <c r="M139" s="2"/>
      <c r="N139" s="2"/>
      <c r="O139" s="2"/>
      <c r="P139" s="2"/>
    </row>
    <row r="140" spans="1:25" x14ac:dyDescent="0.2">
      <c r="B140" s="9"/>
    </row>
    <row r="141" spans="1:25" x14ac:dyDescent="0.2">
      <c r="B141" s="9"/>
    </row>
    <row r="142" spans="1:25" x14ac:dyDescent="0.2">
      <c r="B142" s="9"/>
    </row>
    <row r="143" spans="1:25" x14ac:dyDescent="0.2">
      <c r="B143" s="9"/>
    </row>
    <row r="144" spans="1:25" x14ac:dyDescent="0.2">
      <c r="B144" s="9"/>
    </row>
    <row r="145" spans="2:2" x14ac:dyDescent="0.2">
      <c r="B145" s="9"/>
    </row>
    <row r="146" spans="2:2" x14ac:dyDescent="0.2">
      <c r="B146" s="9"/>
    </row>
    <row r="147" spans="2:2" x14ac:dyDescent="0.2">
      <c r="B147" s="9"/>
    </row>
    <row r="148" spans="2:2" x14ac:dyDescent="0.2">
      <c r="B148" s="9"/>
    </row>
    <row r="149" spans="2:2" x14ac:dyDescent="0.2">
      <c r="B149" s="9"/>
    </row>
    <row r="150" spans="2:2" x14ac:dyDescent="0.2">
      <c r="B150" s="9"/>
    </row>
    <row r="151" spans="2:2" x14ac:dyDescent="0.2">
      <c r="B151" s="9"/>
    </row>
    <row r="152" spans="2:2" x14ac:dyDescent="0.2">
      <c r="B152" s="9"/>
    </row>
    <row r="153" spans="2:2" x14ac:dyDescent="0.2">
      <c r="B153" s="9"/>
    </row>
    <row r="154" spans="2:2" x14ac:dyDescent="0.2">
      <c r="B154" s="9"/>
    </row>
    <row r="155" spans="2:2" x14ac:dyDescent="0.2">
      <c r="B155" s="9"/>
    </row>
    <row r="156" spans="2:2" x14ac:dyDescent="0.2">
      <c r="B156" s="9"/>
    </row>
    <row r="157" spans="2:2" x14ac:dyDescent="0.2">
      <c r="B157" s="9"/>
    </row>
    <row r="158" spans="2:2" x14ac:dyDescent="0.2">
      <c r="B158" s="9"/>
    </row>
    <row r="159" spans="2:2" x14ac:dyDescent="0.2">
      <c r="B159" s="9"/>
    </row>
    <row r="160" spans="2:2" x14ac:dyDescent="0.2">
      <c r="B160" s="9"/>
    </row>
    <row r="161" spans="2:2" x14ac:dyDescent="0.2">
      <c r="B161" s="9"/>
    </row>
    <row r="162" spans="2:2" x14ac:dyDescent="0.2">
      <c r="B162" s="9"/>
    </row>
    <row r="163" spans="2:2" x14ac:dyDescent="0.2">
      <c r="B163" s="9"/>
    </row>
    <row r="164" spans="2:2" x14ac:dyDescent="0.2">
      <c r="B164" s="9"/>
    </row>
    <row r="165" spans="2:2" x14ac:dyDescent="0.2">
      <c r="B165" s="9"/>
    </row>
    <row r="166" spans="2:2" x14ac:dyDescent="0.2">
      <c r="B166" s="9"/>
    </row>
    <row r="167" spans="2:2" x14ac:dyDescent="0.2">
      <c r="B167" s="9"/>
    </row>
    <row r="168" spans="2:2" x14ac:dyDescent="0.2">
      <c r="B168" s="9"/>
    </row>
    <row r="169" spans="2:2" x14ac:dyDescent="0.2">
      <c r="B169" s="9"/>
    </row>
    <row r="170" spans="2:2" x14ac:dyDescent="0.2">
      <c r="B170" s="9"/>
    </row>
    <row r="171" spans="2:2" x14ac:dyDescent="0.2">
      <c r="B171" s="9"/>
    </row>
    <row r="172" spans="2:2" x14ac:dyDescent="0.2">
      <c r="B172" s="9"/>
    </row>
    <row r="173" spans="2:2" x14ac:dyDescent="0.2">
      <c r="B173" s="9"/>
    </row>
    <row r="174" spans="2:2" x14ac:dyDescent="0.2">
      <c r="B174" s="9"/>
    </row>
    <row r="175" spans="2:2" x14ac:dyDescent="0.2">
      <c r="B175" s="9"/>
    </row>
    <row r="176" spans="2:2" x14ac:dyDescent="0.2">
      <c r="B176" s="9"/>
    </row>
    <row r="177" spans="2:2" x14ac:dyDescent="0.2">
      <c r="B177" s="9"/>
    </row>
    <row r="178" spans="2:2" x14ac:dyDescent="0.2">
      <c r="B178" s="9"/>
    </row>
    <row r="179" spans="2:2" x14ac:dyDescent="0.2">
      <c r="B179" s="9"/>
    </row>
    <row r="180" spans="2:2" x14ac:dyDescent="0.2">
      <c r="B180" s="9"/>
    </row>
    <row r="181" spans="2:2" x14ac:dyDescent="0.2">
      <c r="B181" s="9"/>
    </row>
    <row r="182" spans="2:2" x14ac:dyDescent="0.2">
      <c r="B182" s="9"/>
    </row>
    <row r="183" spans="2:2" x14ac:dyDescent="0.2">
      <c r="B183" s="9"/>
    </row>
    <row r="184" spans="2:2" x14ac:dyDescent="0.2">
      <c r="B184" s="9"/>
    </row>
    <row r="185" spans="2:2" x14ac:dyDescent="0.2">
      <c r="B185" s="9"/>
    </row>
    <row r="186" spans="2:2" x14ac:dyDescent="0.2">
      <c r="B186" s="9"/>
    </row>
    <row r="187" spans="2:2" x14ac:dyDescent="0.2">
      <c r="B187" s="9"/>
    </row>
    <row r="188" spans="2:2" x14ac:dyDescent="0.2">
      <c r="B188" s="9"/>
    </row>
    <row r="189" spans="2:2" x14ac:dyDescent="0.2">
      <c r="B189" s="9"/>
    </row>
    <row r="190" spans="2:2" x14ac:dyDescent="0.2">
      <c r="B190" s="9"/>
    </row>
    <row r="191" spans="2:2" x14ac:dyDescent="0.2">
      <c r="B191" s="9"/>
    </row>
    <row r="192" spans="2:2" x14ac:dyDescent="0.2">
      <c r="B192" s="9"/>
    </row>
    <row r="193" spans="2:2" x14ac:dyDescent="0.2">
      <c r="B193" s="9"/>
    </row>
    <row r="194" spans="2:2" x14ac:dyDescent="0.2">
      <c r="B194" s="9"/>
    </row>
    <row r="195" spans="2:2" x14ac:dyDescent="0.2">
      <c r="B195" s="9"/>
    </row>
    <row r="196" spans="2:2" x14ac:dyDescent="0.2">
      <c r="B196" s="9"/>
    </row>
    <row r="197" spans="2:2" x14ac:dyDescent="0.2">
      <c r="B197" s="9"/>
    </row>
    <row r="198" spans="2:2" x14ac:dyDescent="0.2">
      <c r="B198" s="9"/>
    </row>
    <row r="199" spans="2:2" x14ac:dyDescent="0.2">
      <c r="B199" s="9"/>
    </row>
    <row r="200" spans="2:2" x14ac:dyDescent="0.2">
      <c r="B200" s="9"/>
    </row>
    <row r="201" spans="2:2" x14ac:dyDescent="0.2">
      <c r="B201" s="9"/>
    </row>
    <row r="202" spans="2:2" x14ac:dyDescent="0.2">
      <c r="B202" s="9"/>
    </row>
    <row r="203" spans="2:2" x14ac:dyDescent="0.2">
      <c r="B203" s="9"/>
    </row>
    <row r="204" spans="2:2" x14ac:dyDescent="0.2">
      <c r="B204" s="9"/>
    </row>
    <row r="205" spans="2:2" x14ac:dyDescent="0.2">
      <c r="B205" s="9"/>
    </row>
    <row r="206" spans="2:2" x14ac:dyDescent="0.2">
      <c r="B206" s="9"/>
    </row>
    <row r="207" spans="2:2" x14ac:dyDescent="0.2">
      <c r="B207" s="9"/>
    </row>
    <row r="208" spans="2:2" x14ac:dyDescent="0.2">
      <c r="B208" s="9"/>
    </row>
    <row r="209" spans="2:2" x14ac:dyDescent="0.2">
      <c r="B209" s="9"/>
    </row>
    <row r="210" spans="2:2" x14ac:dyDescent="0.2">
      <c r="B210" s="9"/>
    </row>
    <row r="211" spans="2:2" x14ac:dyDescent="0.2">
      <c r="B211" s="9"/>
    </row>
    <row r="212" spans="2:2" x14ac:dyDescent="0.2">
      <c r="B212" s="9"/>
    </row>
    <row r="213" spans="2:2" x14ac:dyDescent="0.2">
      <c r="B213" s="9"/>
    </row>
    <row r="214" spans="2:2" x14ac:dyDescent="0.2">
      <c r="B214" s="9"/>
    </row>
    <row r="215" spans="2:2" x14ac:dyDescent="0.2">
      <c r="B215" s="9"/>
    </row>
    <row r="216" spans="2:2" x14ac:dyDescent="0.2">
      <c r="B216" s="9"/>
    </row>
    <row r="217" spans="2:2" x14ac:dyDescent="0.2">
      <c r="B217" s="9"/>
    </row>
    <row r="218" spans="2:2" x14ac:dyDescent="0.2">
      <c r="B218" s="9"/>
    </row>
    <row r="219" spans="2:2" x14ac:dyDescent="0.2">
      <c r="B219" s="9"/>
    </row>
    <row r="220" spans="2:2" x14ac:dyDescent="0.2">
      <c r="B220" s="9"/>
    </row>
    <row r="221" spans="2:2" x14ac:dyDescent="0.2">
      <c r="B221" s="9"/>
    </row>
    <row r="222" spans="2:2" x14ac:dyDescent="0.2">
      <c r="B222" s="9"/>
    </row>
    <row r="223" spans="2:2" x14ac:dyDescent="0.2">
      <c r="B223" s="9"/>
    </row>
    <row r="224" spans="2:2" x14ac:dyDescent="0.2">
      <c r="B224" s="9"/>
    </row>
    <row r="225" spans="2:2" x14ac:dyDescent="0.2">
      <c r="B225" s="9"/>
    </row>
    <row r="226" spans="2:2" x14ac:dyDescent="0.2">
      <c r="B226" s="9"/>
    </row>
    <row r="227" spans="2:2" x14ac:dyDescent="0.2">
      <c r="B227" s="9"/>
    </row>
    <row r="228" spans="2:2" x14ac:dyDescent="0.2">
      <c r="B228" s="9"/>
    </row>
    <row r="229" spans="2:2" x14ac:dyDescent="0.2">
      <c r="B229" s="9"/>
    </row>
    <row r="230" spans="2:2" x14ac:dyDescent="0.2">
      <c r="B230" s="9"/>
    </row>
    <row r="231" spans="2:2" x14ac:dyDescent="0.2">
      <c r="B231" s="9"/>
    </row>
    <row r="232" spans="2:2" x14ac:dyDescent="0.2">
      <c r="B232" s="9"/>
    </row>
    <row r="233" spans="2:2" x14ac:dyDescent="0.2">
      <c r="B233" s="9"/>
    </row>
    <row r="234" spans="2:2" x14ac:dyDescent="0.2">
      <c r="B234" s="9"/>
    </row>
    <row r="235" spans="2:2" x14ac:dyDescent="0.2">
      <c r="B235" s="9"/>
    </row>
    <row r="236" spans="2:2" x14ac:dyDescent="0.2">
      <c r="B236" s="9"/>
    </row>
    <row r="237" spans="2:2" x14ac:dyDescent="0.2">
      <c r="B237" s="9"/>
    </row>
    <row r="238" spans="2:2" x14ac:dyDescent="0.2">
      <c r="B238" s="9"/>
    </row>
    <row r="239" spans="2:2" x14ac:dyDescent="0.2">
      <c r="B239" s="9"/>
    </row>
    <row r="240" spans="2:2"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3" spans="2:2" x14ac:dyDescent="0.2">
      <c r="B253" s="9"/>
    </row>
    <row r="254" spans="2:2" x14ac:dyDescent="0.2">
      <c r="B254" s="9"/>
    </row>
    <row r="255" spans="2:2" x14ac:dyDescent="0.2">
      <c r="B255" s="9"/>
    </row>
    <row r="256" spans="2:2" x14ac:dyDescent="0.2">
      <c r="B256" s="9"/>
    </row>
    <row r="257" spans="2:2" x14ac:dyDescent="0.2">
      <c r="B257" s="9"/>
    </row>
    <row r="258" spans="2:2" x14ac:dyDescent="0.2">
      <c r="B258" s="9"/>
    </row>
    <row r="259" spans="2:2" x14ac:dyDescent="0.2">
      <c r="B259" s="9"/>
    </row>
    <row r="260" spans="2:2" x14ac:dyDescent="0.2">
      <c r="B260" s="9"/>
    </row>
    <row r="261" spans="2:2" x14ac:dyDescent="0.2">
      <c r="B261" s="9"/>
    </row>
    <row r="262" spans="2:2" x14ac:dyDescent="0.2">
      <c r="B262" s="9"/>
    </row>
    <row r="263" spans="2:2" x14ac:dyDescent="0.2">
      <c r="B263" s="9"/>
    </row>
    <row r="264" spans="2:2" x14ac:dyDescent="0.2">
      <c r="B264" s="9"/>
    </row>
    <row r="265" spans="2:2" x14ac:dyDescent="0.2">
      <c r="B265" s="9"/>
    </row>
    <row r="266" spans="2:2" x14ac:dyDescent="0.2">
      <c r="B266" s="9"/>
    </row>
    <row r="267" spans="2:2" x14ac:dyDescent="0.2">
      <c r="B267" s="9"/>
    </row>
    <row r="268" spans="2:2" x14ac:dyDescent="0.2">
      <c r="B268" s="9"/>
    </row>
    <row r="269" spans="2:2" x14ac:dyDescent="0.2">
      <c r="B269" s="9"/>
    </row>
    <row r="270" spans="2:2" x14ac:dyDescent="0.2">
      <c r="B270" s="9"/>
    </row>
    <row r="271" spans="2:2" x14ac:dyDescent="0.2">
      <c r="B271" s="9"/>
    </row>
    <row r="272" spans="2:2" x14ac:dyDescent="0.2">
      <c r="B272" s="9"/>
    </row>
    <row r="273" spans="2:2" x14ac:dyDescent="0.2">
      <c r="B273" s="9"/>
    </row>
    <row r="274" spans="2:2" x14ac:dyDescent="0.2">
      <c r="B274" s="9"/>
    </row>
    <row r="275" spans="2:2" x14ac:dyDescent="0.2">
      <c r="B275" s="9"/>
    </row>
    <row r="276" spans="2:2" x14ac:dyDescent="0.2">
      <c r="B276" s="9"/>
    </row>
    <row r="277" spans="2:2" x14ac:dyDescent="0.2">
      <c r="B277" s="9"/>
    </row>
    <row r="278" spans="2:2" x14ac:dyDescent="0.2">
      <c r="B278" s="9"/>
    </row>
    <row r="279" spans="2:2" x14ac:dyDescent="0.2">
      <c r="B279" s="9"/>
    </row>
    <row r="280" spans="2:2" x14ac:dyDescent="0.2">
      <c r="B280" s="9"/>
    </row>
    <row r="281" spans="2:2" x14ac:dyDescent="0.2">
      <c r="B281" s="9"/>
    </row>
    <row r="282" spans="2:2" x14ac:dyDescent="0.2">
      <c r="B282" s="9"/>
    </row>
    <row r="283" spans="2:2" x14ac:dyDescent="0.2">
      <c r="B283" s="9"/>
    </row>
    <row r="284" spans="2:2" x14ac:dyDescent="0.2">
      <c r="B284" s="9"/>
    </row>
    <row r="285" spans="2:2" x14ac:dyDescent="0.2">
      <c r="B285" s="9"/>
    </row>
    <row r="286" spans="2:2" x14ac:dyDescent="0.2">
      <c r="B286" s="9"/>
    </row>
    <row r="287" spans="2:2" x14ac:dyDescent="0.2">
      <c r="B287" s="9"/>
    </row>
    <row r="288" spans="2:2" x14ac:dyDescent="0.2">
      <c r="B288" s="9"/>
    </row>
    <row r="289" spans="2:2" x14ac:dyDescent="0.2">
      <c r="B289" s="9"/>
    </row>
    <row r="290" spans="2:2" x14ac:dyDescent="0.2">
      <c r="B290" s="9"/>
    </row>
    <row r="291" spans="2:2" x14ac:dyDescent="0.2">
      <c r="B291" s="9"/>
    </row>
    <row r="292" spans="2:2" x14ac:dyDescent="0.2">
      <c r="B292" s="9"/>
    </row>
    <row r="293" spans="2:2" x14ac:dyDescent="0.2">
      <c r="B293" s="9"/>
    </row>
    <row r="294" spans="2:2" x14ac:dyDescent="0.2">
      <c r="B294" s="9"/>
    </row>
    <row r="295" spans="2:2" x14ac:dyDescent="0.2">
      <c r="B295" s="9"/>
    </row>
    <row r="296" spans="2:2" x14ac:dyDescent="0.2">
      <c r="B296" s="9"/>
    </row>
    <row r="297" spans="2:2" x14ac:dyDescent="0.2">
      <c r="B297" s="9"/>
    </row>
    <row r="298" spans="2:2" x14ac:dyDescent="0.2">
      <c r="B298" s="9"/>
    </row>
    <row r="299" spans="2:2" x14ac:dyDescent="0.2">
      <c r="B299" s="9"/>
    </row>
    <row r="300" spans="2:2" x14ac:dyDescent="0.2">
      <c r="B300" s="9"/>
    </row>
    <row r="301" spans="2:2" x14ac:dyDescent="0.2">
      <c r="B301" s="9"/>
    </row>
    <row r="302" spans="2:2" x14ac:dyDescent="0.2">
      <c r="B302" s="9"/>
    </row>
    <row r="303" spans="2:2" x14ac:dyDescent="0.2">
      <c r="B303" s="9"/>
    </row>
    <row r="304" spans="2:2" x14ac:dyDescent="0.2">
      <c r="B304" s="9"/>
    </row>
    <row r="305" spans="2:2" x14ac:dyDescent="0.2">
      <c r="B305" s="9"/>
    </row>
    <row r="306" spans="2:2" x14ac:dyDescent="0.2">
      <c r="B306" s="9"/>
    </row>
    <row r="307" spans="2:2" x14ac:dyDescent="0.2">
      <c r="B307" s="9"/>
    </row>
    <row r="308" spans="2:2" x14ac:dyDescent="0.2">
      <c r="B308" s="9"/>
    </row>
    <row r="309" spans="2:2" x14ac:dyDescent="0.2">
      <c r="B309" s="9"/>
    </row>
    <row r="310" spans="2:2" x14ac:dyDescent="0.2">
      <c r="B310" s="9"/>
    </row>
    <row r="311" spans="2:2" x14ac:dyDescent="0.2">
      <c r="B311" s="9"/>
    </row>
    <row r="312" spans="2:2" x14ac:dyDescent="0.2">
      <c r="B312" s="9"/>
    </row>
    <row r="313" spans="2:2" x14ac:dyDescent="0.2">
      <c r="B313" s="9"/>
    </row>
    <row r="314" spans="2:2" x14ac:dyDescent="0.2">
      <c r="B314" s="9"/>
    </row>
    <row r="315" spans="2:2" x14ac:dyDescent="0.2">
      <c r="B315" s="9"/>
    </row>
    <row r="316" spans="2:2" x14ac:dyDescent="0.2">
      <c r="B316" s="9"/>
    </row>
    <row r="317" spans="2:2" x14ac:dyDescent="0.2">
      <c r="B317" s="9"/>
    </row>
    <row r="318" spans="2:2" x14ac:dyDescent="0.2">
      <c r="B318" s="9"/>
    </row>
    <row r="319" spans="2:2" x14ac:dyDescent="0.2">
      <c r="B319" s="9"/>
    </row>
    <row r="320" spans="2:2" x14ac:dyDescent="0.2">
      <c r="B320" s="9"/>
    </row>
    <row r="321" spans="2:2" x14ac:dyDescent="0.2">
      <c r="B321" s="9"/>
    </row>
    <row r="322" spans="2:2" x14ac:dyDescent="0.2">
      <c r="B322" s="9"/>
    </row>
    <row r="323" spans="2:2" x14ac:dyDescent="0.2">
      <c r="B323" s="9"/>
    </row>
    <row r="324" spans="2:2" x14ac:dyDescent="0.2">
      <c r="B324" s="9"/>
    </row>
    <row r="325" spans="2:2" x14ac:dyDescent="0.2">
      <c r="B325" s="9"/>
    </row>
    <row r="326" spans="2:2" x14ac:dyDescent="0.2">
      <c r="B326" s="9"/>
    </row>
    <row r="327" spans="2:2" x14ac:dyDescent="0.2">
      <c r="B327" s="9"/>
    </row>
    <row r="328" spans="2:2" x14ac:dyDescent="0.2">
      <c r="B328" s="9"/>
    </row>
    <row r="329" spans="2:2" x14ac:dyDescent="0.2">
      <c r="B329" s="9"/>
    </row>
    <row r="330" spans="2:2" x14ac:dyDescent="0.2">
      <c r="B330" s="9"/>
    </row>
    <row r="331" spans="2:2" x14ac:dyDescent="0.2">
      <c r="B331" s="9"/>
    </row>
    <row r="332" spans="2:2" x14ac:dyDescent="0.2">
      <c r="B332" s="9"/>
    </row>
    <row r="333" spans="2:2" x14ac:dyDescent="0.2">
      <c r="B333" s="9"/>
    </row>
    <row r="334" spans="2:2" x14ac:dyDescent="0.2">
      <c r="B334" s="9"/>
    </row>
    <row r="335" spans="2:2" x14ac:dyDescent="0.2">
      <c r="B335" s="9"/>
    </row>
    <row r="336" spans="2:2" x14ac:dyDescent="0.2">
      <c r="B336" s="9"/>
    </row>
    <row r="337" spans="2:2" x14ac:dyDescent="0.2">
      <c r="B337" s="9"/>
    </row>
    <row r="338" spans="2:2" x14ac:dyDescent="0.2">
      <c r="B338" s="9"/>
    </row>
    <row r="339" spans="2:2" x14ac:dyDescent="0.2">
      <c r="B339" s="9"/>
    </row>
    <row r="340" spans="2:2" x14ac:dyDescent="0.2">
      <c r="B340" s="9"/>
    </row>
    <row r="341" spans="2:2" x14ac:dyDescent="0.2">
      <c r="B341" s="9"/>
    </row>
    <row r="342" spans="2:2" x14ac:dyDescent="0.2">
      <c r="B342" s="9"/>
    </row>
    <row r="343" spans="2:2" x14ac:dyDescent="0.2">
      <c r="B343" s="9"/>
    </row>
    <row r="344" spans="2:2" x14ac:dyDescent="0.2">
      <c r="B344" s="9"/>
    </row>
    <row r="345" spans="2:2" x14ac:dyDescent="0.2">
      <c r="B345" s="9"/>
    </row>
    <row r="346" spans="2:2" x14ac:dyDescent="0.2">
      <c r="B346" s="9"/>
    </row>
    <row r="347" spans="2:2" x14ac:dyDescent="0.2">
      <c r="B347" s="9"/>
    </row>
    <row r="348" spans="2:2" x14ac:dyDescent="0.2">
      <c r="B348" s="9"/>
    </row>
    <row r="349" spans="2:2" x14ac:dyDescent="0.2">
      <c r="B349" s="9"/>
    </row>
    <row r="350" spans="2:2" x14ac:dyDescent="0.2">
      <c r="B350" s="9"/>
    </row>
    <row r="351" spans="2:2" x14ac:dyDescent="0.2">
      <c r="B351" s="9"/>
    </row>
    <row r="352" spans="2:2" x14ac:dyDescent="0.2">
      <c r="B352" s="9"/>
    </row>
    <row r="353" spans="2:2" x14ac:dyDescent="0.2">
      <c r="B353" s="9"/>
    </row>
    <row r="354" spans="2:2" x14ac:dyDescent="0.2">
      <c r="B354" s="9"/>
    </row>
    <row r="355" spans="2:2" x14ac:dyDescent="0.2">
      <c r="B355" s="9"/>
    </row>
    <row r="356" spans="2:2" x14ac:dyDescent="0.2">
      <c r="B356" s="9"/>
    </row>
    <row r="357" spans="2:2" x14ac:dyDescent="0.2">
      <c r="B357" s="9"/>
    </row>
    <row r="358" spans="2:2" x14ac:dyDescent="0.2">
      <c r="B358" s="9"/>
    </row>
    <row r="359" spans="2:2" x14ac:dyDescent="0.2">
      <c r="B359" s="9"/>
    </row>
    <row r="360" spans="2:2" x14ac:dyDescent="0.2">
      <c r="B360" s="9"/>
    </row>
    <row r="361" spans="2:2" x14ac:dyDescent="0.2">
      <c r="B361" s="9"/>
    </row>
    <row r="362" spans="2:2" x14ac:dyDescent="0.2">
      <c r="B362" s="9"/>
    </row>
    <row r="363" spans="2:2" x14ac:dyDescent="0.2">
      <c r="B363" s="9"/>
    </row>
    <row r="364" spans="2:2" x14ac:dyDescent="0.2">
      <c r="B364" s="9"/>
    </row>
    <row r="365" spans="2:2" x14ac:dyDescent="0.2">
      <c r="B365" s="9"/>
    </row>
    <row r="366" spans="2:2" x14ac:dyDescent="0.2">
      <c r="B366" s="9"/>
    </row>
    <row r="367" spans="2:2" x14ac:dyDescent="0.2">
      <c r="B367" s="9"/>
    </row>
    <row r="368" spans="2:2" x14ac:dyDescent="0.2">
      <c r="B368" s="9"/>
    </row>
    <row r="369" spans="2:2" x14ac:dyDescent="0.2">
      <c r="B369" s="9"/>
    </row>
    <row r="370" spans="2:2" x14ac:dyDescent="0.2">
      <c r="B370" s="9"/>
    </row>
    <row r="371" spans="2:2" x14ac:dyDescent="0.2">
      <c r="B371" s="9"/>
    </row>
    <row r="372" spans="2:2" x14ac:dyDescent="0.2">
      <c r="B372" s="9"/>
    </row>
    <row r="373" spans="2:2" x14ac:dyDescent="0.2">
      <c r="B373" s="9"/>
    </row>
    <row r="374" spans="2:2" x14ac:dyDescent="0.2">
      <c r="B374" s="9"/>
    </row>
    <row r="375" spans="2:2" x14ac:dyDescent="0.2">
      <c r="B375" s="9"/>
    </row>
    <row r="376" spans="2:2" x14ac:dyDescent="0.2">
      <c r="B376" s="9"/>
    </row>
    <row r="377" spans="2:2" x14ac:dyDescent="0.2">
      <c r="B377" s="9"/>
    </row>
    <row r="378" spans="2:2" x14ac:dyDescent="0.2">
      <c r="B378" s="9"/>
    </row>
  </sheetData>
  <sheetProtection formatCells="0" formatRows="0" insertRows="0" insertHyperlinks="0" deleteRows="0" selectLockedCells="1"/>
  <mergeCells count="72">
    <mergeCell ref="J23:P23"/>
    <mergeCell ref="B12:C12"/>
    <mergeCell ref="D12:E12"/>
    <mergeCell ref="B1:Q1"/>
    <mergeCell ref="B2:Q2"/>
    <mergeCell ref="B4:C4"/>
    <mergeCell ref="B5:C5"/>
    <mergeCell ref="G5:J5"/>
    <mergeCell ref="B6:C6"/>
    <mergeCell ref="D6:O6"/>
    <mergeCell ref="B8:P8"/>
    <mergeCell ref="B10:C10"/>
    <mergeCell ref="D10:E10"/>
    <mergeCell ref="B11:C11"/>
    <mergeCell ref="D11:E11"/>
    <mergeCell ref="N46:P46"/>
    <mergeCell ref="J33:P33"/>
    <mergeCell ref="J24:P24"/>
    <mergeCell ref="B13:C13"/>
    <mergeCell ref="D13:E13"/>
    <mergeCell ref="G13:O16"/>
    <mergeCell ref="B14:C14"/>
    <mergeCell ref="D14:E14"/>
    <mergeCell ref="B15:C15"/>
    <mergeCell ref="D15:E15"/>
    <mergeCell ref="B16:C16"/>
    <mergeCell ref="D16:E16"/>
    <mergeCell ref="B17:C17"/>
    <mergeCell ref="D17:E17"/>
    <mergeCell ref="B20:P20"/>
    <mergeCell ref="J22:P22"/>
    <mergeCell ref="J25:P25"/>
    <mergeCell ref="J26:P26"/>
    <mergeCell ref="J31:P31"/>
    <mergeCell ref="J34:P34"/>
    <mergeCell ref="B44:P44"/>
    <mergeCell ref="J40:P40"/>
    <mergeCell ref="J41:P41"/>
    <mergeCell ref="J36:P36"/>
    <mergeCell ref="J38:P38"/>
    <mergeCell ref="J39:P39"/>
    <mergeCell ref="J37:P37"/>
    <mergeCell ref="J35:P35"/>
    <mergeCell ref="N64:P64"/>
    <mergeCell ref="N65:P65"/>
    <mergeCell ref="N47:P47"/>
    <mergeCell ref="N54:P54"/>
    <mergeCell ref="N55:P55"/>
    <mergeCell ref="N56:P56"/>
    <mergeCell ref="N57:P57"/>
    <mergeCell ref="B50:P50"/>
    <mergeCell ref="N52:P52"/>
    <mergeCell ref="N58:P58"/>
    <mergeCell ref="N62:P62"/>
    <mergeCell ref="N63:P63"/>
    <mergeCell ref="N53:P53"/>
    <mergeCell ref="N72:P72"/>
    <mergeCell ref="J27:P27"/>
    <mergeCell ref="J28:P28"/>
    <mergeCell ref="J29:P29"/>
    <mergeCell ref="J30:P30"/>
    <mergeCell ref="J32:P32"/>
    <mergeCell ref="N70:P70"/>
    <mergeCell ref="N71:P71"/>
    <mergeCell ref="N66:P66"/>
    <mergeCell ref="N67:P67"/>
    <mergeCell ref="N68:P68"/>
    <mergeCell ref="N69:P69"/>
    <mergeCell ref="N60:P60"/>
    <mergeCell ref="N61:P61"/>
    <mergeCell ref="N59:P59"/>
    <mergeCell ref="N48:P48"/>
  </mergeCells>
  <conditionalFormatting sqref="H47 H54:H72">
    <cfRule type="cellIs" dxfId="7" priority="4" stopIfTrue="1" operator="equal">
      <formula>0</formula>
    </cfRule>
  </conditionalFormatting>
  <conditionalFormatting sqref="G47 G54:G72">
    <cfRule type="cellIs" dxfId="6" priority="3" stopIfTrue="1" operator="equal">
      <formula>1</formula>
    </cfRule>
  </conditionalFormatting>
  <conditionalFormatting sqref="H53">
    <cfRule type="cellIs" dxfId="5" priority="2" stopIfTrue="1" operator="equal">
      <formula>0</formula>
    </cfRule>
  </conditionalFormatting>
  <conditionalFormatting sqref="G53">
    <cfRule type="cellIs" dxfId="4" priority="1" stopIfTrue="1" operator="equal">
      <formula>1</formula>
    </cfRule>
  </conditionalFormatting>
  <dataValidations count="7">
    <dataValidation type="list" allowBlank="1" showInputMessage="1" showErrorMessage="1" sqref="L65568:L65606 L53:L71 JH53:JH71 TD53:TD71 ACZ53:ACZ71 AMV53:AMV71 AWR53:AWR71 BGN53:BGN71 BQJ53:BQJ71 CAF53:CAF71 CKB53:CKB71 CTX53:CTX71 DDT53:DDT71 DNP53:DNP71 DXL53:DXL71 EHH53:EHH71 ERD53:ERD71 FAZ53:FAZ71 FKV53:FKV71 FUR53:FUR71 GEN53:GEN71 GOJ53:GOJ71 GYF53:GYF71 HIB53:HIB71 HRX53:HRX71 IBT53:IBT71 ILP53:ILP71 IVL53:IVL71 JFH53:JFH71 JPD53:JPD71 JYZ53:JYZ71 KIV53:KIV71 KSR53:KSR71 LCN53:LCN71 LMJ53:LMJ71 LWF53:LWF71 MGB53:MGB71 MPX53:MPX71 MZT53:MZT71 NJP53:NJP71 NTL53:NTL71 ODH53:ODH71 OND53:OND71 OWZ53:OWZ71 PGV53:PGV71 PQR53:PQR71 QAN53:QAN71 QKJ53:QKJ71 QUF53:QUF71 REB53:REB71 RNX53:RNX71 RXT53:RXT71 SHP53:SHP71 SRL53:SRL71 TBH53:TBH71 TLD53:TLD71 TUZ53:TUZ71 UEV53:UEV71 UOR53:UOR71 UYN53:UYN71 VIJ53:VIJ71 VSF53:VSF71 WCB53:WCB71 WLX53:WLX71 WVT53:WVT71 JH65568:JH65606 TD65568:TD65606 ACZ65568:ACZ65606 AMV65568:AMV65606 AWR65568:AWR65606 BGN65568:BGN65606 BQJ65568:BQJ65606 CAF65568:CAF65606 CKB65568:CKB65606 CTX65568:CTX65606 DDT65568:DDT65606 DNP65568:DNP65606 DXL65568:DXL65606 EHH65568:EHH65606 ERD65568:ERD65606 FAZ65568:FAZ65606 FKV65568:FKV65606 FUR65568:FUR65606 GEN65568:GEN65606 GOJ65568:GOJ65606 GYF65568:GYF65606 HIB65568:HIB65606 HRX65568:HRX65606 IBT65568:IBT65606 ILP65568:ILP65606 IVL65568:IVL65606 JFH65568:JFH65606 JPD65568:JPD65606 JYZ65568:JYZ65606 KIV65568:KIV65606 KSR65568:KSR65606 LCN65568:LCN65606 LMJ65568:LMJ65606 LWF65568:LWF65606 MGB65568:MGB65606 MPX65568:MPX65606 MZT65568:MZT65606 NJP65568:NJP65606 NTL65568:NTL65606 ODH65568:ODH65606 OND65568:OND65606 OWZ65568:OWZ65606 PGV65568:PGV65606 PQR65568:PQR65606 QAN65568:QAN65606 QKJ65568:QKJ65606 QUF65568:QUF65606 REB65568:REB65606 RNX65568:RNX65606 RXT65568:RXT65606 SHP65568:SHP65606 SRL65568:SRL65606 TBH65568:TBH65606 TLD65568:TLD65606 TUZ65568:TUZ65606 UEV65568:UEV65606 UOR65568:UOR65606 UYN65568:UYN65606 VIJ65568:VIJ65606 VSF65568:VSF65606 WCB65568:WCB65606 WLX65568:WLX65606 WVT65568:WVT65606 L131104:L131142 JH131104:JH131142 TD131104:TD131142 ACZ131104:ACZ131142 AMV131104:AMV131142 AWR131104:AWR131142 BGN131104:BGN131142 BQJ131104:BQJ131142 CAF131104:CAF131142 CKB131104:CKB131142 CTX131104:CTX131142 DDT131104:DDT131142 DNP131104:DNP131142 DXL131104:DXL131142 EHH131104:EHH131142 ERD131104:ERD131142 FAZ131104:FAZ131142 FKV131104:FKV131142 FUR131104:FUR131142 GEN131104:GEN131142 GOJ131104:GOJ131142 GYF131104:GYF131142 HIB131104:HIB131142 HRX131104:HRX131142 IBT131104:IBT131142 ILP131104:ILP131142 IVL131104:IVL131142 JFH131104:JFH131142 JPD131104:JPD131142 JYZ131104:JYZ131142 KIV131104:KIV131142 KSR131104:KSR131142 LCN131104:LCN131142 LMJ131104:LMJ131142 LWF131104:LWF131142 MGB131104:MGB131142 MPX131104:MPX131142 MZT131104:MZT131142 NJP131104:NJP131142 NTL131104:NTL131142 ODH131104:ODH131142 OND131104:OND131142 OWZ131104:OWZ131142 PGV131104:PGV131142 PQR131104:PQR131142 QAN131104:QAN131142 QKJ131104:QKJ131142 QUF131104:QUF131142 REB131104:REB131142 RNX131104:RNX131142 RXT131104:RXT131142 SHP131104:SHP131142 SRL131104:SRL131142 TBH131104:TBH131142 TLD131104:TLD131142 TUZ131104:TUZ131142 UEV131104:UEV131142 UOR131104:UOR131142 UYN131104:UYN131142 VIJ131104:VIJ131142 VSF131104:VSF131142 WCB131104:WCB131142 WLX131104:WLX131142 WVT131104:WVT131142 L196640:L196678 JH196640:JH196678 TD196640:TD196678 ACZ196640:ACZ196678 AMV196640:AMV196678 AWR196640:AWR196678 BGN196640:BGN196678 BQJ196640:BQJ196678 CAF196640:CAF196678 CKB196640:CKB196678 CTX196640:CTX196678 DDT196640:DDT196678 DNP196640:DNP196678 DXL196640:DXL196678 EHH196640:EHH196678 ERD196640:ERD196678 FAZ196640:FAZ196678 FKV196640:FKV196678 FUR196640:FUR196678 GEN196640:GEN196678 GOJ196640:GOJ196678 GYF196640:GYF196678 HIB196640:HIB196678 HRX196640:HRX196678 IBT196640:IBT196678 ILP196640:ILP196678 IVL196640:IVL196678 JFH196640:JFH196678 JPD196640:JPD196678 JYZ196640:JYZ196678 KIV196640:KIV196678 KSR196640:KSR196678 LCN196640:LCN196678 LMJ196640:LMJ196678 LWF196640:LWF196678 MGB196640:MGB196678 MPX196640:MPX196678 MZT196640:MZT196678 NJP196640:NJP196678 NTL196640:NTL196678 ODH196640:ODH196678 OND196640:OND196678 OWZ196640:OWZ196678 PGV196640:PGV196678 PQR196640:PQR196678 QAN196640:QAN196678 QKJ196640:QKJ196678 QUF196640:QUF196678 REB196640:REB196678 RNX196640:RNX196678 RXT196640:RXT196678 SHP196640:SHP196678 SRL196640:SRL196678 TBH196640:TBH196678 TLD196640:TLD196678 TUZ196640:TUZ196678 UEV196640:UEV196678 UOR196640:UOR196678 UYN196640:UYN196678 VIJ196640:VIJ196678 VSF196640:VSF196678 WCB196640:WCB196678 WLX196640:WLX196678 WVT196640:WVT196678 L262176:L262214 JH262176:JH262214 TD262176:TD262214 ACZ262176:ACZ262214 AMV262176:AMV262214 AWR262176:AWR262214 BGN262176:BGN262214 BQJ262176:BQJ262214 CAF262176:CAF262214 CKB262176:CKB262214 CTX262176:CTX262214 DDT262176:DDT262214 DNP262176:DNP262214 DXL262176:DXL262214 EHH262176:EHH262214 ERD262176:ERD262214 FAZ262176:FAZ262214 FKV262176:FKV262214 FUR262176:FUR262214 GEN262176:GEN262214 GOJ262176:GOJ262214 GYF262176:GYF262214 HIB262176:HIB262214 HRX262176:HRX262214 IBT262176:IBT262214 ILP262176:ILP262214 IVL262176:IVL262214 JFH262176:JFH262214 JPD262176:JPD262214 JYZ262176:JYZ262214 KIV262176:KIV262214 KSR262176:KSR262214 LCN262176:LCN262214 LMJ262176:LMJ262214 LWF262176:LWF262214 MGB262176:MGB262214 MPX262176:MPX262214 MZT262176:MZT262214 NJP262176:NJP262214 NTL262176:NTL262214 ODH262176:ODH262214 OND262176:OND262214 OWZ262176:OWZ262214 PGV262176:PGV262214 PQR262176:PQR262214 QAN262176:QAN262214 QKJ262176:QKJ262214 QUF262176:QUF262214 REB262176:REB262214 RNX262176:RNX262214 RXT262176:RXT262214 SHP262176:SHP262214 SRL262176:SRL262214 TBH262176:TBH262214 TLD262176:TLD262214 TUZ262176:TUZ262214 UEV262176:UEV262214 UOR262176:UOR262214 UYN262176:UYN262214 VIJ262176:VIJ262214 VSF262176:VSF262214 WCB262176:WCB262214 WLX262176:WLX262214 WVT262176:WVT262214 L327712:L327750 JH327712:JH327750 TD327712:TD327750 ACZ327712:ACZ327750 AMV327712:AMV327750 AWR327712:AWR327750 BGN327712:BGN327750 BQJ327712:BQJ327750 CAF327712:CAF327750 CKB327712:CKB327750 CTX327712:CTX327750 DDT327712:DDT327750 DNP327712:DNP327750 DXL327712:DXL327750 EHH327712:EHH327750 ERD327712:ERD327750 FAZ327712:FAZ327750 FKV327712:FKV327750 FUR327712:FUR327750 GEN327712:GEN327750 GOJ327712:GOJ327750 GYF327712:GYF327750 HIB327712:HIB327750 HRX327712:HRX327750 IBT327712:IBT327750 ILP327712:ILP327750 IVL327712:IVL327750 JFH327712:JFH327750 JPD327712:JPD327750 JYZ327712:JYZ327750 KIV327712:KIV327750 KSR327712:KSR327750 LCN327712:LCN327750 LMJ327712:LMJ327750 LWF327712:LWF327750 MGB327712:MGB327750 MPX327712:MPX327750 MZT327712:MZT327750 NJP327712:NJP327750 NTL327712:NTL327750 ODH327712:ODH327750 OND327712:OND327750 OWZ327712:OWZ327750 PGV327712:PGV327750 PQR327712:PQR327750 QAN327712:QAN327750 QKJ327712:QKJ327750 QUF327712:QUF327750 REB327712:REB327750 RNX327712:RNX327750 RXT327712:RXT327750 SHP327712:SHP327750 SRL327712:SRL327750 TBH327712:TBH327750 TLD327712:TLD327750 TUZ327712:TUZ327750 UEV327712:UEV327750 UOR327712:UOR327750 UYN327712:UYN327750 VIJ327712:VIJ327750 VSF327712:VSF327750 WCB327712:WCB327750 WLX327712:WLX327750 WVT327712:WVT327750 L393248:L393286 JH393248:JH393286 TD393248:TD393286 ACZ393248:ACZ393286 AMV393248:AMV393286 AWR393248:AWR393286 BGN393248:BGN393286 BQJ393248:BQJ393286 CAF393248:CAF393286 CKB393248:CKB393286 CTX393248:CTX393286 DDT393248:DDT393286 DNP393248:DNP393286 DXL393248:DXL393286 EHH393248:EHH393286 ERD393248:ERD393286 FAZ393248:FAZ393286 FKV393248:FKV393286 FUR393248:FUR393286 GEN393248:GEN393286 GOJ393248:GOJ393286 GYF393248:GYF393286 HIB393248:HIB393286 HRX393248:HRX393286 IBT393248:IBT393286 ILP393248:ILP393286 IVL393248:IVL393286 JFH393248:JFH393286 JPD393248:JPD393286 JYZ393248:JYZ393286 KIV393248:KIV393286 KSR393248:KSR393286 LCN393248:LCN393286 LMJ393248:LMJ393286 LWF393248:LWF393286 MGB393248:MGB393286 MPX393248:MPX393286 MZT393248:MZT393286 NJP393248:NJP393286 NTL393248:NTL393286 ODH393248:ODH393286 OND393248:OND393286 OWZ393248:OWZ393286 PGV393248:PGV393286 PQR393248:PQR393286 QAN393248:QAN393286 QKJ393248:QKJ393286 QUF393248:QUF393286 REB393248:REB393286 RNX393248:RNX393286 RXT393248:RXT393286 SHP393248:SHP393286 SRL393248:SRL393286 TBH393248:TBH393286 TLD393248:TLD393286 TUZ393248:TUZ393286 UEV393248:UEV393286 UOR393248:UOR393286 UYN393248:UYN393286 VIJ393248:VIJ393286 VSF393248:VSF393286 WCB393248:WCB393286 WLX393248:WLX393286 WVT393248:WVT393286 L458784:L458822 JH458784:JH458822 TD458784:TD458822 ACZ458784:ACZ458822 AMV458784:AMV458822 AWR458784:AWR458822 BGN458784:BGN458822 BQJ458784:BQJ458822 CAF458784:CAF458822 CKB458784:CKB458822 CTX458784:CTX458822 DDT458784:DDT458822 DNP458784:DNP458822 DXL458784:DXL458822 EHH458784:EHH458822 ERD458784:ERD458822 FAZ458784:FAZ458822 FKV458784:FKV458822 FUR458784:FUR458822 GEN458784:GEN458822 GOJ458784:GOJ458822 GYF458784:GYF458822 HIB458784:HIB458822 HRX458784:HRX458822 IBT458784:IBT458822 ILP458784:ILP458822 IVL458784:IVL458822 JFH458784:JFH458822 JPD458784:JPD458822 JYZ458784:JYZ458822 KIV458784:KIV458822 KSR458784:KSR458822 LCN458784:LCN458822 LMJ458784:LMJ458822 LWF458784:LWF458822 MGB458784:MGB458822 MPX458784:MPX458822 MZT458784:MZT458822 NJP458784:NJP458822 NTL458784:NTL458822 ODH458784:ODH458822 OND458784:OND458822 OWZ458784:OWZ458822 PGV458784:PGV458822 PQR458784:PQR458822 QAN458784:QAN458822 QKJ458784:QKJ458822 QUF458784:QUF458822 REB458784:REB458822 RNX458784:RNX458822 RXT458784:RXT458822 SHP458784:SHP458822 SRL458784:SRL458822 TBH458784:TBH458822 TLD458784:TLD458822 TUZ458784:TUZ458822 UEV458784:UEV458822 UOR458784:UOR458822 UYN458784:UYN458822 VIJ458784:VIJ458822 VSF458784:VSF458822 WCB458784:WCB458822 WLX458784:WLX458822 WVT458784:WVT458822 L524320:L524358 JH524320:JH524358 TD524320:TD524358 ACZ524320:ACZ524358 AMV524320:AMV524358 AWR524320:AWR524358 BGN524320:BGN524358 BQJ524320:BQJ524358 CAF524320:CAF524358 CKB524320:CKB524358 CTX524320:CTX524358 DDT524320:DDT524358 DNP524320:DNP524358 DXL524320:DXL524358 EHH524320:EHH524358 ERD524320:ERD524358 FAZ524320:FAZ524358 FKV524320:FKV524358 FUR524320:FUR524358 GEN524320:GEN524358 GOJ524320:GOJ524358 GYF524320:GYF524358 HIB524320:HIB524358 HRX524320:HRX524358 IBT524320:IBT524358 ILP524320:ILP524358 IVL524320:IVL524358 JFH524320:JFH524358 JPD524320:JPD524358 JYZ524320:JYZ524358 KIV524320:KIV524358 KSR524320:KSR524358 LCN524320:LCN524358 LMJ524320:LMJ524358 LWF524320:LWF524358 MGB524320:MGB524358 MPX524320:MPX524358 MZT524320:MZT524358 NJP524320:NJP524358 NTL524320:NTL524358 ODH524320:ODH524358 OND524320:OND524358 OWZ524320:OWZ524358 PGV524320:PGV524358 PQR524320:PQR524358 QAN524320:QAN524358 QKJ524320:QKJ524358 QUF524320:QUF524358 REB524320:REB524358 RNX524320:RNX524358 RXT524320:RXT524358 SHP524320:SHP524358 SRL524320:SRL524358 TBH524320:TBH524358 TLD524320:TLD524358 TUZ524320:TUZ524358 UEV524320:UEV524358 UOR524320:UOR524358 UYN524320:UYN524358 VIJ524320:VIJ524358 VSF524320:VSF524358 WCB524320:WCB524358 WLX524320:WLX524358 WVT524320:WVT524358 L589856:L589894 JH589856:JH589894 TD589856:TD589894 ACZ589856:ACZ589894 AMV589856:AMV589894 AWR589856:AWR589894 BGN589856:BGN589894 BQJ589856:BQJ589894 CAF589856:CAF589894 CKB589856:CKB589894 CTX589856:CTX589894 DDT589856:DDT589894 DNP589856:DNP589894 DXL589856:DXL589894 EHH589856:EHH589894 ERD589856:ERD589894 FAZ589856:FAZ589894 FKV589856:FKV589894 FUR589856:FUR589894 GEN589856:GEN589894 GOJ589856:GOJ589894 GYF589856:GYF589894 HIB589856:HIB589894 HRX589856:HRX589894 IBT589856:IBT589894 ILP589856:ILP589894 IVL589856:IVL589894 JFH589856:JFH589894 JPD589856:JPD589894 JYZ589856:JYZ589894 KIV589856:KIV589894 KSR589856:KSR589894 LCN589856:LCN589894 LMJ589856:LMJ589894 LWF589856:LWF589894 MGB589856:MGB589894 MPX589856:MPX589894 MZT589856:MZT589894 NJP589856:NJP589894 NTL589856:NTL589894 ODH589856:ODH589894 OND589856:OND589894 OWZ589856:OWZ589894 PGV589856:PGV589894 PQR589856:PQR589894 QAN589856:QAN589894 QKJ589856:QKJ589894 QUF589856:QUF589894 REB589856:REB589894 RNX589856:RNX589894 RXT589856:RXT589894 SHP589856:SHP589894 SRL589856:SRL589894 TBH589856:TBH589894 TLD589856:TLD589894 TUZ589856:TUZ589894 UEV589856:UEV589894 UOR589856:UOR589894 UYN589856:UYN589894 VIJ589856:VIJ589894 VSF589856:VSF589894 WCB589856:WCB589894 WLX589856:WLX589894 WVT589856:WVT589894 L655392:L655430 JH655392:JH655430 TD655392:TD655430 ACZ655392:ACZ655430 AMV655392:AMV655430 AWR655392:AWR655430 BGN655392:BGN655430 BQJ655392:BQJ655430 CAF655392:CAF655430 CKB655392:CKB655430 CTX655392:CTX655430 DDT655392:DDT655430 DNP655392:DNP655430 DXL655392:DXL655430 EHH655392:EHH655430 ERD655392:ERD655430 FAZ655392:FAZ655430 FKV655392:FKV655430 FUR655392:FUR655430 GEN655392:GEN655430 GOJ655392:GOJ655430 GYF655392:GYF655430 HIB655392:HIB655430 HRX655392:HRX655430 IBT655392:IBT655430 ILP655392:ILP655430 IVL655392:IVL655430 JFH655392:JFH655430 JPD655392:JPD655430 JYZ655392:JYZ655430 KIV655392:KIV655430 KSR655392:KSR655430 LCN655392:LCN655430 LMJ655392:LMJ655430 LWF655392:LWF655430 MGB655392:MGB655430 MPX655392:MPX655430 MZT655392:MZT655430 NJP655392:NJP655430 NTL655392:NTL655430 ODH655392:ODH655430 OND655392:OND655430 OWZ655392:OWZ655430 PGV655392:PGV655430 PQR655392:PQR655430 QAN655392:QAN655430 QKJ655392:QKJ655430 QUF655392:QUF655430 REB655392:REB655430 RNX655392:RNX655430 RXT655392:RXT655430 SHP655392:SHP655430 SRL655392:SRL655430 TBH655392:TBH655430 TLD655392:TLD655430 TUZ655392:TUZ655430 UEV655392:UEV655430 UOR655392:UOR655430 UYN655392:UYN655430 VIJ655392:VIJ655430 VSF655392:VSF655430 WCB655392:WCB655430 WLX655392:WLX655430 WVT655392:WVT655430 L720928:L720966 JH720928:JH720966 TD720928:TD720966 ACZ720928:ACZ720966 AMV720928:AMV720966 AWR720928:AWR720966 BGN720928:BGN720966 BQJ720928:BQJ720966 CAF720928:CAF720966 CKB720928:CKB720966 CTX720928:CTX720966 DDT720928:DDT720966 DNP720928:DNP720966 DXL720928:DXL720966 EHH720928:EHH720966 ERD720928:ERD720966 FAZ720928:FAZ720966 FKV720928:FKV720966 FUR720928:FUR720966 GEN720928:GEN720966 GOJ720928:GOJ720966 GYF720928:GYF720966 HIB720928:HIB720966 HRX720928:HRX720966 IBT720928:IBT720966 ILP720928:ILP720966 IVL720928:IVL720966 JFH720928:JFH720966 JPD720928:JPD720966 JYZ720928:JYZ720966 KIV720928:KIV720966 KSR720928:KSR720966 LCN720928:LCN720966 LMJ720928:LMJ720966 LWF720928:LWF720966 MGB720928:MGB720966 MPX720928:MPX720966 MZT720928:MZT720966 NJP720928:NJP720966 NTL720928:NTL720966 ODH720928:ODH720966 OND720928:OND720966 OWZ720928:OWZ720966 PGV720928:PGV720966 PQR720928:PQR720966 QAN720928:QAN720966 QKJ720928:QKJ720966 QUF720928:QUF720966 REB720928:REB720966 RNX720928:RNX720966 RXT720928:RXT720966 SHP720928:SHP720966 SRL720928:SRL720966 TBH720928:TBH720966 TLD720928:TLD720966 TUZ720928:TUZ720966 UEV720928:UEV720966 UOR720928:UOR720966 UYN720928:UYN720966 VIJ720928:VIJ720966 VSF720928:VSF720966 WCB720928:WCB720966 WLX720928:WLX720966 WVT720928:WVT720966 L786464:L786502 JH786464:JH786502 TD786464:TD786502 ACZ786464:ACZ786502 AMV786464:AMV786502 AWR786464:AWR786502 BGN786464:BGN786502 BQJ786464:BQJ786502 CAF786464:CAF786502 CKB786464:CKB786502 CTX786464:CTX786502 DDT786464:DDT786502 DNP786464:DNP786502 DXL786464:DXL786502 EHH786464:EHH786502 ERD786464:ERD786502 FAZ786464:FAZ786502 FKV786464:FKV786502 FUR786464:FUR786502 GEN786464:GEN786502 GOJ786464:GOJ786502 GYF786464:GYF786502 HIB786464:HIB786502 HRX786464:HRX786502 IBT786464:IBT786502 ILP786464:ILP786502 IVL786464:IVL786502 JFH786464:JFH786502 JPD786464:JPD786502 JYZ786464:JYZ786502 KIV786464:KIV786502 KSR786464:KSR786502 LCN786464:LCN786502 LMJ786464:LMJ786502 LWF786464:LWF786502 MGB786464:MGB786502 MPX786464:MPX786502 MZT786464:MZT786502 NJP786464:NJP786502 NTL786464:NTL786502 ODH786464:ODH786502 OND786464:OND786502 OWZ786464:OWZ786502 PGV786464:PGV786502 PQR786464:PQR786502 QAN786464:QAN786502 QKJ786464:QKJ786502 QUF786464:QUF786502 REB786464:REB786502 RNX786464:RNX786502 RXT786464:RXT786502 SHP786464:SHP786502 SRL786464:SRL786502 TBH786464:TBH786502 TLD786464:TLD786502 TUZ786464:TUZ786502 UEV786464:UEV786502 UOR786464:UOR786502 UYN786464:UYN786502 VIJ786464:VIJ786502 VSF786464:VSF786502 WCB786464:WCB786502 WLX786464:WLX786502 WVT786464:WVT786502 L852000:L852038 JH852000:JH852038 TD852000:TD852038 ACZ852000:ACZ852038 AMV852000:AMV852038 AWR852000:AWR852038 BGN852000:BGN852038 BQJ852000:BQJ852038 CAF852000:CAF852038 CKB852000:CKB852038 CTX852000:CTX852038 DDT852000:DDT852038 DNP852000:DNP852038 DXL852000:DXL852038 EHH852000:EHH852038 ERD852000:ERD852038 FAZ852000:FAZ852038 FKV852000:FKV852038 FUR852000:FUR852038 GEN852000:GEN852038 GOJ852000:GOJ852038 GYF852000:GYF852038 HIB852000:HIB852038 HRX852000:HRX852038 IBT852000:IBT852038 ILP852000:ILP852038 IVL852000:IVL852038 JFH852000:JFH852038 JPD852000:JPD852038 JYZ852000:JYZ852038 KIV852000:KIV852038 KSR852000:KSR852038 LCN852000:LCN852038 LMJ852000:LMJ852038 LWF852000:LWF852038 MGB852000:MGB852038 MPX852000:MPX852038 MZT852000:MZT852038 NJP852000:NJP852038 NTL852000:NTL852038 ODH852000:ODH852038 OND852000:OND852038 OWZ852000:OWZ852038 PGV852000:PGV852038 PQR852000:PQR852038 QAN852000:QAN852038 QKJ852000:QKJ852038 QUF852000:QUF852038 REB852000:REB852038 RNX852000:RNX852038 RXT852000:RXT852038 SHP852000:SHP852038 SRL852000:SRL852038 TBH852000:TBH852038 TLD852000:TLD852038 TUZ852000:TUZ852038 UEV852000:UEV852038 UOR852000:UOR852038 UYN852000:UYN852038 VIJ852000:VIJ852038 VSF852000:VSF852038 WCB852000:WCB852038 WLX852000:WLX852038 WVT852000:WVT852038 L917536:L917574 JH917536:JH917574 TD917536:TD917574 ACZ917536:ACZ917574 AMV917536:AMV917574 AWR917536:AWR917574 BGN917536:BGN917574 BQJ917536:BQJ917574 CAF917536:CAF917574 CKB917536:CKB917574 CTX917536:CTX917574 DDT917536:DDT917574 DNP917536:DNP917574 DXL917536:DXL917574 EHH917536:EHH917574 ERD917536:ERD917574 FAZ917536:FAZ917574 FKV917536:FKV917574 FUR917536:FUR917574 GEN917536:GEN917574 GOJ917536:GOJ917574 GYF917536:GYF917574 HIB917536:HIB917574 HRX917536:HRX917574 IBT917536:IBT917574 ILP917536:ILP917574 IVL917536:IVL917574 JFH917536:JFH917574 JPD917536:JPD917574 JYZ917536:JYZ917574 KIV917536:KIV917574 KSR917536:KSR917574 LCN917536:LCN917574 LMJ917536:LMJ917574 LWF917536:LWF917574 MGB917536:MGB917574 MPX917536:MPX917574 MZT917536:MZT917574 NJP917536:NJP917574 NTL917536:NTL917574 ODH917536:ODH917574 OND917536:OND917574 OWZ917536:OWZ917574 PGV917536:PGV917574 PQR917536:PQR917574 QAN917536:QAN917574 QKJ917536:QKJ917574 QUF917536:QUF917574 REB917536:REB917574 RNX917536:RNX917574 RXT917536:RXT917574 SHP917536:SHP917574 SRL917536:SRL917574 TBH917536:TBH917574 TLD917536:TLD917574 TUZ917536:TUZ917574 UEV917536:UEV917574 UOR917536:UOR917574 UYN917536:UYN917574 VIJ917536:VIJ917574 VSF917536:VSF917574 WCB917536:WCB917574 WLX917536:WLX917574 WVT917536:WVT917574 L983072:L983110 JH983072:JH983110 TD983072:TD983110 ACZ983072:ACZ983110 AMV983072:AMV983110 AWR983072:AWR983110 BGN983072:BGN983110 BQJ983072:BQJ983110 CAF983072:CAF983110 CKB983072:CKB983110 CTX983072:CTX983110 DDT983072:DDT983110 DNP983072:DNP983110 DXL983072:DXL983110 EHH983072:EHH983110 ERD983072:ERD983110 FAZ983072:FAZ983110 FKV983072:FKV983110 FUR983072:FUR983110 GEN983072:GEN983110 GOJ983072:GOJ983110 GYF983072:GYF983110 HIB983072:HIB983110 HRX983072:HRX983110 IBT983072:IBT983110 ILP983072:ILP983110 IVL983072:IVL983110 JFH983072:JFH983110 JPD983072:JPD983110 JYZ983072:JYZ983110 KIV983072:KIV983110 KSR983072:KSR983110 LCN983072:LCN983110 LMJ983072:LMJ983110 LWF983072:LWF983110 MGB983072:MGB983110 MPX983072:MPX983110 MZT983072:MZT983110 NJP983072:NJP983110 NTL983072:NTL983110 ODH983072:ODH983110 OND983072:OND983110 OWZ983072:OWZ983110 PGV983072:PGV983110 PQR983072:PQR983110 QAN983072:QAN983110 QKJ983072:QKJ983110 QUF983072:QUF983110 REB983072:REB983110 RNX983072:RNX983110 RXT983072:RXT983110 SHP983072:SHP983110 SRL983072:SRL983110 TBH983072:TBH983110 TLD983072:TLD983110 TUZ983072:TUZ983110 UEV983072:UEV983110 UOR983072:UOR983110 UYN983072:UYN983110 VIJ983072:VIJ983110 VSF983072:VSF983110 WCB983072:WCB983110 WLX983072:WLX983110 WVT983072:WVT983110 L47 JH47 TD47 ACZ47 AMV47 AWR47 BGN47 BQJ47 CAF47 CKB47 CTX47 DDT47 DNP47 DXL47 EHH47 ERD47 FAZ47 FKV47 FUR47 GEN47 GOJ47 GYF47 HIB47 HRX47 IBT47 ILP47 IVL47 JFH47 JPD47 JYZ47 KIV47 KSR47 LCN47 LMJ47 LWF47 MGB47 MPX47 MZT47 NJP47 NTL47 ODH47 OND47 OWZ47 PGV47 PQR47 QAN47 QKJ47 QUF47 REB47 RNX47 RXT47 SHP47 SRL47 TBH47 TLD47 TUZ47 UEV47 UOR47 UYN47 VIJ47 VSF47 WCB47 WLX47 WVT47 L65554:L65561 JH65554:JH65561 TD65554:TD65561 ACZ65554:ACZ65561 AMV65554:AMV65561 AWR65554:AWR65561 BGN65554:BGN65561 BQJ65554:BQJ65561 CAF65554:CAF65561 CKB65554:CKB65561 CTX65554:CTX65561 DDT65554:DDT65561 DNP65554:DNP65561 DXL65554:DXL65561 EHH65554:EHH65561 ERD65554:ERD65561 FAZ65554:FAZ65561 FKV65554:FKV65561 FUR65554:FUR65561 GEN65554:GEN65561 GOJ65554:GOJ65561 GYF65554:GYF65561 HIB65554:HIB65561 HRX65554:HRX65561 IBT65554:IBT65561 ILP65554:ILP65561 IVL65554:IVL65561 JFH65554:JFH65561 JPD65554:JPD65561 JYZ65554:JYZ65561 KIV65554:KIV65561 KSR65554:KSR65561 LCN65554:LCN65561 LMJ65554:LMJ65561 LWF65554:LWF65561 MGB65554:MGB65561 MPX65554:MPX65561 MZT65554:MZT65561 NJP65554:NJP65561 NTL65554:NTL65561 ODH65554:ODH65561 OND65554:OND65561 OWZ65554:OWZ65561 PGV65554:PGV65561 PQR65554:PQR65561 QAN65554:QAN65561 QKJ65554:QKJ65561 QUF65554:QUF65561 REB65554:REB65561 RNX65554:RNX65561 RXT65554:RXT65561 SHP65554:SHP65561 SRL65554:SRL65561 TBH65554:TBH65561 TLD65554:TLD65561 TUZ65554:TUZ65561 UEV65554:UEV65561 UOR65554:UOR65561 UYN65554:UYN65561 VIJ65554:VIJ65561 VSF65554:VSF65561 WCB65554:WCB65561 WLX65554:WLX65561 WVT65554:WVT65561 L131090:L131097 JH131090:JH131097 TD131090:TD131097 ACZ131090:ACZ131097 AMV131090:AMV131097 AWR131090:AWR131097 BGN131090:BGN131097 BQJ131090:BQJ131097 CAF131090:CAF131097 CKB131090:CKB131097 CTX131090:CTX131097 DDT131090:DDT131097 DNP131090:DNP131097 DXL131090:DXL131097 EHH131090:EHH131097 ERD131090:ERD131097 FAZ131090:FAZ131097 FKV131090:FKV131097 FUR131090:FUR131097 GEN131090:GEN131097 GOJ131090:GOJ131097 GYF131090:GYF131097 HIB131090:HIB131097 HRX131090:HRX131097 IBT131090:IBT131097 ILP131090:ILP131097 IVL131090:IVL131097 JFH131090:JFH131097 JPD131090:JPD131097 JYZ131090:JYZ131097 KIV131090:KIV131097 KSR131090:KSR131097 LCN131090:LCN131097 LMJ131090:LMJ131097 LWF131090:LWF131097 MGB131090:MGB131097 MPX131090:MPX131097 MZT131090:MZT131097 NJP131090:NJP131097 NTL131090:NTL131097 ODH131090:ODH131097 OND131090:OND131097 OWZ131090:OWZ131097 PGV131090:PGV131097 PQR131090:PQR131097 QAN131090:QAN131097 QKJ131090:QKJ131097 QUF131090:QUF131097 REB131090:REB131097 RNX131090:RNX131097 RXT131090:RXT131097 SHP131090:SHP131097 SRL131090:SRL131097 TBH131090:TBH131097 TLD131090:TLD131097 TUZ131090:TUZ131097 UEV131090:UEV131097 UOR131090:UOR131097 UYN131090:UYN131097 VIJ131090:VIJ131097 VSF131090:VSF131097 WCB131090:WCB131097 WLX131090:WLX131097 WVT131090:WVT131097 L196626:L196633 JH196626:JH196633 TD196626:TD196633 ACZ196626:ACZ196633 AMV196626:AMV196633 AWR196626:AWR196633 BGN196626:BGN196633 BQJ196626:BQJ196633 CAF196626:CAF196633 CKB196626:CKB196633 CTX196626:CTX196633 DDT196626:DDT196633 DNP196626:DNP196633 DXL196626:DXL196633 EHH196626:EHH196633 ERD196626:ERD196633 FAZ196626:FAZ196633 FKV196626:FKV196633 FUR196626:FUR196633 GEN196626:GEN196633 GOJ196626:GOJ196633 GYF196626:GYF196633 HIB196626:HIB196633 HRX196626:HRX196633 IBT196626:IBT196633 ILP196626:ILP196633 IVL196626:IVL196633 JFH196626:JFH196633 JPD196626:JPD196633 JYZ196626:JYZ196633 KIV196626:KIV196633 KSR196626:KSR196633 LCN196626:LCN196633 LMJ196626:LMJ196633 LWF196626:LWF196633 MGB196626:MGB196633 MPX196626:MPX196633 MZT196626:MZT196633 NJP196626:NJP196633 NTL196626:NTL196633 ODH196626:ODH196633 OND196626:OND196633 OWZ196626:OWZ196633 PGV196626:PGV196633 PQR196626:PQR196633 QAN196626:QAN196633 QKJ196626:QKJ196633 QUF196626:QUF196633 REB196626:REB196633 RNX196626:RNX196633 RXT196626:RXT196633 SHP196626:SHP196633 SRL196626:SRL196633 TBH196626:TBH196633 TLD196626:TLD196633 TUZ196626:TUZ196633 UEV196626:UEV196633 UOR196626:UOR196633 UYN196626:UYN196633 VIJ196626:VIJ196633 VSF196626:VSF196633 WCB196626:WCB196633 WLX196626:WLX196633 WVT196626:WVT196633 L262162:L262169 JH262162:JH262169 TD262162:TD262169 ACZ262162:ACZ262169 AMV262162:AMV262169 AWR262162:AWR262169 BGN262162:BGN262169 BQJ262162:BQJ262169 CAF262162:CAF262169 CKB262162:CKB262169 CTX262162:CTX262169 DDT262162:DDT262169 DNP262162:DNP262169 DXL262162:DXL262169 EHH262162:EHH262169 ERD262162:ERD262169 FAZ262162:FAZ262169 FKV262162:FKV262169 FUR262162:FUR262169 GEN262162:GEN262169 GOJ262162:GOJ262169 GYF262162:GYF262169 HIB262162:HIB262169 HRX262162:HRX262169 IBT262162:IBT262169 ILP262162:ILP262169 IVL262162:IVL262169 JFH262162:JFH262169 JPD262162:JPD262169 JYZ262162:JYZ262169 KIV262162:KIV262169 KSR262162:KSR262169 LCN262162:LCN262169 LMJ262162:LMJ262169 LWF262162:LWF262169 MGB262162:MGB262169 MPX262162:MPX262169 MZT262162:MZT262169 NJP262162:NJP262169 NTL262162:NTL262169 ODH262162:ODH262169 OND262162:OND262169 OWZ262162:OWZ262169 PGV262162:PGV262169 PQR262162:PQR262169 QAN262162:QAN262169 QKJ262162:QKJ262169 QUF262162:QUF262169 REB262162:REB262169 RNX262162:RNX262169 RXT262162:RXT262169 SHP262162:SHP262169 SRL262162:SRL262169 TBH262162:TBH262169 TLD262162:TLD262169 TUZ262162:TUZ262169 UEV262162:UEV262169 UOR262162:UOR262169 UYN262162:UYN262169 VIJ262162:VIJ262169 VSF262162:VSF262169 WCB262162:WCB262169 WLX262162:WLX262169 WVT262162:WVT262169 L327698:L327705 JH327698:JH327705 TD327698:TD327705 ACZ327698:ACZ327705 AMV327698:AMV327705 AWR327698:AWR327705 BGN327698:BGN327705 BQJ327698:BQJ327705 CAF327698:CAF327705 CKB327698:CKB327705 CTX327698:CTX327705 DDT327698:DDT327705 DNP327698:DNP327705 DXL327698:DXL327705 EHH327698:EHH327705 ERD327698:ERD327705 FAZ327698:FAZ327705 FKV327698:FKV327705 FUR327698:FUR327705 GEN327698:GEN327705 GOJ327698:GOJ327705 GYF327698:GYF327705 HIB327698:HIB327705 HRX327698:HRX327705 IBT327698:IBT327705 ILP327698:ILP327705 IVL327698:IVL327705 JFH327698:JFH327705 JPD327698:JPD327705 JYZ327698:JYZ327705 KIV327698:KIV327705 KSR327698:KSR327705 LCN327698:LCN327705 LMJ327698:LMJ327705 LWF327698:LWF327705 MGB327698:MGB327705 MPX327698:MPX327705 MZT327698:MZT327705 NJP327698:NJP327705 NTL327698:NTL327705 ODH327698:ODH327705 OND327698:OND327705 OWZ327698:OWZ327705 PGV327698:PGV327705 PQR327698:PQR327705 QAN327698:QAN327705 QKJ327698:QKJ327705 QUF327698:QUF327705 REB327698:REB327705 RNX327698:RNX327705 RXT327698:RXT327705 SHP327698:SHP327705 SRL327698:SRL327705 TBH327698:TBH327705 TLD327698:TLD327705 TUZ327698:TUZ327705 UEV327698:UEV327705 UOR327698:UOR327705 UYN327698:UYN327705 VIJ327698:VIJ327705 VSF327698:VSF327705 WCB327698:WCB327705 WLX327698:WLX327705 WVT327698:WVT327705 L393234:L393241 JH393234:JH393241 TD393234:TD393241 ACZ393234:ACZ393241 AMV393234:AMV393241 AWR393234:AWR393241 BGN393234:BGN393241 BQJ393234:BQJ393241 CAF393234:CAF393241 CKB393234:CKB393241 CTX393234:CTX393241 DDT393234:DDT393241 DNP393234:DNP393241 DXL393234:DXL393241 EHH393234:EHH393241 ERD393234:ERD393241 FAZ393234:FAZ393241 FKV393234:FKV393241 FUR393234:FUR393241 GEN393234:GEN393241 GOJ393234:GOJ393241 GYF393234:GYF393241 HIB393234:HIB393241 HRX393234:HRX393241 IBT393234:IBT393241 ILP393234:ILP393241 IVL393234:IVL393241 JFH393234:JFH393241 JPD393234:JPD393241 JYZ393234:JYZ393241 KIV393234:KIV393241 KSR393234:KSR393241 LCN393234:LCN393241 LMJ393234:LMJ393241 LWF393234:LWF393241 MGB393234:MGB393241 MPX393234:MPX393241 MZT393234:MZT393241 NJP393234:NJP393241 NTL393234:NTL393241 ODH393234:ODH393241 OND393234:OND393241 OWZ393234:OWZ393241 PGV393234:PGV393241 PQR393234:PQR393241 QAN393234:QAN393241 QKJ393234:QKJ393241 QUF393234:QUF393241 REB393234:REB393241 RNX393234:RNX393241 RXT393234:RXT393241 SHP393234:SHP393241 SRL393234:SRL393241 TBH393234:TBH393241 TLD393234:TLD393241 TUZ393234:TUZ393241 UEV393234:UEV393241 UOR393234:UOR393241 UYN393234:UYN393241 VIJ393234:VIJ393241 VSF393234:VSF393241 WCB393234:WCB393241 WLX393234:WLX393241 WVT393234:WVT393241 L458770:L458777 JH458770:JH458777 TD458770:TD458777 ACZ458770:ACZ458777 AMV458770:AMV458777 AWR458770:AWR458777 BGN458770:BGN458777 BQJ458770:BQJ458777 CAF458770:CAF458777 CKB458770:CKB458777 CTX458770:CTX458777 DDT458770:DDT458777 DNP458770:DNP458777 DXL458770:DXL458777 EHH458770:EHH458777 ERD458770:ERD458777 FAZ458770:FAZ458777 FKV458770:FKV458777 FUR458770:FUR458777 GEN458770:GEN458777 GOJ458770:GOJ458777 GYF458770:GYF458777 HIB458770:HIB458777 HRX458770:HRX458777 IBT458770:IBT458777 ILP458770:ILP458777 IVL458770:IVL458777 JFH458770:JFH458777 JPD458770:JPD458777 JYZ458770:JYZ458777 KIV458770:KIV458777 KSR458770:KSR458777 LCN458770:LCN458777 LMJ458770:LMJ458777 LWF458770:LWF458777 MGB458770:MGB458777 MPX458770:MPX458777 MZT458770:MZT458777 NJP458770:NJP458777 NTL458770:NTL458777 ODH458770:ODH458777 OND458770:OND458777 OWZ458770:OWZ458777 PGV458770:PGV458777 PQR458770:PQR458777 QAN458770:QAN458777 QKJ458770:QKJ458777 QUF458770:QUF458777 REB458770:REB458777 RNX458770:RNX458777 RXT458770:RXT458777 SHP458770:SHP458777 SRL458770:SRL458777 TBH458770:TBH458777 TLD458770:TLD458777 TUZ458770:TUZ458777 UEV458770:UEV458777 UOR458770:UOR458777 UYN458770:UYN458777 VIJ458770:VIJ458777 VSF458770:VSF458777 WCB458770:WCB458777 WLX458770:WLX458777 WVT458770:WVT458777 L524306:L524313 JH524306:JH524313 TD524306:TD524313 ACZ524306:ACZ524313 AMV524306:AMV524313 AWR524306:AWR524313 BGN524306:BGN524313 BQJ524306:BQJ524313 CAF524306:CAF524313 CKB524306:CKB524313 CTX524306:CTX524313 DDT524306:DDT524313 DNP524306:DNP524313 DXL524306:DXL524313 EHH524306:EHH524313 ERD524306:ERD524313 FAZ524306:FAZ524313 FKV524306:FKV524313 FUR524306:FUR524313 GEN524306:GEN524313 GOJ524306:GOJ524313 GYF524306:GYF524313 HIB524306:HIB524313 HRX524306:HRX524313 IBT524306:IBT524313 ILP524306:ILP524313 IVL524306:IVL524313 JFH524306:JFH524313 JPD524306:JPD524313 JYZ524306:JYZ524313 KIV524306:KIV524313 KSR524306:KSR524313 LCN524306:LCN524313 LMJ524306:LMJ524313 LWF524306:LWF524313 MGB524306:MGB524313 MPX524306:MPX524313 MZT524306:MZT524313 NJP524306:NJP524313 NTL524306:NTL524313 ODH524306:ODH524313 OND524306:OND524313 OWZ524306:OWZ524313 PGV524306:PGV524313 PQR524306:PQR524313 QAN524306:QAN524313 QKJ524306:QKJ524313 QUF524306:QUF524313 REB524306:REB524313 RNX524306:RNX524313 RXT524306:RXT524313 SHP524306:SHP524313 SRL524306:SRL524313 TBH524306:TBH524313 TLD524306:TLD524313 TUZ524306:TUZ524313 UEV524306:UEV524313 UOR524306:UOR524313 UYN524306:UYN524313 VIJ524306:VIJ524313 VSF524306:VSF524313 WCB524306:WCB524313 WLX524306:WLX524313 WVT524306:WVT524313 L589842:L589849 JH589842:JH589849 TD589842:TD589849 ACZ589842:ACZ589849 AMV589842:AMV589849 AWR589842:AWR589849 BGN589842:BGN589849 BQJ589842:BQJ589849 CAF589842:CAF589849 CKB589842:CKB589849 CTX589842:CTX589849 DDT589842:DDT589849 DNP589842:DNP589849 DXL589842:DXL589849 EHH589842:EHH589849 ERD589842:ERD589849 FAZ589842:FAZ589849 FKV589842:FKV589849 FUR589842:FUR589849 GEN589842:GEN589849 GOJ589842:GOJ589849 GYF589842:GYF589849 HIB589842:HIB589849 HRX589842:HRX589849 IBT589842:IBT589849 ILP589842:ILP589849 IVL589842:IVL589849 JFH589842:JFH589849 JPD589842:JPD589849 JYZ589842:JYZ589849 KIV589842:KIV589849 KSR589842:KSR589849 LCN589842:LCN589849 LMJ589842:LMJ589849 LWF589842:LWF589849 MGB589842:MGB589849 MPX589842:MPX589849 MZT589842:MZT589849 NJP589842:NJP589849 NTL589842:NTL589849 ODH589842:ODH589849 OND589842:OND589849 OWZ589842:OWZ589849 PGV589842:PGV589849 PQR589842:PQR589849 QAN589842:QAN589849 QKJ589842:QKJ589849 QUF589842:QUF589849 REB589842:REB589849 RNX589842:RNX589849 RXT589842:RXT589849 SHP589842:SHP589849 SRL589842:SRL589849 TBH589842:TBH589849 TLD589842:TLD589849 TUZ589842:TUZ589849 UEV589842:UEV589849 UOR589842:UOR589849 UYN589842:UYN589849 VIJ589842:VIJ589849 VSF589842:VSF589849 WCB589842:WCB589849 WLX589842:WLX589849 WVT589842:WVT589849 L655378:L655385 JH655378:JH655385 TD655378:TD655385 ACZ655378:ACZ655385 AMV655378:AMV655385 AWR655378:AWR655385 BGN655378:BGN655385 BQJ655378:BQJ655385 CAF655378:CAF655385 CKB655378:CKB655385 CTX655378:CTX655385 DDT655378:DDT655385 DNP655378:DNP655385 DXL655378:DXL655385 EHH655378:EHH655385 ERD655378:ERD655385 FAZ655378:FAZ655385 FKV655378:FKV655385 FUR655378:FUR655385 GEN655378:GEN655385 GOJ655378:GOJ655385 GYF655378:GYF655385 HIB655378:HIB655385 HRX655378:HRX655385 IBT655378:IBT655385 ILP655378:ILP655385 IVL655378:IVL655385 JFH655378:JFH655385 JPD655378:JPD655385 JYZ655378:JYZ655385 KIV655378:KIV655385 KSR655378:KSR655385 LCN655378:LCN655385 LMJ655378:LMJ655385 LWF655378:LWF655385 MGB655378:MGB655385 MPX655378:MPX655385 MZT655378:MZT655385 NJP655378:NJP655385 NTL655378:NTL655385 ODH655378:ODH655385 OND655378:OND655385 OWZ655378:OWZ655385 PGV655378:PGV655385 PQR655378:PQR655385 QAN655378:QAN655385 QKJ655378:QKJ655385 QUF655378:QUF655385 REB655378:REB655385 RNX655378:RNX655385 RXT655378:RXT655385 SHP655378:SHP655385 SRL655378:SRL655385 TBH655378:TBH655385 TLD655378:TLD655385 TUZ655378:TUZ655385 UEV655378:UEV655385 UOR655378:UOR655385 UYN655378:UYN655385 VIJ655378:VIJ655385 VSF655378:VSF655385 WCB655378:WCB655385 WLX655378:WLX655385 WVT655378:WVT655385 L720914:L720921 JH720914:JH720921 TD720914:TD720921 ACZ720914:ACZ720921 AMV720914:AMV720921 AWR720914:AWR720921 BGN720914:BGN720921 BQJ720914:BQJ720921 CAF720914:CAF720921 CKB720914:CKB720921 CTX720914:CTX720921 DDT720914:DDT720921 DNP720914:DNP720921 DXL720914:DXL720921 EHH720914:EHH720921 ERD720914:ERD720921 FAZ720914:FAZ720921 FKV720914:FKV720921 FUR720914:FUR720921 GEN720914:GEN720921 GOJ720914:GOJ720921 GYF720914:GYF720921 HIB720914:HIB720921 HRX720914:HRX720921 IBT720914:IBT720921 ILP720914:ILP720921 IVL720914:IVL720921 JFH720914:JFH720921 JPD720914:JPD720921 JYZ720914:JYZ720921 KIV720914:KIV720921 KSR720914:KSR720921 LCN720914:LCN720921 LMJ720914:LMJ720921 LWF720914:LWF720921 MGB720914:MGB720921 MPX720914:MPX720921 MZT720914:MZT720921 NJP720914:NJP720921 NTL720914:NTL720921 ODH720914:ODH720921 OND720914:OND720921 OWZ720914:OWZ720921 PGV720914:PGV720921 PQR720914:PQR720921 QAN720914:QAN720921 QKJ720914:QKJ720921 QUF720914:QUF720921 REB720914:REB720921 RNX720914:RNX720921 RXT720914:RXT720921 SHP720914:SHP720921 SRL720914:SRL720921 TBH720914:TBH720921 TLD720914:TLD720921 TUZ720914:TUZ720921 UEV720914:UEV720921 UOR720914:UOR720921 UYN720914:UYN720921 VIJ720914:VIJ720921 VSF720914:VSF720921 WCB720914:WCB720921 WLX720914:WLX720921 WVT720914:WVT720921 L786450:L786457 JH786450:JH786457 TD786450:TD786457 ACZ786450:ACZ786457 AMV786450:AMV786457 AWR786450:AWR786457 BGN786450:BGN786457 BQJ786450:BQJ786457 CAF786450:CAF786457 CKB786450:CKB786457 CTX786450:CTX786457 DDT786450:DDT786457 DNP786450:DNP786457 DXL786450:DXL786457 EHH786450:EHH786457 ERD786450:ERD786457 FAZ786450:FAZ786457 FKV786450:FKV786457 FUR786450:FUR786457 GEN786450:GEN786457 GOJ786450:GOJ786457 GYF786450:GYF786457 HIB786450:HIB786457 HRX786450:HRX786457 IBT786450:IBT786457 ILP786450:ILP786457 IVL786450:IVL786457 JFH786450:JFH786457 JPD786450:JPD786457 JYZ786450:JYZ786457 KIV786450:KIV786457 KSR786450:KSR786457 LCN786450:LCN786457 LMJ786450:LMJ786457 LWF786450:LWF786457 MGB786450:MGB786457 MPX786450:MPX786457 MZT786450:MZT786457 NJP786450:NJP786457 NTL786450:NTL786457 ODH786450:ODH786457 OND786450:OND786457 OWZ786450:OWZ786457 PGV786450:PGV786457 PQR786450:PQR786457 QAN786450:QAN786457 QKJ786450:QKJ786457 QUF786450:QUF786457 REB786450:REB786457 RNX786450:RNX786457 RXT786450:RXT786457 SHP786450:SHP786457 SRL786450:SRL786457 TBH786450:TBH786457 TLD786450:TLD786457 TUZ786450:TUZ786457 UEV786450:UEV786457 UOR786450:UOR786457 UYN786450:UYN786457 VIJ786450:VIJ786457 VSF786450:VSF786457 WCB786450:WCB786457 WLX786450:WLX786457 WVT786450:WVT786457 L851986:L851993 JH851986:JH851993 TD851986:TD851993 ACZ851986:ACZ851993 AMV851986:AMV851993 AWR851986:AWR851993 BGN851986:BGN851993 BQJ851986:BQJ851993 CAF851986:CAF851993 CKB851986:CKB851993 CTX851986:CTX851993 DDT851986:DDT851993 DNP851986:DNP851993 DXL851986:DXL851993 EHH851986:EHH851993 ERD851986:ERD851993 FAZ851986:FAZ851993 FKV851986:FKV851993 FUR851986:FUR851993 GEN851986:GEN851993 GOJ851986:GOJ851993 GYF851986:GYF851993 HIB851986:HIB851993 HRX851986:HRX851993 IBT851986:IBT851993 ILP851986:ILP851993 IVL851986:IVL851993 JFH851986:JFH851993 JPD851986:JPD851993 JYZ851986:JYZ851993 KIV851986:KIV851993 KSR851986:KSR851993 LCN851986:LCN851993 LMJ851986:LMJ851993 LWF851986:LWF851993 MGB851986:MGB851993 MPX851986:MPX851993 MZT851986:MZT851993 NJP851986:NJP851993 NTL851986:NTL851993 ODH851986:ODH851993 OND851986:OND851993 OWZ851986:OWZ851993 PGV851986:PGV851993 PQR851986:PQR851993 QAN851986:QAN851993 QKJ851986:QKJ851993 QUF851986:QUF851993 REB851986:REB851993 RNX851986:RNX851993 RXT851986:RXT851993 SHP851986:SHP851993 SRL851986:SRL851993 TBH851986:TBH851993 TLD851986:TLD851993 TUZ851986:TUZ851993 UEV851986:UEV851993 UOR851986:UOR851993 UYN851986:UYN851993 VIJ851986:VIJ851993 VSF851986:VSF851993 WCB851986:WCB851993 WLX851986:WLX851993 WVT851986:WVT851993 L917522:L917529 JH917522:JH917529 TD917522:TD917529 ACZ917522:ACZ917529 AMV917522:AMV917529 AWR917522:AWR917529 BGN917522:BGN917529 BQJ917522:BQJ917529 CAF917522:CAF917529 CKB917522:CKB917529 CTX917522:CTX917529 DDT917522:DDT917529 DNP917522:DNP917529 DXL917522:DXL917529 EHH917522:EHH917529 ERD917522:ERD917529 FAZ917522:FAZ917529 FKV917522:FKV917529 FUR917522:FUR917529 GEN917522:GEN917529 GOJ917522:GOJ917529 GYF917522:GYF917529 HIB917522:HIB917529 HRX917522:HRX917529 IBT917522:IBT917529 ILP917522:ILP917529 IVL917522:IVL917529 JFH917522:JFH917529 JPD917522:JPD917529 JYZ917522:JYZ917529 KIV917522:KIV917529 KSR917522:KSR917529 LCN917522:LCN917529 LMJ917522:LMJ917529 LWF917522:LWF917529 MGB917522:MGB917529 MPX917522:MPX917529 MZT917522:MZT917529 NJP917522:NJP917529 NTL917522:NTL917529 ODH917522:ODH917529 OND917522:OND917529 OWZ917522:OWZ917529 PGV917522:PGV917529 PQR917522:PQR917529 QAN917522:QAN917529 QKJ917522:QKJ917529 QUF917522:QUF917529 REB917522:REB917529 RNX917522:RNX917529 RXT917522:RXT917529 SHP917522:SHP917529 SRL917522:SRL917529 TBH917522:TBH917529 TLD917522:TLD917529 TUZ917522:TUZ917529 UEV917522:UEV917529 UOR917522:UOR917529 UYN917522:UYN917529 VIJ917522:VIJ917529 VSF917522:VSF917529 WCB917522:WCB917529 WLX917522:WLX917529 WVT917522:WVT917529 L983058:L983065 JH983058:JH983065 TD983058:TD983065 ACZ983058:ACZ983065 AMV983058:AMV983065 AWR983058:AWR983065 BGN983058:BGN983065 BQJ983058:BQJ983065 CAF983058:CAF983065 CKB983058:CKB983065 CTX983058:CTX983065 DDT983058:DDT983065 DNP983058:DNP983065 DXL983058:DXL983065 EHH983058:EHH983065 ERD983058:ERD983065 FAZ983058:FAZ983065 FKV983058:FKV983065 FUR983058:FUR983065 GEN983058:GEN983065 GOJ983058:GOJ983065 GYF983058:GYF983065 HIB983058:HIB983065 HRX983058:HRX983065 IBT983058:IBT983065 ILP983058:ILP983065 IVL983058:IVL983065 JFH983058:JFH983065 JPD983058:JPD983065 JYZ983058:JYZ983065 KIV983058:KIV983065 KSR983058:KSR983065 LCN983058:LCN983065 LMJ983058:LMJ983065 LWF983058:LWF983065 MGB983058:MGB983065 MPX983058:MPX983065 MZT983058:MZT983065 NJP983058:NJP983065 NTL983058:NTL983065 ODH983058:ODH983065 OND983058:OND983065 OWZ983058:OWZ983065 PGV983058:PGV983065 PQR983058:PQR983065 QAN983058:QAN983065 QKJ983058:QKJ983065 QUF983058:QUF983065 REB983058:REB983065 RNX983058:RNX983065 RXT983058:RXT983065 SHP983058:SHP983065 SRL983058:SRL983065 TBH983058:TBH983065 TLD983058:TLD983065 TUZ983058:TUZ983065 UEV983058:UEV983065 UOR983058:UOR983065 UYN983058:UYN983065 VIJ983058:VIJ983065 VSF983058:VSF983065 WCB983058:WCB983065 WLX983058:WLX983065 WVT983058:WVT983065">
      <formula1>$H$130:$H$135</formula1>
    </dataValidation>
    <dataValidation type="list" allowBlank="1" showInputMessage="1" showErrorMessage="1" sqref="K65568:K65606 K53:K71 JG53:JG71 TC53:TC71 ACY53:ACY71 AMU53:AMU71 AWQ53:AWQ71 BGM53:BGM71 BQI53:BQI71 CAE53:CAE71 CKA53:CKA71 CTW53:CTW71 DDS53:DDS71 DNO53:DNO71 DXK53:DXK71 EHG53:EHG71 ERC53:ERC71 FAY53:FAY71 FKU53:FKU71 FUQ53:FUQ71 GEM53:GEM71 GOI53:GOI71 GYE53:GYE71 HIA53:HIA71 HRW53:HRW71 IBS53:IBS71 ILO53:ILO71 IVK53:IVK71 JFG53:JFG71 JPC53:JPC71 JYY53:JYY71 KIU53:KIU71 KSQ53:KSQ71 LCM53:LCM71 LMI53:LMI71 LWE53:LWE71 MGA53:MGA71 MPW53:MPW71 MZS53:MZS71 NJO53:NJO71 NTK53:NTK71 ODG53:ODG71 ONC53:ONC71 OWY53:OWY71 PGU53:PGU71 PQQ53:PQQ71 QAM53:QAM71 QKI53:QKI71 QUE53:QUE71 REA53:REA71 RNW53:RNW71 RXS53:RXS71 SHO53:SHO71 SRK53:SRK71 TBG53:TBG71 TLC53:TLC71 TUY53:TUY71 UEU53:UEU71 UOQ53:UOQ71 UYM53:UYM71 VII53:VII71 VSE53:VSE71 WCA53:WCA71 WLW53:WLW71 WVS53:WVS71 JG65568:JG65606 TC65568:TC65606 ACY65568:ACY65606 AMU65568:AMU65606 AWQ65568:AWQ65606 BGM65568:BGM65606 BQI65568:BQI65606 CAE65568:CAE65606 CKA65568:CKA65606 CTW65568:CTW65606 DDS65568:DDS65606 DNO65568:DNO65606 DXK65568:DXK65606 EHG65568:EHG65606 ERC65568:ERC65606 FAY65568:FAY65606 FKU65568:FKU65606 FUQ65568:FUQ65606 GEM65568:GEM65606 GOI65568:GOI65606 GYE65568:GYE65606 HIA65568:HIA65606 HRW65568:HRW65606 IBS65568:IBS65606 ILO65568:ILO65606 IVK65568:IVK65606 JFG65568:JFG65606 JPC65568:JPC65606 JYY65568:JYY65606 KIU65568:KIU65606 KSQ65568:KSQ65606 LCM65568:LCM65606 LMI65568:LMI65606 LWE65568:LWE65606 MGA65568:MGA65606 MPW65568:MPW65606 MZS65568:MZS65606 NJO65568:NJO65606 NTK65568:NTK65606 ODG65568:ODG65606 ONC65568:ONC65606 OWY65568:OWY65606 PGU65568:PGU65606 PQQ65568:PQQ65606 QAM65568:QAM65606 QKI65568:QKI65606 QUE65568:QUE65606 REA65568:REA65606 RNW65568:RNW65606 RXS65568:RXS65606 SHO65568:SHO65606 SRK65568:SRK65606 TBG65568:TBG65606 TLC65568:TLC65606 TUY65568:TUY65606 UEU65568:UEU65606 UOQ65568:UOQ65606 UYM65568:UYM65606 VII65568:VII65606 VSE65568:VSE65606 WCA65568:WCA65606 WLW65568:WLW65606 WVS65568:WVS65606 K131104:K131142 JG131104:JG131142 TC131104:TC131142 ACY131104:ACY131142 AMU131104:AMU131142 AWQ131104:AWQ131142 BGM131104:BGM131142 BQI131104:BQI131142 CAE131104:CAE131142 CKA131104:CKA131142 CTW131104:CTW131142 DDS131104:DDS131142 DNO131104:DNO131142 DXK131104:DXK131142 EHG131104:EHG131142 ERC131104:ERC131142 FAY131104:FAY131142 FKU131104:FKU131142 FUQ131104:FUQ131142 GEM131104:GEM131142 GOI131104:GOI131142 GYE131104:GYE131142 HIA131104:HIA131142 HRW131104:HRW131142 IBS131104:IBS131142 ILO131104:ILO131142 IVK131104:IVK131142 JFG131104:JFG131142 JPC131104:JPC131142 JYY131104:JYY131142 KIU131104:KIU131142 KSQ131104:KSQ131142 LCM131104:LCM131142 LMI131104:LMI131142 LWE131104:LWE131142 MGA131104:MGA131142 MPW131104:MPW131142 MZS131104:MZS131142 NJO131104:NJO131142 NTK131104:NTK131142 ODG131104:ODG131142 ONC131104:ONC131142 OWY131104:OWY131142 PGU131104:PGU131142 PQQ131104:PQQ131142 QAM131104:QAM131142 QKI131104:QKI131142 QUE131104:QUE131142 REA131104:REA131142 RNW131104:RNW131142 RXS131104:RXS131142 SHO131104:SHO131142 SRK131104:SRK131142 TBG131104:TBG131142 TLC131104:TLC131142 TUY131104:TUY131142 UEU131104:UEU131142 UOQ131104:UOQ131142 UYM131104:UYM131142 VII131104:VII131142 VSE131104:VSE131142 WCA131104:WCA131142 WLW131104:WLW131142 WVS131104:WVS131142 K196640:K196678 JG196640:JG196678 TC196640:TC196678 ACY196640:ACY196678 AMU196640:AMU196678 AWQ196640:AWQ196678 BGM196640:BGM196678 BQI196640:BQI196678 CAE196640:CAE196678 CKA196640:CKA196678 CTW196640:CTW196678 DDS196640:DDS196678 DNO196640:DNO196678 DXK196640:DXK196678 EHG196640:EHG196678 ERC196640:ERC196678 FAY196640:FAY196678 FKU196640:FKU196678 FUQ196640:FUQ196678 GEM196640:GEM196678 GOI196640:GOI196678 GYE196640:GYE196678 HIA196640:HIA196678 HRW196640:HRW196678 IBS196640:IBS196678 ILO196640:ILO196678 IVK196640:IVK196678 JFG196640:JFG196678 JPC196640:JPC196678 JYY196640:JYY196678 KIU196640:KIU196678 KSQ196640:KSQ196678 LCM196640:LCM196678 LMI196640:LMI196678 LWE196640:LWE196678 MGA196640:MGA196678 MPW196640:MPW196678 MZS196640:MZS196678 NJO196640:NJO196678 NTK196640:NTK196678 ODG196640:ODG196678 ONC196640:ONC196678 OWY196640:OWY196678 PGU196640:PGU196678 PQQ196640:PQQ196678 QAM196640:QAM196678 QKI196640:QKI196678 QUE196640:QUE196678 REA196640:REA196678 RNW196640:RNW196678 RXS196640:RXS196678 SHO196640:SHO196678 SRK196640:SRK196678 TBG196640:TBG196678 TLC196640:TLC196678 TUY196640:TUY196678 UEU196640:UEU196678 UOQ196640:UOQ196678 UYM196640:UYM196678 VII196640:VII196678 VSE196640:VSE196678 WCA196640:WCA196678 WLW196640:WLW196678 WVS196640:WVS196678 K262176:K262214 JG262176:JG262214 TC262176:TC262214 ACY262176:ACY262214 AMU262176:AMU262214 AWQ262176:AWQ262214 BGM262176:BGM262214 BQI262176:BQI262214 CAE262176:CAE262214 CKA262176:CKA262214 CTW262176:CTW262214 DDS262176:DDS262214 DNO262176:DNO262214 DXK262176:DXK262214 EHG262176:EHG262214 ERC262176:ERC262214 FAY262176:FAY262214 FKU262176:FKU262214 FUQ262176:FUQ262214 GEM262176:GEM262214 GOI262176:GOI262214 GYE262176:GYE262214 HIA262176:HIA262214 HRW262176:HRW262214 IBS262176:IBS262214 ILO262176:ILO262214 IVK262176:IVK262214 JFG262176:JFG262214 JPC262176:JPC262214 JYY262176:JYY262214 KIU262176:KIU262214 KSQ262176:KSQ262214 LCM262176:LCM262214 LMI262176:LMI262214 LWE262176:LWE262214 MGA262176:MGA262214 MPW262176:MPW262214 MZS262176:MZS262214 NJO262176:NJO262214 NTK262176:NTK262214 ODG262176:ODG262214 ONC262176:ONC262214 OWY262176:OWY262214 PGU262176:PGU262214 PQQ262176:PQQ262214 QAM262176:QAM262214 QKI262176:QKI262214 QUE262176:QUE262214 REA262176:REA262214 RNW262176:RNW262214 RXS262176:RXS262214 SHO262176:SHO262214 SRK262176:SRK262214 TBG262176:TBG262214 TLC262176:TLC262214 TUY262176:TUY262214 UEU262176:UEU262214 UOQ262176:UOQ262214 UYM262176:UYM262214 VII262176:VII262214 VSE262176:VSE262214 WCA262176:WCA262214 WLW262176:WLW262214 WVS262176:WVS262214 K327712:K327750 JG327712:JG327750 TC327712:TC327750 ACY327712:ACY327750 AMU327712:AMU327750 AWQ327712:AWQ327750 BGM327712:BGM327750 BQI327712:BQI327750 CAE327712:CAE327750 CKA327712:CKA327750 CTW327712:CTW327750 DDS327712:DDS327750 DNO327712:DNO327750 DXK327712:DXK327750 EHG327712:EHG327750 ERC327712:ERC327750 FAY327712:FAY327750 FKU327712:FKU327750 FUQ327712:FUQ327750 GEM327712:GEM327750 GOI327712:GOI327750 GYE327712:GYE327750 HIA327712:HIA327750 HRW327712:HRW327750 IBS327712:IBS327750 ILO327712:ILO327750 IVK327712:IVK327750 JFG327712:JFG327750 JPC327712:JPC327750 JYY327712:JYY327750 KIU327712:KIU327750 KSQ327712:KSQ327750 LCM327712:LCM327750 LMI327712:LMI327750 LWE327712:LWE327750 MGA327712:MGA327750 MPW327712:MPW327750 MZS327712:MZS327750 NJO327712:NJO327750 NTK327712:NTK327750 ODG327712:ODG327750 ONC327712:ONC327750 OWY327712:OWY327750 PGU327712:PGU327750 PQQ327712:PQQ327750 QAM327712:QAM327750 QKI327712:QKI327750 QUE327712:QUE327750 REA327712:REA327750 RNW327712:RNW327750 RXS327712:RXS327750 SHO327712:SHO327750 SRK327712:SRK327750 TBG327712:TBG327750 TLC327712:TLC327750 TUY327712:TUY327750 UEU327712:UEU327750 UOQ327712:UOQ327750 UYM327712:UYM327750 VII327712:VII327750 VSE327712:VSE327750 WCA327712:WCA327750 WLW327712:WLW327750 WVS327712:WVS327750 K393248:K393286 JG393248:JG393286 TC393248:TC393286 ACY393248:ACY393286 AMU393248:AMU393286 AWQ393248:AWQ393286 BGM393248:BGM393286 BQI393248:BQI393286 CAE393248:CAE393286 CKA393248:CKA393286 CTW393248:CTW393286 DDS393248:DDS393286 DNO393248:DNO393286 DXK393248:DXK393286 EHG393248:EHG393286 ERC393248:ERC393286 FAY393248:FAY393286 FKU393248:FKU393286 FUQ393248:FUQ393286 GEM393248:GEM393286 GOI393248:GOI393286 GYE393248:GYE393286 HIA393248:HIA393286 HRW393248:HRW393286 IBS393248:IBS393286 ILO393248:ILO393286 IVK393248:IVK393286 JFG393248:JFG393286 JPC393248:JPC393286 JYY393248:JYY393286 KIU393248:KIU393286 KSQ393248:KSQ393286 LCM393248:LCM393286 LMI393248:LMI393286 LWE393248:LWE393286 MGA393248:MGA393286 MPW393248:MPW393286 MZS393248:MZS393286 NJO393248:NJO393286 NTK393248:NTK393286 ODG393248:ODG393286 ONC393248:ONC393286 OWY393248:OWY393286 PGU393248:PGU393286 PQQ393248:PQQ393286 QAM393248:QAM393286 QKI393248:QKI393286 QUE393248:QUE393286 REA393248:REA393286 RNW393248:RNW393286 RXS393248:RXS393286 SHO393248:SHO393286 SRK393248:SRK393286 TBG393248:TBG393286 TLC393248:TLC393286 TUY393248:TUY393286 UEU393248:UEU393286 UOQ393248:UOQ393286 UYM393248:UYM393286 VII393248:VII393286 VSE393248:VSE393286 WCA393248:WCA393286 WLW393248:WLW393286 WVS393248:WVS393286 K458784:K458822 JG458784:JG458822 TC458784:TC458822 ACY458784:ACY458822 AMU458784:AMU458822 AWQ458784:AWQ458822 BGM458784:BGM458822 BQI458784:BQI458822 CAE458784:CAE458822 CKA458784:CKA458822 CTW458784:CTW458822 DDS458784:DDS458822 DNO458784:DNO458822 DXK458784:DXK458822 EHG458784:EHG458822 ERC458784:ERC458822 FAY458784:FAY458822 FKU458784:FKU458822 FUQ458784:FUQ458822 GEM458784:GEM458822 GOI458784:GOI458822 GYE458784:GYE458822 HIA458784:HIA458822 HRW458784:HRW458822 IBS458784:IBS458822 ILO458784:ILO458822 IVK458784:IVK458822 JFG458784:JFG458822 JPC458784:JPC458822 JYY458784:JYY458822 KIU458784:KIU458822 KSQ458784:KSQ458822 LCM458784:LCM458822 LMI458784:LMI458822 LWE458784:LWE458822 MGA458784:MGA458822 MPW458784:MPW458822 MZS458784:MZS458822 NJO458784:NJO458822 NTK458784:NTK458822 ODG458784:ODG458822 ONC458784:ONC458822 OWY458784:OWY458822 PGU458784:PGU458822 PQQ458784:PQQ458822 QAM458784:QAM458822 QKI458784:QKI458822 QUE458784:QUE458822 REA458784:REA458822 RNW458784:RNW458822 RXS458784:RXS458822 SHO458784:SHO458822 SRK458784:SRK458822 TBG458784:TBG458822 TLC458784:TLC458822 TUY458784:TUY458822 UEU458784:UEU458822 UOQ458784:UOQ458822 UYM458784:UYM458822 VII458784:VII458822 VSE458784:VSE458822 WCA458784:WCA458822 WLW458784:WLW458822 WVS458784:WVS458822 K524320:K524358 JG524320:JG524358 TC524320:TC524358 ACY524320:ACY524358 AMU524320:AMU524358 AWQ524320:AWQ524358 BGM524320:BGM524358 BQI524320:BQI524358 CAE524320:CAE524358 CKA524320:CKA524358 CTW524320:CTW524358 DDS524320:DDS524358 DNO524320:DNO524358 DXK524320:DXK524358 EHG524320:EHG524358 ERC524320:ERC524358 FAY524320:FAY524358 FKU524320:FKU524358 FUQ524320:FUQ524358 GEM524320:GEM524358 GOI524320:GOI524358 GYE524320:GYE524358 HIA524320:HIA524358 HRW524320:HRW524358 IBS524320:IBS524358 ILO524320:ILO524358 IVK524320:IVK524358 JFG524320:JFG524358 JPC524320:JPC524358 JYY524320:JYY524358 KIU524320:KIU524358 KSQ524320:KSQ524358 LCM524320:LCM524358 LMI524320:LMI524358 LWE524320:LWE524358 MGA524320:MGA524358 MPW524320:MPW524358 MZS524320:MZS524358 NJO524320:NJO524358 NTK524320:NTK524358 ODG524320:ODG524358 ONC524320:ONC524358 OWY524320:OWY524358 PGU524320:PGU524358 PQQ524320:PQQ524358 QAM524320:QAM524358 QKI524320:QKI524358 QUE524320:QUE524358 REA524320:REA524358 RNW524320:RNW524358 RXS524320:RXS524358 SHO524320:SHO524358 SRK524320:SRK524358 TBG524320:TBG524358 TLC524320:TLC524358 TUY524320:TUY524358 UEU524320:UEU524358 UOQ524320:UOQ524358 UYM524320:UYM524358 VII524320:VII524358 VSE524320:VSE524358 WCA524320:WCA524358 WLW524320:WLW524358 WVS524320:WVS524358 K589856:K589894 JG589856:JG589894 TC589856:TC589894 ACY589856:ACY589894 AMU589856:AMU589894 AWQ589856:AWQ589894 BGM589856:BGM589894 BQI589856:BQI589894 CAE589856:CAE589894 CKA589856:CKA589894 CTW589856:CTW589894 DDS589856:DDS589894 DNO589856:DNO589894 DXK589856:DXK589894 EHG589856:EHG589894 ERC589856:ERC589894 FAY589856:FAY589894 FKU589856:FKU589894 FUQ589856:FUQ589894 GEM589856:GEM589894 GOI589856:GOI589894 GYE589856:GYE589894 HIA589856:HIA589894 HRW589856:HRW589894 IBS589856:IBS589894 ILO589856:ILO589894 IVK589856:IVK589894 JFG589856:JFG589894 JPC589856:JPC589894 JYY589856:JYY589894 KIU589856:KIU589894 KSQ589856:KSQ589894 LCM589856:LCM589894 LMI589856:LMI589894 LWE589856:LWE589894 MGA589856:MGA589894 MPW589856:MPW589894 MZS589856:MZS589894 NJO589856:NJO589894 NTK589856:NTK589894 ODG589856:ODG589894 ONC589856:ONC589894 OWY589856:OWY589894 PGU589856:PGU589894 PQQ589856:PQQ589894 QAM589856:QAM589894 QKI589856:QKI589894 QUE589856:QUE589894 REA589856:REA589894 RNW589856:RNW589894 RXS589856:RXS589894 SHO589856:SHO589894 SRK589856:SRK589894 TBG589856:TBG589894 TLC589856:TLC589894 TUY589856:TUY589894 UEU589856:UEU589894 UOQ589856:UOQ589894 UYM589856:UYM589894 VII589856:VII589894 VSE589856:VSE589894 WCA589856:WCA589894 WLW589856:WLW589894 WVS589856:WVS589894 K655392:K655430 JG655392:JG655430 TC655392:TC655430 ACY655392:ACY655430 AMU655392:AMU655430 AWQ655392:AWQ655430 BGM655392:BGM655430 BQI655392:BQI655430 CAE655392:CAE655430 CKA655392:CKA655430 CTW655392:CTW655430 DDS655392:DDS655430 DNO655392:DNO655430 DXK655392:DXK655430 EHG655392:EHG655430 ERC655392:ERC655430 FAY655392:FAY655430 FKU655392:FKU655430 FUQ655392:FUQ655430 GEM655392:GEM655430 GOI655392:GOI655430 GYE655392:GYE655430 HIA655392:HIA655430 HRW655392:HRW655430 IBS655392:IBS655430 ILO655392:ILO655430 IVK655392:IVK655430 JFG655392:JFG655430 JPC655392:JPC655430 JYY655392:JYY655430 KIU655392:KIU655430 KSQ655392:KSQ655430 LCM655392:LCM655430 LMI655392:LMI655430 LWE655392:LWE655430 MGA655392:MGA655430 MPW655392:MPW655430 MZS655392:MZS655430 NJO655392:NJO655430 NTK655392:NTK655430 ODG655392:ODG655430 ONC655392:ONC655430 OWY655392:OWY655430 PGU655392:PGU655430 PQQ655392:PQQ655430 QAM655392:QAM655430 QKI655392:QKI655430 QUE655392:QUE655430 REA655392:REA655430 RNW655392:RNW655430 RXS655392:RXS655430 SHO655392:SHO655430 SRK655392:SRK655430 TBG655392:TBG655430 TLC655392:TLC655430 TUY655392:TUY655430 UEU655392:UEU655430 UOQ655392:UOQ655430 UYM655392:UYM655430 VII655392:VII655430 VSE655392:VSE655430 WCA655392:WCA655430 WLW655392:WLW655430 WVS655392:WVS655430 K720928:K720966 JG720928:JG720966 TC720928:TC720966 ACY720928:ACY720966 AMU720928:AMU720966 AWQ720928:AWQ720966 BGM720928:BGM720966 BQI720928:BQI720966 CAE720928:CAE720966 CKA720928:CKA720966 CTW720928:CTW720966 DDS720928:DDS720966 DNO720928:DNO720966 DXK720928:DXK720966 EHG720928:EHG720966 ERC720928:ERC720966 FAY720928:FAY720966 FKU720928:FKU720966 FUQ720928:FUQ720966 GEM720928:GEM720966 GOI720928:GOI720966 GYE720928:GYE720966 HIA720928:HIA720966 HRW720928:HRW720966 IBS720928:IBS720966 ILO720928:ILO720966 IVK720928:IVK720966 JFG720928:JFG720966 JPC720928:JPC720966 JYY720928:JYY720966 KIU720928:KIU720966 KSQ720928:KSQ720966 LCM720928:LCM720966 LMI720928:LMI720966 LWE720928:LWE720966 MGA720928:MGA720966 MPW720928:MPW720966 MZS720928:MZS720966 NJO720928:NJO720966 NTK720928:NTK720966 ODG720928:ODG720966 ONC720928:ONC720966 OWY720928:OWY720966 PGU720928:PGU720966 PQQ720928:PQQ720966 QAM720928:QAM720966 QKI720928:QKI720966 QUE720928:QUE720966 REA720928:REA720966 RNW720928:RNW720966 RXS720928:RXS720966 SHO720928:SHO720966 SRK720928:SRK720966 TBG720928:TBG720966 TLC720928:TLC720966 TUY720928:TUY720966 UEU720928:UEU720966 UOQ720928:UOQ720966 UYM720928:UYM720966 VII720928:VII720966 VSE720928:VSE720966 WCA720928:WCA720966 WLW720928:WLW720966 WVS720928:WVS720966 K786464:K786502 JG786464:JG786502 TC786464:TC786502 ACY786464:ACY786502 AMU786464:AMU786502 AWQ786464:AWQ786502 BGM786464:BGM786502 BQI786464:BQI786502 CAE786464:CAE786502 CKA786464:CKA786502 CTW786464:CTW786502 DDS786464:DDS786502 DNO786464:DNO786502 DXK786464:DXK786502 EHG786464:EHG786502 ERC786464:ERC786502 FAY786464:FAY786502 FKU786464:FKU786502 FUQ786464:FUQ786502 GEM786464:GEM786502 GOI786464:GOI786502 GYE786464:GYE786502 HIA786464:HIA786502 HRW786464:HRW786502 IBS786464:IBS786502 ILO786464:ILO786502 IVK786464:IVK786502 JFG786464:JFG786502 JPC786464:JPC786502 JYY786464:JYY786502 KIU786464:KIU786502 KSQ786464:KSQ786502 LCM786464:LCM786502 LMI786464:LMI786502 LWE786464:LWE786502 MGA786464:MGA786502 MPW786464:MPW786502 MZS786464:MZS786502 NJO786464:NJO786502 NTK786464:NTK786502 ODG786464:ODG786502 ONC786464:ONC786502 OWY786464:OWY786502 PGU786464:PGU786502 PQQ786464:PQQ786502 QAM786464:QAM786502 QKI786464:QKI786502 QUE786464:QUE786502 REA786464:REA786502 RNW786464:RNW786502 RXS786464:RXS786502 SHO786464:SHO786502 SRK786464:SRK786502 TBG786464:TBG786502 TLC786464:TLC786502 TUY786464:TUY786502 UEU786464:UEU786502 UOQ786464:UOQ786502 UYM786464:UYM786502 VII786464:VII786502 VSE786464:VSE786502 WCA786464:WCA786502 WLW786464:WLW786502 WVS786464:WVS786502 K852000:K852038 JG852000:JG852038 TC852000:TC852038 ACY852000:ACY852038 AMU852000:AMU852038 AWQ852000:AWQ852038 BGM852000:BGM852038 BQI852000:BQI852038 CAE852000:CAE852038 CKA852000:CKA852038 CTW852000:CTW852038 DDS852000:DDS852038 DNO852000:DNO852038 DXK852000:DXK852038 EHG852000:EHG852038 ERC852000:ERC852038 FAY852000:FAY852038 FKU852000:FKU852038 FUQ852000:FUQ852038 GEM852000:GEM852038 GOI852000:GOI852038 GYE852000:GYE852038 HIA852000:HIA852038 HRW852000:HRW852038 IBS852000:IBS852038 ILO852000:ILO852038 IVK852000:IVK852038 JFG852000:JFG852038 JPC852000:JPC852038 JYY852000:JYY852038 KIU852000:KIU852038 KSQ852000:KSQ852038 LCM852000:LCM852038 LMI852000:LMI852038 LWE852000:LWE852038 MGA852000:MGA852038 MPW852000:MPW852038 MZS852000:MZS852038 NJO852000:NJO852038 NTK852000:NTK852038 ODG852000:ODG852038 ONC852000:ONC852038 OWY852000:OWY852038 PGU852000:PGU852038 PQQ852000:PQQ852038 QAM852000:QAM852038 QKI852000:QKI852038 QUE852000:QUE852038 REA852000:REA852038 RNW852000:RNW852038 RXS852000:RXS852038 SHO852000:SHO852038 SRK852000:SRK852038 TBG852000:TBG852038 TLC852000:TLC852038 TUY852000:TUY852038 UEU852000:UEU852038 UOQ852000:UOQ852038 UYM852000:UYM852038 VII852000:VII852038 VSE852000:VSE852038 WCA852000:WCA852038 WLW852000:WLW852038 WVS852000:WVS852038 K917536:K917574 JG917536:JG917574 TC917536:TC917574 ACY917536:ACY917574 AMU917536:AMU917574 AWQ917536:AWQ917574 BGM917536:BGM917574 BQI917536:BQI917574 CAE917536:CAE917574 CKA917536:CKA917574 CTW917536:CTW917574 DDS917536:DDS917574 DNO917536:DNO917574 DXK917536:DXK917574 EHG917536:EHG917574 ERC917536:ERC917574 FAY917536:FAY917574 FKU917536:FKU917574 FUQ917536:FUQ917574 GEM917536:GEM917574 GOI917536:GOI917574 GYE917536:GYE917574 HIA917536:HIA917574 HRW917536:HRW917574 IBS917536:IBS917574 ILO917536:ILO917574 IVK917536:IVK917574 JFG917536:JFG917574 JPC917536:JPC917574 JYY917536:JYY917574 KIU917536:KIU917574 KSQ917536:KSQ917574 LCM917536:LCM917574 LMI917536:LMI917574 LWE917536:LWE917574 MGA917536:MGA917574 MPW917536:MPW917574 MZS917536:MZS917574 NJO917536:NJO917574 NTK917536:NTK917574 ODG917536:ODG917574 ONC917536:ONC917574 OWY917536:OWY917574 PGU917536:PGU917574 PQQ917536:PQQ917574 QAM917536:QAM917574 QKI917536:QKI917574 QUE917536:QUE917574 REA917536:REA917574 RNW917536:RNW917574 RXS917536:RXS917574 SHO917536:SHO917574 SRK917536:SRK917574 TBG917536:TBG917574 TLC917536:TLC917574 TUY917536:TUY917574 UEU917536:UEU917574 UOQ917536:UOQ917574 UYM917536:UYM917574 VII917536:VII917574 VSE917536:VSE917574 WCA917536:WCA917574 WLW917536:WLW917574 WVS917536:WVS917574 K983072:K983110 JG983072:JG983110 TC983072:TC983110 ACY983072:ACY983110 AMU983072:AMU983110 AWQ983072:AWQ983110 BGM983072:BGM983110 BQI983072:BQI983110 CAE983072:CAE983110 CKA983072:CKA983110 CTW983072:CTW983110 DDS983072:DDS983110 DNO983072:DNO983110 DXK983072:DXK983110 EHG983072:EHG983110 ERC983072:ERC983110 FAY983072:FAY983110 FKU983072:FKU983110 FUQ983072:FUQ983110 GEM983072:GEM983110 GOI983072:GOI983110 GYE983072:GYE983110 HIA983072:HIA983110 HRW983072:HRW983110 IBS983072:IBS983110 ILO983072:ILO983110 IVK983072:IVK983110 JFG983072:JFG983110 JPC983072:JPC983110 JYY983072:JYY983110 KIU983072:KIU983110 KSQ983072:KSQ983110 LCM983072:LCM983110 LMI983072:LMI983110 LWE983072:LWE983110 MGA983072:MGA983110 MPW983072:MPW983110 MZS983072:MZS983110 NJO983072:NJO983110 NTK983072:NTK983110 ODG983072:ODG983110 ONC983072:ONC983110 OWY983072:OWY983110 PGU983072:PGU983110 PQQ983072:PQQ983110 QAM983072:QAM983110 QKI983072:QKI983110 QUE983072:QUE983110 REA983072:REA983110 RNW983072:RNW983110 RXS983072:RXS983110 SHO983072:SHO983110 SRK983072:SRK983110 TBG983072:TBG983110 TLC983072:TLC983110 TUY983072:TUY983110 UEU983072:UEU983110 UOQ983072:UOQ983110 UYM983072:UYM983110 VII983072:VII983110 VSE983072:VSE983110 WCA983072:WCA983110 WLW983072:WLW983110 WVS983072:WVS983110 K47 JG47 TC47 ACY47 AMU47 AWQ47 BGM47 BQI47 CAE47 CKA47 CTW47 DDS47 DNO47 DXK47 EHG47 ERC47 FAY47 FKU47 FUQ47 GEM47 GOI47 GYE47 HIA47 HRW47 IBS47 ILO47 IVK47 JFG47 JPC47 JYY47 KIU47 KSQ47 LCM47 LMI47 LWE47 MGA47 MPW47 MZS47 NJO47 NTK47 ODG47 ONC47 OWY47 PGU47 PQQ47 QAM47 QKI47 QUE47 REA47 RNW47 RXS47 SHO47 SRK47 TBG47 TLC47 TUY47 UEU47 UOQ47 UYM47 VII47 VSE47 WCA47 WLW47 WVS47 K65554:K65561 JG65554:JG65561 TC65554:TC65561 ACY65554:ACY65561 AMU65554:AMU65561 AWQ65554:AWQ65561 BGM65554:BGM65561 BQI65554:BQI65561 CAE65554:CAE65561 CKA65554:CKA65561 CTW65554:CTW65561 DDS65554:DDS65561 DNO65554:DNO65561 DXK65554:DXK65561 EHG65554:EHG65561 ERC65554:ERC65561 FAY65554:FAY65561 FKU65554:FKU65561 FUQ65554:FUQ65561 GEM65554:GEM65561 GOI65554:GOI65561 GYE65554:GYE65561 HIA65554:HIA65561 HRW65554:HRW65561 IBS65554:IBS65561 ILO65554:ILO65561 IVK65554:IVK65561 JFG65554:JFG65561 JPC65554:JPC65561 JYY65554:JYY65561 KIU65554:KIU65561 KSQ65554:KSQ65561 LCM65554:LCM65561 LMI65554:LMI65561 LWE65554:LWE65561 MGA65554:MGA65561 MPW65554:MPW65561 MZS65554:MZS65561 NJO65554:NJO65561 NTK65554:NTK65561 ODG65554:ODG65561 ONC65554:ONC65561 OWY65554:OWY65561 PGU65554:PGU65561 PQQ65554:PQQ65561 QAM65554:QAM65561 QKI65554:QKI65561 QUE65554:QUE65561 REA65554:REA65561 RNW65554:RNW65561 RXS65554:RXS65561 SHO65554:SHO65561 SRK65554:SRK65561 TBG65554:TBG65561 TLC65554:TLC65561 TUY65554:TUY65561 UEU65554:UEU65561 UOQ65554:UOQ65561 UYM65554:UYM65561 VII65554:VII65561 VSE65554:VSE65561 WCA65554:WCA65561 WLW65554:WLW65561 WVS65554:WVS65561 K131090:K131097 JG131090:JG131097 TC131090:TC131097 ACY131090:ACY131097 AMU131090:AMU131097 AWQ131090:AWQ131097 BGM131090:BGM131097 BQI131090:BQI131097 CAE131090:CAE131097 CKA131090:CKA131097 CTW131090:CTW131097 DDS131090:DDS131097 DNO131090:DNO131097 DXK131090:DXK131097 EHG131090:EHG131097 ERC131090:ERC131097 FAY131090:FAY131097 FKU131090:FKU131097 FUQ131090:FUQ131097 GEM131090:GEM131097 GOI131090:GOI131097 GYE131090:GYE131097 HIA131090:HIA131097 HRW131090:HRW131097 IBS131090:IBS131097 ILO131090:ILO131097 IVK131090:IVK131097 JFG131090:JFG131097 JPC131090:JPC131097 JYY131090:JYY131097 KIU131090:KIU131097 KSQ131090:KSQ131097 LCM131090:LCM131097 LMI131090:LMI131097 LWE131090:LWE131097 MGA131090:MGA131097 MPW131090:MPW131097 MZS131090:MZS131097 NJO131090:NJO131097 NTK131090:NTK131097 ODG131090:ODG131097 ONC131090:ONC131097 OWY131090:OWY131097 PGU131090:PGU131097 PQQ131090:PQQ131097 QAM131090:QAM131097 QKI131090:QKI131097 QUE131090:QUE131097 REA131090:REA131097 RNW131090:RNW131097 RXS131090:RXS131097 SHO131090:SHO131097 SRK131090:SRK131097 TBG131090:TBG131097 TLC131090:TLC131097 TUY131090:TUY131097 UEU131090:UEU131097 UOQ131090:UOQ131097 UYM131090:UYM131097 VII131090:VII131097 VSE131090:VSE131097 WCA131090:WCA131097 WLW131090:WLW131097 WVS131090:WVS131097 K196626:K196633 JG196626:JG196633 TC196626:TC196633 ACY196626:ACY196633 AMU196626:AMU196633 AWQ196626:AWQ196633 BGM196626:BGM196633 BQI196626:BQI196633 CAE196626:CAE196633 CKA196626:CKA196633 CTW196626:CTW196633 DDS196626:DDS196633 DNO196626:DNO196633 DXK196626:DXK196633 EHG196626:EHG196633 ERC196626:ERC196633 FAY196626:FAY196633 FKU196626:FKU196633 FUQ196626:FUQ196633 GEM196626:GEM196633 GOI196626:GOI196633 GYE196626:GYE196633 HIA196626:HIA196633 HRW196626:HRW196633 IBS196626:IBS196633 ILO196626:ILO196633 IVK196626:IVK196633 JFG196626:JFG196633 JPC196626:JPC196633 JYY196626:JYY196633 KIU196626:KIU196633 KSQ196626:KSQ196633 LCM196626:LCM196633 LMI196626:LMI196633 LWE196626:LWE196633 MGA196626:MGA196633 MPW196626:MPW196633 MZS196626:MZS196633 NJO196626:NJO196633 NTK196626:NTK196633 ODG196626:ODG196633 ONC196626:ONC196633 OWY196626:OWY196633 PGU196626:PGU196633 PQQ196626:PQQ196633 QAM196626:QAM196633 QKI196626:QKI196633 QUE196626:QUE196633 REA196626:REA196633 RNW196626:RNW196633 RXS196626:RXS196633 SHO196626:SHO196633 SRK196626:SRK196633 TBG196626:TBG196633 TLC196626:TLC196633 TUY196626:TUY196633 UEU196626:UEU196633 UOQ196626:UOQ196633 UYM196626:UYM196633 VII196626:VII196633 VSE196626:VSE196633 WCA196626:WCA196633 WLW196626:WLW196633 WVS196626:WVS196633 K262162:K262169 JG262162:JG262169 TC262162:TC262169 ACY262162:ACY262169 AMU262162:AMU262169 AWQ262162:AWQ262169 BGM262162:BGM262169 BQI262162:BQI262169 CAE262162:CAE262169 CKA262162:CKA262169 CTW262162:CTW262169 DDS262162:DDS262169 DNO262162:DNO262169 DXK262162:DXK262169 EHG262162:EHG262169 ERC262162:ERC262169 FAY262162:FAY262169 FKU262162:FKU262169 FUQ262162:FUQ262169 GEM262162:GEM262169 GOI262162:GOI262169 GYE262162:GYE262169 HIA262162:HIA262169 HRW262162:HRW262169 IBS262162:IBS262169 ILO262162:ILO262169 IVK262162:IVK262169 JFG262162:JFG262169 JPC262162:JPC262169 JYY262162:JYY262169 KIU262162:KIU262169 KSQ262162:KSQ262169 LCM262162:LCM262169 LMI262162:LMI262169 LWE262162:LWE262169 MGA262162:MGA262169 MPW262162:MPW262169 MZS262162:MZS262169 NJO262162:NJO262169 NTK262162:NTK262169 ODG262162:ODG262169 ONC262162:ONC262169 OWY262162:OWY262169 PGU262162:PGU262169 PQQ262162:PQQ262169 QAM262162:QAM262169 QKI262162:QKI262169 QUE262162:QUE262169 REA262162:REA262169 RNW262162:RNW262169 RXS262162:RXS262169 SHO262162:SHO262169 SRK262162:SRK262169 TBG262162:TBG262169 TLC262162:TLC262169 TUY262162:TUY262169 UEU262162:UEU262169 UOQ262162:UOQ262169 UYM262162:UYM262169 VII262162:VII262169 VSE262162:VSE262169 WCA262162:WCA262169 WLW262162:WLW262169 WVS262162:WVS262169 K327698:K327705 JG327698:JG327705 TC327698:TC327705 ACY327698:ACY327705 AMU327698:AMU327705 AWQ327698:AWQ327705 BGM327698:BGM327705 BQI327698:BQI327705 CAE327698:CAE327705 CKA327698:CKA327705 CTW327698:CTW327705 DDS327698:DDS327705 DNO327698:DNO327705 DXK327698:DXK327705 EHG327698:EHG327705 ERC327698:ERC327705 FAY327698:FAY327705 FKU327698:FKU327705 FUQ327698:FUQ327705 GEM327698:GEM327705 GOI327698:GOI327705 GYE327698:GYE327705 HIA327698:HIA327705 HRW327698:HRW327705 IBS327698:IBS327705 ILO327698:ILO327705 IVK327698:IVK327705 JFG327698:JFG327705 JPC327698:JPC327705 JYY327698:JYY327705 KIU327698:KIU327705 KSQ327698:KSQ327705 LCM327698:LCM327705 LMI327698:LMI327705 LWE327698:LWE327705 MGA327698:MGA327705 MPW327698:MPW327705 MZS327698:MZS327705 NJO327698:NJO327705 NTK327698:NTK327705 ODG327698:ODG327705 ONC327698:ONC327705 OWY327698:OWY327705 PGU327698:PGU327705 PQQ327698:PQQ327705 QAM327698:QAM327705 QKI327698:QKI327705 QUE327698:QUE327705 REA327698:REA327705 RNW327698:RNW327705 RXS327698:RXS327705 SHO327698:SHO327705 SRK327698:SRK327705 TBG327698:TBG327705 TLC327698:TLC327705 TUY327698:TUY327705 UEU327698:UEU327705 UOQ327698:UOQ327705 UYM327698:UYM327705 VII327698:VII327705 VSE327698:VSE327705 WCA327698:WCA327705 WLW327698:WLW327705 WVS327698:WVS327705 K393234:K393241 JG393234:JG393241 TC393234:TC393241 ACY393234:ACY393241 AMU393234:AMU393241 AWQ393234:AWQ393241 BGM393234:BGM393241 BQI393234:BQI393241 CAE393234:CAE393241 CKA393234:CKA393241 CTW393234:CTW393241 DDS393234:DDS393241 DNO393234:DNO393241 DXK393234:DXK393241 EHG393234:EHG393241 ERC393234:ERC393241 FAY393234:FAY393241 FKU393234:FKU393241 FUQ393234:FUQ393241 GEM393234:GEM393241 GOI393234:GOI393241 GYE393234:GYE393241 HIA393234:HIA393241 HRW393234:HRW393241 IBS393234:IBS393241 ILO393234:ILO393241 IVK393234:IVK393241 JFG393234:JFG393241 JPC393234:JPC393241 JYY393234:JYY393241 KIU393234:KIU393241 KSQ393234:KSQ393241 LCM393234:LCM393241 LMI393234:LMI393241 LWE393234:LWE393241 MGA393234:MGA393241 MPW393234:MPW393241 MZS393234:MZS393241 NJO393234:NJO393241 NTK393234:NTK393241 ODG393234:ODG393241 ONC393234:ONC393241 OWY393234:OWY393241 PGU393234:PGU393241 PQQ393234:PQQ393241 QAM393234:QAM393241 QKI393234:QKI393241 QUE393234:QUE393241 REA393234:REA393241 RNW393234:RNW393241 RXS393234:RXS393241 SHO393234:SHO393241 SRK393234:SRK393241 TBG393234:TBG393241 TLC393234:TLC393241 TUY393234:TUY393241 UEU393234:UEU393241 UOQ393234:UOQ393241 UYM393234:UYM393241 VII393234:VII393241 VSE393234:VSE393241 WCA393234:WCA393241 WLW393234:WLW393241 WVS393234:WVS393241 K458770:K458777 JG458770:JG458777 TC458770:TC458777 ACY458770:ACY458777 AMU458770:AMU458777 AWQ458770:AWQ458777 BGM458770:BGM458777 BQI458770:BQI458777 CAE458770:CAE458777 CKA458770:CKA458777 CTW458770:CTW458777 DDS458770:DDS458777 DNO458770:DNO458777 DXK458770:DXK458777 EHG458770:EHG458777 ERC458770:ERC458777 FAY458770:FAY458777 FKU458770:FKU458777 FUQ458770:FUQ458777 GEM458770:GEM458777 GOI458770:GOI458777 GYE458770:GYE458777 HIA458770:HIA458777 HRW458770:HRW458777 IBS458770:IBS458777 ILO458770:ILO458777 IVK458770:IVK458777 JFG458770:JFG458777 JPC458770:JPC458777 JYY458770:JYY458777 KIU458770:KIU458777 KSQ458770:KSQ458777 LCM458770:LCM458777 LMI458770:LMI458777 LWE458770:LWE458777 MGA458770:MGA458777 MPW458770:MPW458777 MZS458770:MZS458777 NJO458770:NJO458777 NTK458770:NTK458777 ODG458770:ODG458777 ONC458770:ONC458777 OWY458770:OWY458777 PGU458770:PGU458777 PQQ458770:PQQ458777 QAM458770:QAM458777 QKI458770:QKI458777 QUE458770:QUE458777 REA458770:REA458777 RNW458770:RNW458777 RXS458770:RXS458777 SHO458770:SHO458777 SRK458770:SRK458777 TBG458770:TBG458777 TLC458770:TLC458777 TUY458770:TUY458777 UEU458770:UEU458777 UOQ458770:UOQ458777 UYM458770:UYM458777 VII458770:VII458777 VSE458770:VSE458777 WCA458770:WCA458777 WLW458770:WLW458777 WVS458770:WVS458777 K524306:K524313 JG524306:JG524313 TC524306:TC524313 ACY524306:ACY524313 AMU524306:AMU524313 AWQ524306:AWQ524313 BGM524306:BGM524313 BQI524306:BQI524313 CAE524306:CAE524313 CKA524306:CKA524313 CTW524306:CTW524313 DDS524306:DDS524313 DNO524306:DNO524313 DXK524306:DXK524313 EHG524306:EHG524313 ERC524306:ERC524313 FAY524306:FAY524313 FKU524306:FKU524313 FUQ524306:FUQ524313 GEM524306:GEM524313 GOI524306:GOI524313 GYE524306:GYE524313 HIA524306:HIA524313 HRW524306:HRW524313 IBS524306:IBS524313 ILO524306:ILO524313 IVK524306:IVK524313 JFG524306:JFG524313 JPC524306:JPC524313 JYY524306:JYY524313 KIU524306:KIU524313 KSQ524306:KSQ524313 LCM524306:LCM524313 LMI524306:LMI524313 LWE524306:LWE524313 MGA524306:MGA524313 MPW524306:MPW524313 MZS524306:MZS524313 NJO524306:NJO524313 NTK524306:NTK524313 ODG524306:ODG524313 ONC524306:ONC524313 OWY524306:OWY524313 PGU524306:PGU524313 PQQ524306:PQQ524313 QAM524306:QAM524313 QKI524306:QKI524313 QUE524306:QUE524313 REA524306:REA524313 RNW524306:RNW524313 RXS524306:RXS524313 SHO524306:SHO524313 SRK524306:SRK524313 TBG524306:TBG524313 TLC524306:TLC524313 TUY524306:TUY524313 UEU524306:UEU524313 UOQ524306:UOQ524313 UYM524306:UYM524313 VII524306:VII524313 VSE524306:VSE524313 WCA524306:WCA524313 WLW524306:WLW524313 WVS524306:WVS524313 K589842:K589849 JG589842:JG589849 TC589842:TC589849 ACY589842:ACY589849 AMU589842:AMU589849 AWQ589842:AWQ589849 BGM589842:BGM589849 BQI589842:BQI589849 CAE589842:CAE589849 CKA589842:CKA589849 CTW589842:CTW589849 DDS589842:DDS589849 DNO589842:DNO589849 DXK589842:DXK589849 EHG589842:EHG589849 ERC589842:ERC589849 FAY589842:FAY589849 FKU589842:FKU589849 FUQ589842:FUQ589849 GEM589842:GEM589849 GOI589842:GOI589849 GYE589842:GYE589849 HIA589842:HIA589849 HRW589842:HRW589849 IBS589842:IBS589849 ILO589842:ILO589849 IVK589842:IVK589849 JFG589842:JFG589849 JPC589842:JPC589849 JYY589842:JYY589849 KIU589842:KIU589849 KSQ589842:KSQ589849 LCM589842:LCM589849 LMI589842:LMI589849 LWE589842:LWE589849 MGA589842:MGA589849 MPW589842:MPW589849 MZS589842:MZS589849 NJO589842:NJO589849 NTK589842:NTK589849 ODG589842:ODG589849 ONC589842:ONC589849 OWY589842:OWY589849 PGU589842:PGU589849 PQQ589842:PQQ589849 QAM589842:QAM589849 QKI589842:QKI589849 QUE589842:QUE589849 REA589842:REA589849 RNW589842:RNW589849 RXS589842:RXS589849 SHO589842:SHO589849 SRK589842:SRK589849 TBG589842:TBG589849 TLC589842:TLC589849 TUY589842:TUY589849 UEU589842:UEU589849 UOQ589842:UOQ589849 UYM589842:UYM589849 VII589842:VII589849 VSE589842:VSE589849 WCA589842:WCA589849 WLW589842:WLW589849 WVS589842:WVS589849 K655378:K655385 JG655378:JG655385 TC655378:TC655385 ACY655378:ACY655385 AMU655378:AMU655385 AWQ655378:AWQ655385 BGM655378:BGM655385 BQI655378:BQI655385 CAE655378:CAE655385 CKA655378:CKA655385 CTW655378:CTW655385 DDS655378:DDS655385 DNO655378:DNO655385 DXK655378:DXK655385 EHG655378:EHG655385 ERC655378:ERC655385 FAY655378:FAY655385 FKU655378:FKU655385 FUQ655378:FUQ655385 GEM655378:GEM655385 GOI655378:GOI655385 GYE655378:GYE655385 HIA655378:HIA655385 HRW655378:HRW655385 IBS655378:IBS655385 ILO655378:ILO655385 IVK655378:IVK655385 JFG655378:JFG655385 JPC655378:JPC655385 JYY655378:JYY655385 KIU655378:KIU655385 KSQ655378:KSQ655385 LCM655378:LCM655385 LMI655378:LMI655385 LWE655378:LWE655385 MGA655378:MGA655385 MPW655378:MPW655385 MZS655378:MZS655385 NJO655378:NJO655385 NTK655378:NTK655385 ODG655378:ODG655385 ONC655378:ONC655385 OWY655378:OWY655385 PGU655378:PGU655385 PQQ655378:PQQ655385 QAM655378:QAM655385 QKI655378:QKI655385 QUE655378:QUE655385 REA655378:REA655385 RNW655378:RNW655385 RXS655378:RXS655385 SHO655378:SHO655385 SRK655378:SRK655385 TBG655378:TBG655385 TLC655378:TLC655385 TUY655378:TUY655385 UEU655378:UEU655385 UOQ655378:UOQ655385 UYM655378:UYM655385 VII655378:VII655385 VSE655378:VSE655385 WCA655378:WCA655385 WLW655378:WLW655385 WVS655378:WVS655385 K720914:K720921 JG720914:JG720921 TC720914:TC720921 ACY720914:ACY720921 AMU720914:AMU720921 AWQ720914:AWQ720921 BGM720914:BGM720921 BQI720914:BQI720921 CAE720914:CAE720921 CKA720914:CKA720921 CTW720914:CTW720921 DDS720914:DDS720921 DNO720914:DNO720921 DXK720914:DXK720921 EHG720914:EHG720921 ERC720914:ERC720921 FAY720914:FAY720921 FKU720914:FKU720921 FUQ720914:FUQ720921 GEM720914:GEM720921 GOI720914:GOI720921 GYE720914:GYE720921 HIA720914:HIA720921 HRW720914:HRW720921 IBS720914:IBS720921 ILO720914:ILO720921 IVK720914:IVK720921 JFG720914:JFG720921 JPC720914:JPC720921 JYY720914:JYY720921 KIU720914:KIU720921 KSQ720914:KSQ720921 LCM720914:LCM720921 LMI720914:LMI720921 LWE720914:LWE720921 MGA720914:MGA720921 MPW720914:MPW720921 MZS720914:MZS720921 NJO720914:NJO720921 NTK720914:NTK720921 ODG720914:ODG720921 ONC720914:ONC720921 OWY720914:OWY720921 PGU720914:PGU720921 PQQ720914:PQQ720921 QAM720914:QAM720921 QKI720914:QKI720921 QUE720914:QUE720921 REA720914:REA720921 RNW720914:RNW720921 RXS720914:RXS720921 SHO720914:SHO720921 SRK720914:SRK720921 TBG720914:TBG720921 TLC720914:TLC720921 TUY720914:TUY720921 UEU720914:UEU720921 UOQ720914:UOQ720921 UYM720914:UYM720921 VII720914:VII720921 VSE720914:VSE720921 WCA720914:WCA720921 WLW720914:WLW720921 WVS720914:WVS720921 K786450:K786457 JG786450:JG786457 TC786450:TC786457 ACY786450:ACY786457 AMU786450:AMU786457 AWQ786450:AWQ786457 BGM786450:BGM786457 BQI786450:BQI786457 CAE786450:CAE786457 CKA786450:CKA786457 CTW786450:CTW786457 DDS786450:DDS786457 DNO786450:DNO786457 DXK786450:DXK786457 EHG786450:EHG786457 ERC786450:ERC786457 FAY786450:FAY786457 FKU786450:FKU786457 FUQ786450:FUQ786457 GEM786450:GEM786457 GOI786450:GOI786457 GYE786450:GYE786457 HIA786450:HIA786457 HRW786450:HRW786457 IBS786450:IBS786457 ILO786450:ILO786457 IVK786450:IVK786457 JFG786450:JFG786457 JPC786450:JPC786457 JYY786450:JYY786457 KIU786450:KIU786457 KSQ786450:KSQ786457 LCM786450:LCM786457 LMI786450:LMI786457 LWE786450:LWE786457 MGA786450:MGA786457 MPW786450:MPW786457 MZS786450:MZS786457 NJO786450:NJO786457 NTK786450:NTK786457 ODG786450:ODG786457 ONC786450:ONC786457 OWY786450:OWY786457 PGU786450:PGU786457 PQQ786450:PQQ786457 QAM786450:QAM786457 QKI786450:QKI786457 QUE786450:QUE786457 REA786450:REA786457 RNW786450:RNW786457 RXS786450:RXS786457 SHO786450:SHO786457 SRK786450:SRK786457 TBG786450:TBG786457 TLC786450:TLC786457 TUY786450:TUY786457 UEU786450:UEU786457 UOQ786450:UOQ786457 UYM786450:UYM786457 VII786450:VII786457 VSE786450:VSE786457 WCA786450:WCA786457 WLW786450:WLW786457 WVS786450:WVS786457 K851986:K851993 JG851986:JG851993 TC851986:TC851993 ACY851986:ACY851993 AMU851986:AMU851993 AWQ851986:AWQ851993 BGM851986:BGM851993 BQI851986:BQI851993 CAE851986:CAE851993 CKA851986:CKA851993 CTW851986:CTW851993 DDS851986:DDS851993 DNO851986:DNO851993 DXK851986:DXK851993 EHG851986:EHG851993 ERC851986:ERC851993 FAY851986:FAY851993 FKU851986:FKU851993 FUQ851986:FUQ851993 GEM851986:GEM851993 GOI851986:GOI851993 GYE851986:GYE851993 HIA851986:HIA851993 HRW851986:HRW851993 IBS851986:IBS851993 ILO851986:ILO851993 IVK851986:IVK851993 JFG851986:JFG851993 JPC851986:JPC851993 JYY851986:JYY851993 KIU851986:KIU851993 KSQ851986:KSQ851993 LCM851986:LCM851993 LMI851986:LMI851993 LWE851986:LWE851993 MGA851986:MGA851993 MPW851986:MPW851993 MZS851986:MZS851993 NJO851986:NJO851993 NTK851986:NTK851993 ODG851986:ODG851993 ONC851986:ONC851993 OWY851986:OWY851993 PGU851986:PGU851993 PQQ851986:PQQ851993 QAM851986:QAM851993 QKI851986:QKI851993 QUE851986:QUE851993 REA851986:REA851993 RNW851986:RNW851993 RXS851986:RXS851993 SHO851986:SHO851993 SRK851986:SRK851993 TBG851986:TBG851993 TLC851986:TLC851993 TUY851986:TUY851993 UEU851986:UEU851993 UOQ851986:UOQ851993 UYM851986:UYM851993 VII851986:VII851993 VSE851986:VSE851993 WCA851986:WCA851993 WLW851986:WLW851993 WVS851986:WVS851993 K917522:K917529 JG917522:JG917529 TC917522:TC917529 ACY917522:ACY917529 AMU917522:AMU917529 AWQ917522:AWQ917529 BGM917522:BGM917529 BQI917522:BQI917529 CAE917522:CAE917529 CKA917522:CKA917529 CTW917522:CTW917529 DDS917522:DDS917529 DNO917522:DNO917529 DXK917522:DXK917529 EHG917522:EHG917529 ERC917522:ERC917529 FAY917522:FAY917529 FKU917522:FKU917529 FUQ917522:FUQ917529 GEM917522:GEM917529 GOI917522:GOI917529 GYE917522:GYE917529 HIA917522:HIA917529 HRW917522:HRW917529 IBS917522:IBS917529 ILO917522:ILO917529 IVK917522:IVK917529 JFG917522:JFG917529 JPC917522:JPC917529 JYY917522:JYY917529 KIU917522:KIU917529 KSQ917522:KSQ917529 LCM917522:LCM917529 LMI917522:LMI917529 LWE917522:LWE917529 MGA917522:MGA917529 MPW917522:MPW917529 MZS917522:MZS917529 NJO917522:NJO917529 NTK917522:NTK917529 ODG917522:ODG917529 ONC917522:ONC917529 OWY917522:OWY917529 PGU917522:PGU917529 PQQ917522:PQQ917529 QAM917522:QAM917529 QKI917522:QKI917529 QUE917522:QUE917529 REA917522:REA917529 RNW917522:RNW917529 RXS917522:RXS917529 SHO917522:SHO917529 SRK917522:SRK917529 TBG917522:TBG917529 TLC917522:TLC917529 TUY917522:TUY917529 UEU917522:UEU917529 UOQ917522:UOQ917529 UYM917522:UYM917529 VII917522:VII917529 VSE917522:VSE917529 WCA917522:WCA917529 WLW917522:WLW917529 WVS917522:WVS917529 K983058:K983065 JG983058:JG983065 TC983058:TC983065 ACY983058:ACY983065 AMU983058:AMU983065 AWQ983058:AWQ983065 BGM983058:BGM983065 BQI983058:BQI983065 CAE983058:CAE983065 CKA983058:CKA983065 CTW983058:CTW983065 DDS983058:DDS983065 DNO983058:DNO983065 DXK983058:DXK983065 EHG983058:EHG983065 ERC983058:ERC983065 FAY983058:FAY983065 FKU983058:FKU983065 FUQ983058:FUQ983065 GEM983058:GEM983065 GOI983058:GOI983065 GYE983058:GYE983065 HIA983058:HIA983065 HRW983058:HRW983065 IBS983058:IBS983065 ILO983058:ILO983065 IVK983058:IVK983065 JFG983058:JFG983065 JPC983058:JPC983065 JYY983058:JYY983065 KIU983058:KIU983065 KSQ983058:KSQ983065 LCM983058:LCM983065 LMI983058:LMI983065 LWE983058:LWE983065 MGA983058:MGA983065 MPW983058:MPW983065 MZS983058:MZS983065 NJO983058:NJO983065 NTK983058:NTK983065 ODG983058:ODG983065 ONC983058:ONC983065 OWY983058:OWY983065 PGU983058:PGU983065 PQQ983058:PQQ983065 QAM983058:QAM983065 QKI983058:QKI983065 QUE983058:QUE983065 REA983058:REA983065 RNW983058:RNW983065 RXS983058:RXS983065 SHO983058:SHO983065 SRK983058:SRK983065 TBG983058:TBG983065 TLC983058:TLC983065 TUY983058:TUY983065 UEU983058:UEU983065 UOQ983058:UOQ983065 UYM983058:UYM983065 VII983058:VII983065 VSE983058:VSE983065 WCA983058:WCA983065 WLW983058:WLW983065 WVS983058:WVS983065">
      <formula1>$J$130:$J$132</formula1>
    </dataValidation>
    <dataValidation type="textLength" operator="lessThanOrEqual" allowBlank="1" showInputMessage="1" showErrorMessage="1" errorTitle="Description is to long!" error="Maximum of 250 characters.  Please shorten the length of the description." sqref="D65526 IZ65526 SV65526 ACR65526 AMN65526 AWJ65526 BGF65526 BQB65526 BZX65526 CJT65526 CTP65526 DDL65526 DNH65526 DXD65526 EGZ65526 EQV65526 FAR65526 FKN65526 FUJ65526 GEF65526 GOB65526 GXX65526 HHT65526 HRP65526 IBL65526 ILH65526 IVD65526 JEZ65526 JOV65526 JYR65526 KIN65526 KSJ65526 LCF65526 LMB65526 LVX65526 MFT65526 MPP65526 MZL65526 NJH65526 NTD65526 OCZ65526 OMV65526 OWR65526 PGN65526 PQJ65526 QAF65526 QKB65526 QTX65526 RDT65526 RNP65526 RXL65526 SHH65526 SRD65526 TAZ65526 TKV65526 TUR65526 UEN65526 UOJ65526 UYF65526 VIB65526 VRX65526 WBT65526 WLP65526 WVL65526 D131062 IZ131062 SV131062 ACR131062 AMN131062 AWJ131062 BGF131062 BQB131062 BZX131062 CJT131062 CTP131062 DDL131062 DNH131062 DXD131062 EGZ131062 EQV131062 FAR131062 FKN131062 FUJ131062 GEF131062 GOB131062 GXX131062 HHT131062 HRP131062 IBL131062 ILH131062 IVD131062 JEZ131062 JOV131062 JYR131062 KIN131062 KSJ131062 LCF131062 LMB131062 LVX131062 MFT131062 MPP131062 MZL131062 NJH131062 NTD131062 OCZ131062 OMV131062 OWR131062 PGN131062 PQJ131062 QAF131062 QKB131062 QTX131062 RDT131062 RNP131062 RXL131062 SHH131062 SRD131062 TAZ131062 TKV131062 TUR131062 UEN131062 UOJ131062 UYF131062 VIB131062 VRX131062 WBT131062 WLP131062 WVL131062 D196598 IZ196598 SV196598 ACR196598 AMN196598 AWJ196598 BGF196598 BQB196598 BZX196598 CJT196598 CTP196598 DDL196598 DNH196598 DXD196598 EGZ196598 EQV196598 FAR196598 FKN196598 FUJ196598 GEF196598 GOB196598 GXX196598 HHT196598 HRP196598 IBL196598 ILH196598 IVD196598 JEZ196598 JOV196598 JYR196598 KIN196598 KSJ196598 LCF196598 LMB196598 LVX196598 MFT196598 MPP196598 MZL196598 NJH196598 NTD196598 OCZ196598 OMV196598 OWR196598 PGN196598 PQJ196598 QAF196598 QKB196598 QTX196598 RDT196598 RNP196598 RXL196598 SHH196598 SRD196598 TAZ196598 TKV196598 TUR196598 UEN196598 UOJ196598 UYF196598 VIB196598 VRX196598 WBT196598 WLP196598 WVL196598 D262134 IZ262134 SV262134 ACR262134 AMN262134 AWJ262134 BGF262134 BQB262134 BZX262134 CJT262134 CTP262134 DDL262134 DNH262134 DXD262134 EGZ262134 EQV262134 FAR262134 FKN262134 FUJ262134 GEF262134 GOB262134 GXX262134 HHT262134 HRP262134 IBL262134 ILH262134 IVD262134 JEZ262134 JOV262134 JYR262134 KIN262134 KSJ262134 LCF262134 LMB262134 LVX262134 MFT262134 MPP262134 MZL262134 NJH262134 NTD262134 OCZ262134 OMV262134 OWR262134 PGN262134 PQJ262134 QAF262134 QKB262134 QTX262134 RDT262134 RNP262134 RXL262134 SHH262134 SRD262134 TAZ262134 TKV262134 TUR262134 UEN262134 UOJ262134 UYF262134 VIB262134 VRX262134 WBT262134 WLP262134 WVL262134 D327670 IZ327670 SV327670 ACR327670 AMN327670 AWJ327670 BGF327670 BQB327670 BZX327670 CJT327670 CTP327670 DDL327670 DNH327670 DXD327670 EGZ327670 EQV327670 FAR327670 FKN327670 FUJ327670 GEF327670 GOB327670 GXX327670 HHT327670 HRP327670 IBL327670 ILH327670 IVD327670 JEZ327670 JOV327670 JYR327670 KIN327670 KSJ327670 LCF327670 LMB327670 LVX327670 MFT327670 MPP327670 MZL327670 NJH327670 NTD327670 OCZ327670 OMV327670 OWR327670 PGN327670 PQJ327670 QAF327670 QKB327670 QTX327670 RDT327670 RNP327670 RXL327670 SHH327670 SRD327670 TAZ327670 TKV327670 TUR327670 UEN327670 UOJ327670 UYF327670 VIB327670 VRX327670 WBT327670 WLP327670 WVL327670 D393206 IZ393206 SV393206 ACR393206 AMN393206 AWJ393206 BGF393206 BQB393206 BZX393206 CJT393206 CTP393206 DDL393206 DNH393206 DXD393206 EGZ393206 EQV393206 FAR393206 FKN393206 FUJ393206 GEF393206 GOB393206 GXX393206 HHT393206 HRP393206 IBL393206 ILH393206 IVD393206 JEZ393206 JOV393206 JYR393206 KIN393206 KSJ393206 LCF393206 LMB393206 LVX393206 MFT393206 MPP393206 MZL393206 NJH393206 NTD393206 OCZ393206 OMV393206 OWR393206 PGN393206 PQJ393206 QAF393206 QKB393206 QTX393206 RDT393206 RNP393206 RXL393206 SHH393206 SRD393206 TAZ393206 TKV393206 TUR393206 UEN393206 UOJ393206 UYF393206 VIB393206 VRX393206 WBT393206 WLP393206 WVL393206 D458742 IZ458742 SV458742 ACR458742 AMN458742 AWJ458742 BGF458742 BQB458742 BZX458742 CJT458742 CTP458742 DDL458742 DNH458742 DXD458742 EGZ458742 EQV458742 FAR458742 FKN458742 FUJ458742 GEF458742 GOB458742 GXX458742 HHT458742 HRP458742 IBL458742 ILH458742 IVD458742 JEZ458742 JOV458742 JYR458742 KIN458742 KSJ458742 LCF458742 LMB458742 LVX458742 MFT458742 MPP458742 MZL458742 NJH458742 NTD458742 OCZ458742 OMV458742 OWR458742 PGN458742 PQJ458742 QAF458742 QKB458742 QTX458742 RDT458742 RNP458742 RXL458742 SHH458742 SRD458742 TAZ458742 TKV458742 TUR458742 UEN458742 UOJ458742 UYF458742 VIB458742 VRX458742 WBT458742 WLP458742 WVL458742 D524278 IZ524278 SV524278 ACR524278 AMN524278 AWJ524278 BGF524278 BQB524278 BZX524278 CJT524278 CTP524278 DDL524278 DNH524278 DXD524278 EGZ524278 EQV524278 FAR524278 FKN524278 FUJ524278 GEF524278 GOB524278 GXX524278 HHT524278 HRP524278 IBL524278 ILH524278 IVD524278 JEZ524278 JOV524278 JYR524278 KIN524278 KSJ524278 LCF524278 LMB524278 LVX524278 MFT524278 MPP524278 MZL524278 NJH524278 NTD524278 OCZ524278 OMV524278 OWR524278 PGN524278 PQJ524278 QAF524278 QKB524278 QTX524278 RDT524278 RNP524278 RXL524278 SHH524278 SRD524278 TAZ524278 TKV524278 TUR524278 UEN524278 UOJ524278 UYF524278 VIB524278 VRX524278 WBT524278 WLP524278 WVL524278 D589814 IZ589814 SV589814 ACR589814 AMN589814 AWJ589814 BGF589814 BQB589814 BZX589814 CJT589814 CTP589814 DDL589814 DNH589814 DXD589814 EGZ589814 EQV589814 FAR589814 FKN589814 FUJ589814 GEF589814 GOB589814 GXX589814 HHT589814 HRP589814 IBL589814 ILH589814 IVD589814 JEZ589814 JOV589814 JYR589814 KIN589814 KSJ589814 LCF589814 LMB589814 LVX589814 MFT589814 MPP589814 MZL589814 NJH589814 NTD589814 OCZ589814 OMV589814 OWR589814 PGN589814 PQJ589814 QAF589814 QKB589814 QTX589814 RDT589814 RNP589814 RXL589814 SHH589814 SRD589814 TAZ589814 TKV589814 TUR589814 UEN589814 UOJ589814 UYF589814 VIB589814 VRX589814 WBT589814 WLP589814 WVL589814 D655350 IZ655350 SV655350 ACR655350 AMN655350 AWJ655350 BGF655350 BQB655350 BZX655350 CJT655350 CTP655350 DDL655350 DNH655350 DXD655350 EGZ655350 EQV655350 FAR655350 FKN655350 FUJ655350 GEF655350 GOB655350 GXX655350 HHT655350 HRP655350 IBL655350 ILH655350 IVD655350 JEZ655350 JOV655350 JYR655350 KIN655350 KSJ655350 LCF655350 LMB655350 LVX655350 MFT655350 MPP655350 MZL655350 NJH655350 NTD655350 OCZ655350 OMV655350 OWR655350 PGN655350 PQJ655350 QAF655350 QKB655350 QTX655350 RDT655350 RNP655350 RXL655350 SHH655350 SRD655350 TAZ655350 TKV655350 TUR655350 UEN655350 UOJ655350 UYF655350 VIB655350 VRX655350 WBT655350 WLP655350 WVL655350 D720886 IZ720886 SV720886 ACR720886 AMN720886 AWJ720886 BGF720886 BQB720886 BZX720886 CJT720886 CTP720886 DDL720886 DNH720886 DXD720886 EGZ720886 EQV720886 FAR720886 FKN720886 FUJ720886 GEF720886 GOB720886 GXX720886 HHT720886 HRP720886 IBL720886 ILH720886 IVD720886 JEZ720886 JOV720886 JYR720886 KIN720886 KSJ720886 LCF720886 LMB720886 LVX720886 MFT720886 MPP720886 MZL720886 NJH720886 NTD720886 OCZ720886 OMV720886 OWR720886 PGN720886 PQJ720886 QAF720886 QKB720886 QTX720886 RDT720886 RNP720886 RXL720886 SHH720886 SRD720886 TAZ720886 TKV720886 TUR720886 UEN720886 UOJ720886 UYF720886 VIB720886 VRX720886 WBT720886 WLP720886 WVL720886 D786422 IZ786422 SV786422 ACR786422 AMN786422 AWJ786422 BGF786422 BQB786422 BZX786422 CJT786422 CTP786422 DDL786422 DNH786422 DXD786422 EGZ786422 EQV786422 FAR786422 FKN786422 FUJ786422 GEF786422 GOB786422 GXX786422 HHT786422 HRP786422 IBL786422 ILH786422 IVD786422 JEZ786422 JOV786422 JYR786422 KIN786422 KSJ786422 LCF786422 LMB786422 LVX786422 MFT786422 MPP786422 MZL786422 NJH786422 NTD786422 OCZ786422 OMV786422 OWR786422 PGN786422 PQJ786422 QAF786422 QKB786422 QTX786422 RDT786422 RNP786422 RXL786422 SHH786422 SRD786422 TAZ786422 TKV786422 TUR786422 UEN786422 UOJ786422 UYF786422 VIB786422 VRX786422 WBT786422 WLP786422 WVL786422 D851958 IZ851958 SV851958 ACR851958 AMN851958 AWJ851958 BGF851958 BQB851958 BZX851958 CJT851958 CTP851958 DDL851958 DNH851958 DXD851958 EGZ851958 EQV851958 FAR851958 FKN851958 FUJ851958 GEF851958 GOB851958 GXX851958 HHT851958 HRP851958 IBL851958 ILH851958 IVD851958 JEZ851958 JOV851958 JYR851958 KIN851958 KSJ851958 LCF851958 LMB851958 LVX851958 MFT851958 MPP851958 MZL851958 NJH851958 NTD851958 OCZ851958 OMV851958 OWR851958 PGN851958 PQJ851958 QAF851958 QKB851958 QTX851958 RDT851958 RNP851958 RXL851958 SHH851958 SRD851958 TAZ851958 TKV851958 TUR851958 UEN851958 UOJ851958 UYF851958 VIB851958 VRX851958 WBT851958 WLP851958 WVL851958 D917494 IZ917494 SV917494 ACR917494 AMN917494 AWJ917494 BGF917494 BQB917494 BZX917494 CJT917494 CTP917494 DDL917494 DNH917494 DXD917494 EGZ917494 EQV917494 FAR917494 FKN917494 FUJ917494 GEF917494 GOB917494 GXX917494 HHT917494 HRP917494 IBL917494 ILH917494 IVD917494 JEZ917494 JOV917494 JYR917494 KIN917494 KSJ917494 LCF917494 LMB917494 LVX917494 MFT917494 MPP917494 MZL917494 NJH917494 NTD917494 OCZ917494 OMV917494 OWR917494 PGN917494 PQJ917494 QAF917494 QKB917494 QTX917494 RDT917494 RNP917494 RXL917494 SHH917494 SRD917494 TAZ917494 TKV917494 TUR917494 UEN917494 UOJ917494 UYF917494 VIB917494 VRX917494 WBT917494 WLP917494 WVL917494 D983030 IZ983030 SV983030 ACR983030 AMN983030 AWJ983030 BGF983030 BQB983030 BZX983030 CJT983030 CTP983030 DDL983030 DNH983030 DXD983030 EGZ983030 EQV983030 FAR983030 FKN983030 FUJ983030 GEF983030 GOB983030 GXX983030 HHT983030 HRP983030 IBL983030 ILH983030 IVD983030 JEZ983030 JOV983030 JYR983030 KIN983030 KSJ983030 LCF983030 LMB983030 LVX983030 MFT983030 MPP983030 MZL983030 NJH983030 NTD983030 OCZ983030 OMV983030 OWR983030 PGN983030 PQJ983030 QAF983030 QKB983030 QTX983030 RDT983030 RNP983030 RXL983030 SHH983030 SRD983030 TAZ983030 TKV983030 TUR983030 UEN983030 UOJ983030 UYF983030 VIB983030 VRX983030 WBT983030 WLP983030 WVL983030 WVL6 WLP6 WBT6 VRX6 VIB6 UYF6 UOJ6 UEN6 TUR6 TKV6 TAZ6 SRD6 SHH6 RXL6 RNP6 RDT6 QTX6 QKB6 QAF6 PQJ6 PGN6 OWR6 OMV6 OCZ6 NTD6 NJH6 MZL6 MPP6 MFT6 LVX6 LMB6 LCF6 KSJ6 KIN6 JYR6 JOV6 JEZ6 IVD6 ILH6 IBL6 HRP6 HHT6 GXX6 GOB6 GEF6 FUJ6 FKN6 FAR6 EQV6 EGZ6 DXD6 DNH6 DDL6 CTP6 CJT6 BZX6 BQB6 BGF6 AWJ6 AMN6 ACR6 SV6 IZ6 D6">
      <formula1>250</formula1>
    </dataValidation>
    <dataValidation type="list" allowBlank="1" showInputMessage="1" showErrorMessage="1" sqref="D65535 IZ65535 SV65535 ACR65535 AMN65535 AWJ65535 BGF65535 BQB65535 BZX65535 CJT65535 CTP65535 DDL65535 DNH65535 DXD65535 EGZ65535 EQV65535 FAR65535 FKN65535 FUJ65535 GEF65535 GOB65535 GXX65535 HHT65535 HRP65535 IBL65535 ILH65535 IVD65535 JEZ65535 JOV65535 JYR65535 KIN65535 KSJ65535 LCF65535 LMB65535 LVX65535 MFT65535 MPP65535 MZL65535 NJH65535 NTD65535 OCZ65535 OMV65535 OWR65535 PGN65535 PQJ65535 QAF65535 QKB65535 QTX65535 RDT65535 RNP65535 RXL65535 SHH65535 SRD65535 TAZ65535 TKV65535 TUR65535 UEN65535 UOJ65535 UYF65535 VIB65535 VRX65535 WBT65535 WLP65535 WVL65535 D131071 IZ131071 SV131071 ACR131071 AMN131071 AWJ131071 BGF131071 BQB131071 BZX131071 CJT131071 CTP131071 DDL131071 DNH131071 DXD131071 EGZ131071 EQV131071 FAR131071 FKN131071 FUJ131071 GEF131071 GOB131071 GXX131071 HHT131071 HRP131071 IBL131071 ILH131071 IVD131071 JEZ131071 JOV131071 JYR131071 KIN131071 KSJ131071 LCF131071 LMB131071 LVX131071 MFT131071 MPP131071 MZL131071 NJH131071 NTD131071 OCZ131071 OMV131071 OWR131071 PGN131071 PQJ131071 QAF131071 QKB131071 QTX131071 RDT131071 RNP131071 RXL131071 SHH131071 SRD131071 TAZ131071 TKV131071 TUR131071 UEN131071 UOJ131071 UYF131071 VIB131071 VRX131071 WBT131071 WLP131071 WVL131071 D196607 IZ196607 SV196607 ACR196607 AMN196607 AWJ196607 BGF196607 BQB196607 BZX196607 CJT196607 CTP196607 DDL196607 DNH196607 DXD196607 EGZ196607 EQV196607 FAR196607 FKN196607 FUJ196607 GEF196607 GOB196607 GXX196607 HHT196607 HRP196607 IBL196607 ILH196607 IVD196607 JEZ196607 JOV196607 JYR196607 KIN196607 KSJ196607 LCF196607 LMB196607 LVX196607 MFT196607 MPP196607 MZL196607 NJH196607 NTD196607 OCZ196607 OMV196607 OWR196607 PGN196607 PQJ196607 QAF196607 QKB196607 QTX196607 RDT196607 RNP196607 RXL196607 SHH196607 SRD196607 TAZ196607 TKV196607 TUR196607 UEN196607 UOJ196607 UYF196607 VIB196607 VRX196607 WBT196607 WLP196607 WVL196607 D262143 IZ262143 SV262143 ACR262143 AMN262143 AWJ262143 BGF262143 BQB262143 BZX262143 CJT262143 CTP262143 DDL262143 DNH262143 DXD262143 EGZ262143 EQV262143 FAR262143 FKN262143 FUJ262143 GEF262143 GOB262143 GXX262143 HHT262143 HRP262143 IBL262143 ILH262143 IVD262143 JEZ262143 JOV262143 JYR262143 KIN262143 KSJ262143 LCF262143 LMB262143 LVX262143 MFT262143 MPP262143 MZL262143 NJH262143 NTD262143 OCZ262143 OMV262143 OWR262143 PGN262143 PQJ262143 QAF262143 QKB262143 QTX262143 RDT262143 RNP262143 RXL262143 SHH262143 SRD262143 TAZ262143 TKV262143 TUR262143 UEN262143 UOJ262143 UYF262143 VIB262143 VRX262143 WBT262143 WLP262143 WVL262143 D327679 IZ327679 SV327679 ACR327679 AMN327679 AWJ327679 BGF327679 BQB327679 BZX327679 CJT327679 CTP327679 DDL327679 DNH327679 DXD327679 EGZ327679 EQV327679 FAR327679 FKN327679 FUJ327679 GEF327679 GOB327679 GXX327679 HHT327679 HRP327679 IBL327679 ILH327679 IVD327679 JEZ327679 JOV327679 JYR327679 KIN327679 KSJ327679 LCF327679 LMB327679 LVX327679 MFT327679 MPP327679 MZL327679 NJH327679 NTD327679 OCZ327679 OMV327679 OWR327679 PGN327679 PQJ327679 QAF327679 QKB327679 QTX327679 RDT327679 RNP327679 RXL327679 SHH327679 SRD327679 TAZ327679 TKV327679 TUR327679 UEN327679 UOJ327679 UYF327679 VIB327679 VRX327679 WBT327679 WLP327679 WVL327679 D393215 IZ393215 SV393215 ACR393215 AMN393215 AWJ393215 BGF393215 BQB393215 BZX393215 CJT393215 CTP393215 DDL393215 DNH393215 DXD393215 EGZ393215 EQV393215 FAR393215 FKN393215 FUJ393215 GEF393215 GOB393215 GXX393215 HHT393215 HRP393215 IBL393215 ILH393215 IVD393215 JEZ393215 JOV393215 JYR393215 KIN393215 KSJ393215 LCF393215 LMB393215 LVX393215 MFT393215 MPP393215 MZL393215 NJH393215 NTD393215 OCZ393215 OMV393215 OWR393215 PGN393215 PQJ393215 QAF393215 QKB393215 QTX393215 RDT393215 RNP393215 RXL393215 SHH393215 SRD393215 TAZ393215 TKV393215 TUR393215 UEN393215 UOJ393215 UYF393215 VIB393215 VRX393215 WBT393215 WLP393215 WVL393215 D458751 IZ458751 SV458751 ACR458751 AMN458751 AWJ458751 BGF458751 BQB458751 BZX458751 CJT458751 CTP458751 DDL458751 DNH458751 DXD458751 EGZ458751 EQV458751 FAR458751 FKN458751 FUJ458751 GEF458751 GOB458751 GXX458751 HHT458751 HRP458751 IBL458751 ILH458751 IVD458751 JEZ458751 JOV458751 JYR458751 KIN458751 KSJ458751 LCF458751 LMB458751 LVX458751 MFT458751 MPP458751 MZL458751 NJH458751 NTD458751 OCZ458751 OMV458751 OWR458751 PGN458751 PQJ458751 QAF458751 QKB458751 QTX458751 RDT458751 RNP458751 RXL458751 SHH458751 SRD458751 TAZ458751 TKV458751 TUR458751 UEN458751 UOJ458751 UYF458751 VIB458751 VRX458751 WBT458751 WLP458751 WVL458751 D524287 IZ524287 SV524287 ACR524287 AMN524287 AWJ524287 BGF524287 BQB524287 BZX524287 CJT524287 CTP524287 DDL524287 DNH524287 DXD524287 EGZ524287 EQV524287 FAR524287 FKN524287 FUJ524287 GEF524287 GOB524287 GXX524287 HHT524287 HRP524287 IBL524287 ILH524287 IVD524287 JEZ524287 JOV524287 JYR524287 KIN524287 KSJ524287 LCF524287 LMB524287 LVX524287 MFT524287 MPP524287 MZL524287 NJH524287 NTD524287 OCZ524287 OMV524287 OWR524287 PGN524287 PQJ524287 QAF524287 QKB524287 QTX524287 RDT524287 RNP524287 RXL524287 SHH524287 SRD524287 TAZ524287 TKV524287 TUR524287 UEN524287 UOJ524287 UYF524287 VIB524287 VRX524287 WBT524287 WLP524287 WVL524287 D589823 IZ589823 SV589823 ACR589823 AMN589823 AWJ589823 BGF589823 BQB589823 BZX589823 CJT589823 CTP589823 DDL589823 DNH589823 DXD589823 EGZ589823 EQV589823 FAR589823 FKN589823 FUJ589823 GEF589823 GOB589823 GXX589823 HHT589823 HRP589823 IBL589823 ILH589823 IVD589823 JEZ589823 JOV589823 JYR589823 KIN589823 KSJ589823 LCF589823 LMB589823 LVX589823 MFT589823 MPP589823 MZL589823 NJH589823 NTD589823 OCZ589823 OMV589823 OWR589823 PGN589823 PQJ589823 QAF589823 QKB589823 QTX589823 RDT589823 RNP589823 RXL589823 SHH589823 SRD589823 TAZ589823 TKV589823 TUR589823 UEN589823 UOJ589823 UYF589823 VIB589823 VRX589823 WBT589823 WLP589823 WVL589823 D655359 IZ655359 SV655359 ACR655359 AMN655359 AWJ655359 BGF655359 BQB655359 BZX655359 CJT655359 CTP655359 DDL655359 DNH655359 DXD655359 EGZ655359 EQV655359 FAR655359 FKN655359 FUJ655359 GEF655359 GOB655359 GXX655359 HHT655359 HRP655359 IBL655359 ILH655359 IVD655359 JEZ655359 JOV655359 JYR655359 KIN655359 KSJ655359 LCF655359 LMB655359 LVX655359 MFT655359 MPP655359 MZL655359 NJH655359 NTD655359 OCZ655359 OMV655359 OWR655359 PGN655359 PQJ655359 QAF655359 QKB655359 QTX655359 RDT655359 RNP655359 RXL655359 SHH655359 SRD655359 TAZ655359 TKV655359 TUR655359 UEN655359 UOJ655359 UYF655359 VIB655359 VRX655359 WBT655359 WLP655359 WVL655359 D720895 IZ720895 SV720895 ACR720895 AMN720895 AWJ720895 BGF720895 BQB720895 BZX720895 CJT720895 CTP720895 DDL720895 DNH720895 DXD720895 EGZ720895 EQV720895 FAR720895 FKN720895 FUJ720895 GEF720895 GOB720895 GXX720895 HHT720895 HRP720895 IBL720895 ILH720895 IVD720895 JEZ720895 JOV720895 JYR720895 KIN720895 KSJ720895 LCF720895 LMB720895 LVX720895 MFT720895 MPP720895 MZL720895 NJH720895 NTD720895 OCZ720895 OMV720895 OWR720895 PGN720895 PQJ720895 QAF720895 QKB720895 QTX720895 RDT720895 RNP720895 RXL720895 SHH720895 SRD720895 TAZ720895 TKV720895 TUR720895 UEN720895 UOJ720895 UYF720895 VIB720895 VRX720895 WBT720895 WLP720895 WVL720895 D786431 IZ786431 SV786431 ACR786431 AMN786431 AWJ786431 BGF786431 BQB786431 BZX786431 CJT786431 CTP786431 DDL786431 DNH786431 DXD786431 EGZ786431 EQV786431 FAR786431 FKN786431 FUJ786431 GEF786431 GOB786431 GXX786431 HHT786431 HRP786431 IBL786431 ILH786431 IVD786431 JEZ786431 JOV786431 JYR786431 KIN786431 KSJ786431 LCF786431 LMB786431 LVX786431 MFT786431 MPP786431 MZL786431 NJH786431 NTD786431 OCZ786431 OMV786431 OWR786431 PGN786431 PQJ786431 QAF786431 QKB786431 QTX786431 RDT786431 RNP786431 RXL786431 SHH786431 SRD786431 TAZ786431 TKV786431 TUR786431 UEN786431 UOJ786431 UYF786431 VIB786431 VRX786431 WBT786431 WLP786431 WVL786431 D851967 IZ851967 SV851967 ACR851967 AMN851967 AWJ851967 BGF851967 BQB851967 BZX851967 CJT851967 CTP851967 DDL851967 DNH851967 DXD851967 EGZ851967 EQV851967 FAR851967 FKN851967 FUJ851967 GEF851967 GOB851967 GXX851967 HHT851967 HRP851967 IBL851967 ILH851967 IVD851967 JEZ851967 JOV851967 JYR851967 KIN851967 KSJ851967 LCF851967 LMB851967 LVX851967 MFT851967 MPP851967 MZL851967 NJH851967 NTD851967 OCZ851967 OMV851967 OWR851967 PGN851967 PQJ851967 QAF851967 QKB851967 QTX851967 RDT851967 RNP851967 RXL851967 SHH851967 SRD851967 TAZ851967 TKV851967 TUR851967 UEN851967 UOJ851967 UYF851967 VIB851967 VRX851967 WBT851967 WLP851967 WVL851967 D917503 IZ917503 SV917503 ACR917503 AMN917503 AWJ917503 BGF917503 BQB917503 BZX917503 CJT917503 CTP917503 DDL917503 DNH917503 DXD917503 EGZ917503 EQV917503 FAR917503 FKN917503 FUJ917503 GEF917503 GOB917503 GXX917503 HHT917503 HRP917503 IBL917503 ILH917503 IVD917503 JEZ917503 JOV917503 JYR917503 KIN917503 KSJ917503 LCF917503 LMB917503 LVX917503 MFT917503 MPP917503 MZL917503 NJH917503 NTD917503 OCZ917503 OMV917503 OWR917503 PGN917503 PQJ917503 QAF917503 QKB917503 QTX917503 RDT917503 RNP917503 RXL917503 SHH917503 SRD917503 TAZ917503 TKV917503 TUR917503 UEN917503 UOJ917503 UYF917503 VIB917503 VRX917503 WBT917503 WLP917503 WVL917503 D983039 IZ983039 SV983039 ACR983039 AMN983039 AWJ983039 BGF983039 BQB983039 BZX983039 CJT983039 CTP983039 DDL983039 DNH983039 DXD983039 EGZ983039 EQV983039 FAR983039 FKN983039 FUJ983039 GEF983039 GOB983039 GXX983039 HHT983039 HRP983039 IBL983039 ILH983039 IVD983039 JEZ983039 JOV983039 JYR983039 KIN983039 KSJ983039 LCF983039 LMB983039 LVX983039 MFT983039 MPP983039 MZL983039 NJH983039 NTD983039 OCZ983039 OMV983039 OWR983039 PGN983039 PQJ983039 QAF983039 QKB983039 QTX983039 RDT983039 RNP983039 RXL983039 SHH983039 SRD983039 TAZ983039 TKV983039 TUR983039 UEN983039 UOJ983039 UYF983039 VIB983039 VRX983039 WBT983039 WLP983039 WVL983039 WVL15 WLP15 WBT15 VRX15 VIB15 UYF15 UOJ15 UEN15 TUR15 TKV15 TAZ15 SRD15 SHH15 RXL15 RNP15 RDT15 QTX15 QKB15 QAF15 PQJ15 PGN15 OWR15 OMV15 OCZ15 NTD15 NJH15 MZL15 MPP15 MFT15 LVX15 LMB15 LCF15 KSJ15 KIN15 JYR15 JOV15 JEZ15 IVD15 ILH15 IBL15 HRP15 HHT15 GXX15 GOB15 GEF15 FUJ15 FKN15 FAR15 EQV15 EGZ15 DXD15 DNH15 DDL15 CTP15 CJT15 BZX15 BQB15 BGF15 AWJ15 AMN15 ACR15 SV15 IZ15 D15">
      <formula1>"&lt;select from list&gt;, Yes, No"</formula1>
    </dataValidation>
    <dataValidation type="list" allowBlank="1" showInputMessage="1" showErrorMessage="1" sqref="WVL983037:WVM983037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33:E65533 IZ65533:JA65533 SV65533:SW65533 ACR65533:ACS65533 AMN65533:AMO65533 AWJ65533:AWK65533 BGF65533:BGG65533 BQB65533:BQC65533 BZX65533:BZY65533 CJT65533:CJU65533 CTP65533:CTQ65533 DDL65533:DDM65533 DNH65533:DNI65533 DXD65533:DXE65533 EGZ65533:EHA65533 EQV65533:EQW65533 FAR65533:FAS65533 FKN65533:FKO65533 FUJ65533:FUK65533 GEF65533:GEG65533 GOB65533:GOC65533 GXX65533:GXY65533 HHT65533:HHU65533 HRP65533:HRQ65533 IBL65533:IBM65533 ILH65533:ILI65533 IVD65533:IVE65533 JEZ65533:JFA65533 JOV65533:JOW65533 JYR65533:JYS65533 KIN65533:KIO65533 KSJ65533:KSK65533 LCF65533:LCG65533 LMB65533:LMC65533 LVX65533:LVY65533 MFT65533:MFU65533 MPP65533:MPQ65533 MZL65533:MZM65533 NJH65533:NJI65533 NTD65533:NTE65533 OCZ65533:ODA65533 OMV65533:OMW65533 OWR65533:OWS65533 PGN65533:PGO65533 PQJ65533:PQK65533 QAF65533:QAG65533 QKB65533:QKC65533 QTX65533:QTY65533 RDT65533:RDU65533 RNP65533:RNQ65533 RXL65533:RXM65533 SHH65533:SHI65533 SRD65533:SRE65533 TAZ65533:TBA65533 TKV65533:TKW65533 TUR65533:TUS65533 UEN65533:UEO65533 UOJ65533:UOK65533 UYF65533:UYG65533 VIB65533:VIC65533 VRX65533:VRY65533 WBT65533:WBU65533 WLP65533:WLQ65533 WVL65533:WVM65533 D131069:E131069 IZ131069:JA131069 SV131069:SW131069 ACR131069:ACS131069 AMN131069:AMO131069 AWJ131069:AWK131069 BGF131069:BGG131069 BQB131069:BQC131069 BZX131069:BZY131069 CJT131069:CJU131069 CTP131069:CTQ131069 DDL131069:DDM131069 DNH131069:DNI131069 DXD131069:DXE131069 EGZ131069:EHA131069 EQV131069:EQW131069 FAR131069:FAS131069 FKN131069:FKO131069 FUJ131069:FUK131069 GEF131069:GEG131069 GOB131069:GOC131069 GXX131069:GXY131069 HHT131069:HHU131069 HRP131069:HRQ131069 IBL131069:IBM131069 ILH131069:ILI131069 IVD131069:IVE131069 JEZ131069:JFA131069 JOV131069:JOW131069 JYR131069:JYS131069 KIN131069:KIO131069 KSJ131069:KSK131069 LCF131069:LCG131069 LMB131069:LMC131069 LVX131069:LVY131069 MFT131069:MFU131069 MPP131069:MPQ131069 MZL131069:MZM131069 NJH131069:NJI131069 NTD131069:NTE131069 OCZ131069:ODA131069 OMV131069:OMW131069 OWR131069:OWS131069 PGN131069:PGO131069 PQJ131069:PQK131069 QAF131069:QAG131069 QKB131069:QKC131069 QTX131069:QTY131069 RDT131069:RDU131069 RNP131069:RNQ131069 RXL131069:RXM131069 SHH131069:SHI131069 SRD131069:SRE131069 TAZ131069:TBA131069 TKV131069:TKW131069 TUR131069:TUS131069 UEN131069:UEO131069 UOJ131069:UOK131069 UYF131069:UYG131069 VIB131069:VIC131069 VRX131069:VRY131069 WBT131069:WBU131069 WLP131069:WLQ131069 WVL131069:WVM131069 D196605:E196605 IZ196605:JA196605 SV196605:SW196605 ACR196605:ACS196605 AMN196605:AMO196605 AWJ196605:AWK196605 BGF196605:BGG196605 BQB196605:BQC196605 BZX196605:BZY196605 CJT196605:CJU196605 CTP196605:CTQ196605 DDL196605:DDM196605 DNH196605:DNI196605 DXD196605:DXE196605 EGZ196605:EHA196605 EQV196605:EQW196605 FAR196605:FAS196605 FKN196605:FKO196605 FUJ196605:FUK196605 GEF196605:GEG196605 GOB196605:GOC196605 GXX196605:GXY196605 HHT196605:HHU196605 HRP196605:HRQ196605 IBL196605:IBM196605 ILH196605:ILI196605 IVD196605:IVE196605 JEZ196605:JFA196605 JOV196605:JOW196605 JYR196605:JYS196605 KIN196605:KIO196605 KSJ196605:KSK196605 LCF196605:LCG196605 LMB196605:LMC196605 LVX196605:LVY196605 MFT196605:MFU196605 MPP196605:MPQ196605 MZL196605:MZM196605 NJH196605:NJI196605 NTD196605:NTE196605 OCZ196605:ODA196605 OMV196605:OMW196605 OWR196605:OWS196605 PGN196605:PGO196605 PQJ196605:PQK196605 QAF196605:QAG196605 QKB196605:QKC196605 QTX196605:QTY196605 RDT196605:RDU196605 RNP196605:RNQ196605 RXL196605:RXM196605 SHH196605:SHI196605 SRD196605:SRE196605 TAZ196605:TBA196605 TKV196605:TKW196605 TUR196605:TUS196605 UEN196605:UEO196605 UOJ196605:UOK196605 UYF196605:UYG196605 VIB196605:VIC196605 VRX196605:VRY196605 WBT196605:WBU196605 WLP196605:WLQ196605 WVL196605:WVM196605 D262141:E262141 IZ262141:JA262141 SV262141:SW262141 ACR262141:ACS262141 AMN262141:AMO262141 AWJ262141:AWK262141 BGF262141:BGG262141 BQB262141:BQC262141 BZX262141:BZY262141 CJT262141:CJU262141 CTP262141:CTQ262141 DDL262141:DDM262141 DNH262141:DNI262141 DXD262141:DXE262141 EGZ262141:EHA262141 EQV262141:EQW262141 FAR262141:FAS262141 FKN262141:FKO262141 FUJ262141:FUK262141 GEF262141:GEG262141 GOB262141:GOC262141 GXX262141:GXY262141 HHT262141:HHU262141 HRP262141:HRQ262141 IBL262141:IBM262141 ILH262141:ILI262141 IVD262141:IVE262141 JEZ262141:JFA262141 JOV262141:JOW262141 JYR262141:JYS262141 KIN262141:KIO262141 KSJ262141:KSK262141 LCF262141:LCG262141 LMB262141:LMC262141 LVX262141:LVY262141 MFT262141:MFU262141 MPP262141:MPQ262141 MZL262141:MZM262141 NJH262141:NJI262141 NTD262141:NTE262141 OCZ262141:ODA262141 OMV262141:OMW262141 OWR262141:OWS262141 PGN262141:PGO262141 PQJ262141:PQK262141 QAF262141:QAG262141 QKB262141:QKC262141 QTX262141:QTY262141 RDT262141:RDU262141 RNP262141:RNQ262141 RXL262141:RXM262141 SHH262141:SHI262141 SRD262141:SRE262141 TAZ262141:TBA262141 TKV262141:TKW262141 TUR262141:TUS262141 UEN262141:UEO262141 UOJ262141:UOK262141 UYF262141:UYG262141 VIB262141:VIC262141 VRX262141:VRY262141 WBT262141:WBU262141 WLP262141:WLQ262141 WVL262141:WVM262141 D327677:E327677 IZ327677:JA327677 SV327677:SW327677 ACR327677:ACS327677 AMN327677:AMO327677 AWJ327677:AWK327677 BGF327677:BGG327677 BQB327677:BQC327677 BZX327677:BZY327677 CJT327677:CJU327677 CTP327677:CTQ327677 DDL327677:DDM327677 DNH327677:DNI327677 DXD327677:DXE327677 EGZ327677:EHA327677 EQV327677:EQW327677 FAR327677:FAS327677 FKN327677:FKO327677 FUJ327677:FUK327677 GEF327677:GEG327677 GOB327677:GOC327677 GXX327677:GXY327677 HHT327677:HHU327677 HRP327677:HRQ327677 IBL327677:IBM327677 ILH327677:ILI327677 IVD327677:IVE327677 JEZ327677:JFA327677 JOV327677:JOW327677 JYR327677:JYS327677 KIN327677:KIO327677 KSJ327677:KSK327677 LCF327677:LCG327677 LMB327677:LMC327677 LVX327677:LVY327677 MFT327677:MFU327677 MPP327677:MPQ327677 MZL327677:MZM327677 NJH327677:NJI327677 NTD327677:NTE327677 OCZ327677:ODA327677 OMV327677:OMW327677 OWR327677:OWS327677 PGN327677:PGO327677 PQJ327677:PQK327677 QAF327677:QAG327677 QKB327677:QKC327677 QTX327677:QTY327677 RDT327677:RDU327677 RNP327677:RNQ327677 RXL327677:RXM327677 SHH327677:SHI327677 SRD327677:SRE327677 TAZ327677:TBA327677 TKV327677:TKW327677 TUR327677:TUS327677 UEN327677:UEO327677 UOJ327677:UOK327677 UYF327677:UYG327677 VIB327677:VIC327677 VRX327677:VRY327677 WBT327677:WBU327677 WLP327677:WLQ327677 WVL327677:WVM327677 D393213:E393213 IZ393213:JA393213 SV393213:SW393213 ACR393213:ACS393213 AMN393213:AMO393213 AWJ393213:AWK393213 BGF393213:BGG393213 BQB393213:BQC393213 BZX393213:BZY393213 CJT393213:CJU393213 CTP393213:CTQ393213 DDL393213:DDM393213 DNH393213:DNI393213 DXD393213:DXE393213 EGZ393213:EHA393213 EQV393213:EQW393213 FAR393213:FAS393213 FKN393213:FKO393213 FUJ393213:FUK393213 GEF393213:GEG393213 GOB393213:GOC393213 GXX393213:GXY393213 HHT393213:HHU393213 HRP393213:HRQ393213 IBL393213:IBM393213 ILH393213:ILI393213 IVD393213:IVE393213 JEZ393213:JFA393213 JOV393213:JOW393213 JYR393213:JYS393213 KIN393213:KIO393213 KSJ393213:KSK393213 LCF393213:LCG393213 LMB393213:LMC393213 LVX393213:LVY393213 MFT393213:MFU393213 MPP393213:MPQ393213 MZL393213:MZM393213 NJH393213:NJI393213 NTD393213:NTE393213 OCZ393213:ODA393213 OMV393213:OMW393213 OWR393213:OWS393213 PGN393213:PGO393213 PQJ393213:PQK393213 QAF393213:QAG393213 QKB393213:QKC393213 QTX393213:QTY393213 RDT393213:RDU393213 RNP393213:RNQ393213 RXL393213:RXM393213 SHH393213:SHI393213 SRD393213:SRE393213 TAZ393213:TBA393213 TKV393213:TKW393213 TUR393213:TUS393213 UEN393213:UEO393213 UOJ393213:UOK393213 UYF393213:UYG393213 VIB393213:VIC393213 VRX393213:VRY393213 WBT393213:WBU393213 WLP393213:WLQ393213 WVL393213:WVM393213 D458749:E458749 IZ458749:JA458749 SV458749:SW458749 ACR458749:ACS458749 AMN458749:AMO458749 AWJ458749:AWK458749 BGF458749:BGG458749 BQB458749:BQC458749 BZX458749:BZY458749 CJT458749:CJU458749 CTP458749:CTQ458749 DDL458749:DDM458749 DNH458749:DNI458749 DXD458749:DXE458749 EGZ458749:EHA458749 EQV458749:EQW458749 FAR458749:FAS458749 FKN458749:FKO458749 FUJ458749:FUK458749 GEF458749:GEG458749 GOB458749:GOC458749 GXX458749:GXY458749 HHT458749:HHU458749 HRP458749:HRQ458749 IBL458749:IBM458749 ILH458749:ILI458749 IVD458749:IVE458749 JEZ458749:JFA458749 JOV458749:JOW458749 JYR458749:JYS458749 KIN458749:KIO458749 KSJ458749:KSK458749 LCF458749:LCG458749 LMB458749:LMC458749 LVX458749:LVY458749 MFT458749:MFU458749 MPP458749:MPQ458749 MZL458749:MZM458749 NJH458749:NJI458749 NTD458749:NTE458749 OCZ458749:ODA458749 OMV458749:OMW458749 OWR458749:OWS458749 PGN458749:PGO458749 PQJ458749:PQK458749 QAF458749:QAG458749 QKB458749:QKC458749 QTX458749:QTY458749 RDT458749:RDU458749 RNP458749:RNQ458749 RXL458749:RXM458749 SHH458749:SHI458749 SRD458749:SRE458749 TAZ458749:TBA458749 TKV458749:TKW458749 TUR458749:TUS458749 UEN458749:UEO458749 UOJ458749:UOK458749 UYF458749:UYG458749 VIB458749:VIC458749 VRX458749:VRY458749 WBT458749:WBU458749 WLP458749:WLQ458749 WVL458749:WVM458749 D524285:E524285 IZ524285:JA524285 SV524285:SW524285 ACR524285:ACS524285 AMN524285:AMO524285 AWJ524285:AWK524285 BGF524285:BGG524285 BQB524285:BQC524285 BZX524285:BZY524285 CJT524285:CJU524285 CTP524285:CTQ524285 DDL524285:DDM524285 DNH524285:DNI524285 DXD524285:DXE524285 EGZ524285:EHA524285 EQV524285:EQW524285 FAR524285:FAS524285 FKN524285:FKO524285 FUJ524285:FUK524285 GEF524285:GEG524285 GOB524285:GOC524285 GXX524285:GXY524285 HHT524285:HHU524285 HRP524285:HRQ524285 IBL524285:IBM524285 ILH524285:ILI524285 IVD524285:IVE524285 JEZ524285:JFA524285 JOV524285:JOW524285 JYR524285:JYS524285 KIN524285:KIO524285 KSJ524285:KSK524285 LCF524285:LCG524285 LMB524285:LMC524285 LVX524285:LVY524285 MFT524285:MFU524285 MPP524285:MPQ524285 MZL524285:MZM524285 NJH524285:NJI524285 NTD524285:NTE524285 OCZ524285:ODA524285 OMV524285:OMW524285 OWR524285:OWS524285 PGN524285:PGO524285 PQJ524285:PQK524285 QAF524285:QAG524285 QKB524285:QKC524285 QTX524285:QTY524285 RDT524285:RDU524285 RNP524285:RNQ524285 RXL524285:RXM524285 SHH524285:SHI524285 SRD524285:SRE524285 TAZ524285:TBA524285 TKV524285:TKW524285 TUR524285:TUS524285 UEN524285:UEO524285 UOJ524285:UOK524285 UYF524285:UYG524285 VIB524285:VIC524285 VRX524285:VRY524285 WBT524285:WBU524285 WLP524285:WLQ524285 WVL524285:WVM524285 D589821:E589821 IZ589821:JA589821 SV589821:SW589821 ACR589821:ACS589821 AMN589821:AMO589821 AWJ589821:AWK589821 BGF589821:BGG589821 BQB589821:BQC589821 BZX589821:BZY589821 CJT589821:CJU589821 CTP589821:CTQ589821 DDL589821:DDM589821 DNH589821:DNI589821 DXD589821:DXE589821 EGZ589821:EHA589821 EQV589821:EQW589821 FAR589821:FAS589821 FKN589821:FKO589821 FUJ589821:FUK589821 GEF589821:GEG589821 GOB589821:GOC589821 GXX589821:GXY589821 HHT589821:HHU589821 HRP589821:HRQ589821 IBL589821:IBM589821 ILH589821:ILI589821 IVD589821:IVE589821 JEZ589821:JFA589821 JOV589821:JOW589821 JYR589821:JYS589821 KIN589821:KIO589821 KSJ589821:KSK589821 LCF589821:LCG589821 LMB589821:LMC589821 LVX589821:LVY589821 MFT589821:MFU589821 MPP589821:MPQ589821 MZL589821:MZM589821 NJH589821:NJI589821 NTD589821:NTE589821 OCZ589821:ODA589821 OMV589821:OMW589821 OWR589821:OWS589821 PGN589821:PGO589821 PQJ589821:PQK589821 QAF589821:QAG589821 QKB589821:QKC589821 QTX589821:QTY589821 RDT589821:RDU589821 RNP589821:RNQ589821 RXL589821:RXM589821 SHH589821:SHI589821 SRD589821:SRE589821 TAZ589821:TBA589821 TKV589821:TKW589821 TUR589821:TUS589821 UEN589821:UEO589821 UOJ589821:UOK589821 UYF589821:UYG589821 VIB589821:VIC589821 VRX589821:VRY589821 WBT589821:WBU589821 WLP589821:WLQ589821 WVL589821:WVM589821 D655357:E655357 IZ655357:JA655357 SV655357:SW655357 ACR655357:ACS655357 AMN655357:AMO655357 AWJ655357:AWK655357 BGF655357:BGG655357 BQB655357:BQC655357 BZX655357:BZY655357 CJT655357:CJU655357 CTP655357:CTQ655357 DDL655357:DDM655357 DNH655357:DNI655357 DXD655357:DXE655357 EGZ655357:EHA655357 EQV655357:EQW655357 FAR655357:FAS655357 FKN655357:FKO655357 FUJ655357:FUK655357 GEF655357:GEG655357 GOB655357:GOC655357 GXX655357:GXY655357 HHT655357:HHU655357 HRP655357:HRQ655357 IBL655357:IBM655357 ILH655357:ILI655357 IVD655357:IVE655357 JEZ655357:JFA655357 JOV655357:JOW655357 JYR655357:JYS655357 KIN655357:KIO655357 KSJ655357:KSK655357 LCF655357:LCG655357 LMB655357:LMC655357 LVX655357:LVY655357 MFT655357:MFU655357 MPP655357:MPQ655357 MZL655357:MZM655357 NJH655357:NJI655357 NTD655357:NTE655357 OCZ655357:ODA655357 OMV655357:OMW655357 OWR655357:OWS655357 PGN655357:PGO655357 PQJ655357:PQK655357 QAF655357:QAG655357 QKB655357:QKC655357 QTX655357:QTY655357 RDT655357:RDU655357 RNP655357:RNQ655357 RXL655357:RXM655357 SHH655357:SHI655357 SRD655357:SRE655357 TAZ655357:TBA655357 TKV655357:TKW655357 TUR655357:TUS655357 UEN655357:UEO655357 UOJ655357:UOK655357 UYF655357:UYG655357 VIB655357:VIC655357 VRX655357:VRY655357 WBT655357:WBU655357 WLP655357:WLQ655357 WVL655357:WVM655357 D720893:E720893 IZ720893:JA720893 SV720893:SW720893 ACR720893:ACS720893 AMN720893:AMO720893 AWJ720893:AWK720893 BGF720893:BGG720893 BQB720893:BQC720893 BZX720893:BZY720893 CJT720893:CJU720893 CTP720893:CTQ720893 DDL720893:DDM720893 DNH720893:DNI720893 DXD720893:DXE720893 EGZ720893:EHA720893 EQV720893:EQW720893 FAR720893:FAS720893 FKN720893:FKO720893 FUJ720893:FUK720893 GEF720893:GEG720893 GOB720893:GOC720893 GXX720893:GXY720893 HHT720893:HHU720893 HRP720893:HRQ720893 IBL720893:IBM720893 ILH720893:ILI720893 IVD720893:IVE720893 JEZ720893:JFA720893 JOV720893:JOW720893 JYR720893:JYS720893 KIN720893:KIO720893 KSJ720893:KSK720893 LCF720893:LCG720893 LMB720893:LMC720893 LVX720893:LVY720893 MFT720893:MFU720893 MPP720893:MPQ720893 MZL720893:MZM720893 NJH720893:NJI720893 NTD720893:NTE720893 OCZ720893:ODA720893 OMV720893:OMW720893 OWR720893:OWS720893 PGN720893:PGO720893 PQJ720893:PQK720893 QAF720893:QAG720893 QKB720893:QKC720893 QTX720893:QTY720893 RDT720893:RDU720893 RNP720893:RNQ720893 RXL720893:RXM720893 SHH720893:SHI720893 SRD720893:SRE720893 TAZ720893:TBA720893 TKV720893:TKW720893 TUR720893:TUS720893 UEN720893:UEO720893 UOJ720893:UOK720893 UYF720893:UYG720893 VIB720893:VIC720893 VRX720893:VRY720893 WBT720893:WBU720893 WLP720893:WLQ720893 WVL720893:WVM720893 D786429:E786429 IZ786429:JA786429 SV786429:SW786429 ACR786429:ACS786429 AMN786429:AMO786429 AWJ786429:AWK786429 BGF786429:BGG786429 BQB786429:BQC786429 BZX786429:BZY786429 CJT786429:CJU786429 CTP786429:CTQ786429 DDL786429:DDM786429 DNH786429:DNI786429 DXD786429:DXE786429 EGZ786429:EHA786429 EQV786429:EQW786429 FAR786429:FAS786429 FKN786429:FKO786429 FUJ786429:FUK786429 GEF786429:GEG786429 GOB786429:GOC786429 GXX786429:GXY786429 HHT786429:HHU786429 HRP786429:HRQ786429 IBL786429:IBM786429 ILH786429:ILI786429 IVD786429:IVE786429 JEZ786429:JFA786429 JOV786429:JOW786429 JYR786429:JYS786429 KIN786429:KIO786429 KSJ786429:KSK786429 LCF786429:LCG786429 LMB786429:LMC786429 LVX786429:LVY786429 MFT786429:MFU786429 MPP786429:MPQ786429 MZL786429:MZM786429 NJH786429:NJI786429 NTD786429:NTE786429 OCZ786429:ODA786429 OMV786429:OMW786429 OWR786429:OWS786429 PGN786429:PGO786429 PQJ786429:PQK786429 QAF786429:QAG786429 QKB786429:QKC786429 QTX786429:QTY786429 RDT786429:RDU786429 RNP786429:RNQ786429 RXL786429:RXM786429 SHH786429:SHI786429 SRD786429:SRE786429 TAZ786429:TBA786429 TKV786429:TKW786429 TUR786429:TUS786429 UEN786429:UEO786429 UOJ786429:UOK786429 UYF786429:UYG786429 VIB786429:VIC786429 VRX786429:VRY786429 WBT786429:WBU786429 WLP786429:WLQ786429 WVL786429:WVM786429 D851965:E851965 IZ851965:JA851965 SV851965:SW851965 ACR851965:ACS851965 AMN851965:AMO851965 AWJ851965:AWK851965 BGF851965:BGG851965 BQB851965:BQC851965 BZX851965:BZY851965 CJT851965:CJU851965 CTP851965:CTQ851965 DDL851965:DDM851965 DNH851965:DNI851965 DXD851965:DXE851965 EGZ851965:EHA851965 EQV851965:EQW851965 FAR851965:FAS851965 FKN851965:FKO851965 FUJ851965:FUK851965 GEF851965:GEG851965 GOB851965:GOC851965 GXX851965:GXY851965 HHT851965:HHU851965 HRP851965:HRQ851965 IBL851965:IBM851965 ILH851965:ILI851965 IVD851965:IVE851965 JEZ851965:JFA851965 JOV851965:JOW851965 JYR851965:JYS851965 KIN851965:KIO851965 KSJ851965:KSK851965 LCF851965:LCG851965 LMB851965:LMC851965 LVX851965:LVY851965 MFT851965:MFU851965 MPP851965:MPQ851965 MZL851965:MZM851965 NJH851965:NJI851965 NTD851965:NTE851965 OCZ851965:ODA851965 OMV851965:OMW851965 OWR851965:OWS851965 PGN851965:PGO851965 PQJ851965:PQK851965 QAF851965:QAG851965 QKB851965:QKC851965 QTX851965:QTY851965 RDT851965:RDU851965 RNP851965:RNQ851965 RXL851965:RXM851965 SHH851965:SHI851965 SRD851965:SRE851965 TAZ851965:TBA851965 TKV851965:TKW851965 TUR851965:TUS851965 UEN851965:UEO851965 UOJ851965:UOK851965 UYF851965:UYG851965 VIB851965:VIC851965 VRX851965:VRY851965 WBT851965:WBU851965 WLP851965:WLQ851965 WVL851965:WVM851965 D917501:E917501 IZ917501:JA917501 SV917501:SW917501 ACR917501:ACS917501 AMN917501:AMO917501 AWJ917501:AWK917501 BGF917501:BGG917501 BQB917501:BQC917501 BZX917501:BZY917501 CJT917501:CJU917501 CTP917501:CTQ917501 DDL917501:DDM917501 DNH917501:DNI917501 DXD917501:DXE917501 EGZ917501:EHA917501 EQV917501:EQW917501 FAR917501:FAS917501 FKN917501:FKO917501 FUJ917501:FUK917501 GEF917501:GEG917501 GOB917501:GOC917501 GXX917501:GXY917501 HHT917501:HHU917501 HRP917501:HRQ917501 IBL917501:IBM917501 ILH917501:ILI917501 IVD917501:IVE917501 JEZ917501:JFA917501 JOV917501:JOW917501 JYR917501:JYS917501 KIN917501:KIO917501 KSJ917501:KSK917501 LCF917501:LCG917501 LMB917501:LMC917501 LVX917501:LVY917501 MFT917501:MFU917501 MPP917501:MPQ917501 MZL917501:MZM917501 NJH917501:NJI917501 NTD917501:NTE917501 OCZ917501:ODA917501 OMV917501:OMW917501 OWR917501:OWS917501 PGN917501:PGO917501 PQJ917501:PQK917501 QAF917501:QAG917501 QKB917501:QKC917501 QTX917501:QTY917501 RDT917501:RDU917501 RNP917501:RNQ917501 RXL917501:RXM917501 SHH917501:SHI917501 SRD917501:SRE917501 TAZ917501:TBA917501 TKV917501:TKW917501 TUR917501:TUS917501 UEN917501:UEO917501 UOJ917501:UOK917501 UYF917501:UYG917501 VIB917501:VIC917501 VRX917501:VRY917501 WBT917501:WBU917501 WLP917501:WLQ917501 WVL917501:WVM917501 D983037:E983037 IZ983037:JA983037 SV983037:SW983037 ACR983037:ACS983037 AMN983037:AMO983037 AWJ983037:AWK983037 BGF983037:BGG983037 BQB983037:BQC983037 BZX983037:BZY983037 CJT983037:CJU983037 CTP983037:CTQ983037 DDL983037:DDM983037 DNH983037:DNI983037 DXD983037:DXE983037 EGZ983037:EHA983037 EQV983037:EQW983037 FAR983037:FAS983037 FKN983037:FKO983037 FUJ983037:FUK983037 GEF983037:GEG983037 GOB983037:GOC983037 GXX983037:GXY983037 HHT983037:HHU983037 HRP983037:HRQ983037 IBL983037:IBM983037 ILH983037:ILI983037 IVD983037:IVE983037 JEZ983037:JFA983037 JOV983037:JOW983037 JYR983037:JYS983037 KIN983037:KIO983037 KSJ983037:KSK983037 LCF983037:LCG983037 LMB983037:LMC983037 LVX983037:LVY983037 MFT983037:MFU983037 MPP983037:MPQ983037 MZL983037:MZM983037 NJH983037:NJI983037 NTD983037:NTE983037 OCZ983037:ODA983037 OMV983037:OMW983037 OWR983037:OWS983037 PGN983037:PGO983037 PQJ983037:PQK983037 QAF983037:QAG983037 QKB983037:QKC983037 QTX983037:QTY983037 RDT983037:RDU983037 RNP983037:RNQ983037 RXL983037:RXM983037 SHH983037:SHI983037 SRD983037:SRE983037 TAZ983037:TBA983037 TKV983037:TKW983037 TUR983037:TUS983037 UEN983037:UEO983037 UOJ983037:UOK983037 UYF983037:UYG983037 VIB983037:VIC983037 VRX983037:VRY983037 WBT983037:WBU983037 WLP983037:WLQ983037 D13:E13">
      <formula1>$C$130:$C$139</formula1>
    </dataValidation>
    <dataValidation type="list" allowBlank="1" showInputMessage="1" showErrorMessage="1" sqref="WVL983038:WVM983038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534:E65534 IZ65534:JA65534 SV65534:SW65534 ACR65534:ACS65534 AMN65534:AMO65534 AWJ65534:AWK65534 BGF65534:BGG65534 BQB65534:BQC65534 BZX65534:BZY65534 CJT65534:CJU65534 CTP65534:CTQ65534 DDL65534:DDM65534 DNH65534:DNI65534 DXD65534:DXE65534 EGZ65534:EHA65534 EQV65534:EQW65534 FAR65534:FAS65534 FKN65534:FKO65534 FUJ65534:FUK65534 GEF65534:GEG65534 GOB65534:GOC65534 GXX65534:GXY65534 HHT65534:HHU65534 HRP65534:HRQ65534 IBL65534:IBM65534 ILH65534:ILI65534 IVD65534:IVE65534 JEZ65534:JFA65534 JOV65534:JOW65534 JYR65534:JYS65534 KIN65534:KIO65534 KSJ65534:KSK65534 LCF65534:LCG65534 LMB65534:LMC65534 LVX65534:LVY65534 MFT65534:MFU65534 MPP65534:MPQ65534 MZL65534:MZM65534 NJH65534:NJI65534 NTD65534:NTE65534 OCZ65534:ODA65534 OMV65534:OMW65534 OWR65534:OWS65534 PGN65534:PGO65534 PQJ65534:PQK65534 QAF65534:QAG65534 QKB65534:QKC65534 QTX65534:QTY65534 RDT65534:RDU65534 RNP65534:RNQ65534 RXL65534:RXM65534 SHH65534:SHI65534 SRD65534:SRE65534 TAZ65534:TBA65534 TKV65534:TKW65534 TUR65534:TUS65534 UEN65534:UEO65534 UOJ65534:UOK65534 UYF65534:UYG65534 VIB65534:VIC65534 VRX65534:VRY65534 WBT65534:WBU65534 WLP65534:WLQ65534 WVL65534:WVM65534 D131070:E131070 IZ131070:JA131070 SV131070:SW131070 ACR131070:ACS131070 AMN131070:AMO131070 AWJ131070:AWK131070 BGF131070:BGG131070 BQB131070:BQC131070 BZX131070:BZY131070 CJT131070:CJU131070 CTP131070:CTQ131070 DDL131070:DDM131070 DNH131070:DNI131070 DXD131070:DXE131070 EGZ131070:EHA131070 EQV131070:EQW131070 FAR131070:FAS131070 FKN131070:FKO131070 FUJ131070:FUK131070 GEF131070:GEG131070 GOB131070:GOC131070 GXX131070:GXY131070 HHT131070:HHU131070 HRP131070:HRQ131070 IBL131070:IBM131070 ILH131070:ILI131070 IVD131070:IVE131070 JEZ131070:JFA131070 JOV131070:JOW131070 JYR131070:JYS131070 KIN131070:KIO131070 KSJ131070:KSK131070 LCF131070:LCG131070 LMB131070:LMC131070 LVX131070:LVY131070 MFT131070:MFU131070 MPP131070:MPQ131070 MZL131070:MZM131070 NJH131070:NJI131070 NTD131070:NTE131070 OCZ131070:ODA131070 OMV131070:OMW131070 OWR131070:OWS131070 PGN131070:PGO131070 PQJ131070:PQK131070 QAF131070:QAG131070 QKB131070:QKC131070 QTX131070:QTY131070 RDT131070:RDU131070 RNP131070:RNQ131070 RXL131070:RXM131070 SHH131070:SHI131070 SRD131070:SRE131070 TAZ131070:TBA131070 TKV131070:TKW131070 TUR131070:TUS131070 UEN131070:UEO131070 UOJ131070:UOK131070 UYF131070:UYG131070 VIB131070:VIC131070 VRX131070:VRY131070 WBT131070:WBU131070 WLP131070:WLQ131070 WVL131070:WVM131070 D196606:E196606 IZ196606:JA196606 SV196606:SW196606 ACR196606:ACS196606 AMN196606:AMO196606 AWJ196606:AWK196606 BGF196606:BGG196606 BQB196606:BQC196606 BZX196606:BZY196606 CJT196606:CJU196606 CTP196606:CTQ196606 DDL196606:DDM196606 DNH196606:DNI196606 DXD196606:DXE196606 EGZ196606:EHA196606 EQV196606:EQW196606 FAR196606:FAS196606 FKN196606:FKO196606 FUJ196606:FUK196606 GEF196606:GEG196606 GOB196606:GOC196606 GXX196606:GXY196606 HHT196606:HHU196606 HRP196606:HRQ196606 IBL196606:IBM196606 ILH196606:ILI196606 IVD196606:IVE196606 JEZ196606:JFA196606 JOV196606:JOW196606 JYR196606:JYS196606 KIN196606:KIO196606 KSJ196606:KSK196606 LCF196606:LCG196606 LMB196606:LMC196606 LVX196606:LVY196606 MFT196606:MFU196606 MPP196606:MPQ196606 MZL196606:MZM196606 NJH196606:NJI196606 NTD196606:NTE196606 OCZ196606:ODA196606 OMV196606:OMW196606 OWR196606:OWS196606 PGN196606:PGO196606 PQJ196606:PQK196606 QAF196606:QAG196606 QKB196606:QKC196606 QTX196606:QTY196606 RDT196606:RDU196606 RNP196606:RNQ196606 RXL196606:RXM196606 SHH196606:SHI196606 SRD196606:SRE196606 TAZ196606:TBA196606 TKV196606:TKW196606 TUR196606:TUS196606 UEN196606:UEO196606 UOJ196606:UOK196606 UYF196606:UYG196606 VIB196606:VIC196606 VRX196606:VRY196606 WBT196606:WBU196606 WLP196606:WLQ196606 WVL196606:WVM196606 D262142:E262142 IZ262142:JA262142 SV262142:SW262142 ACR262142:ACS262142 AMN262142:AMO262142 AWJ262142:AWK262142 BGF262142:BGG262142 BQB262142:BQC262142 BZX262142:BZY262142 CJT262142:CJU262142 CTP262142:CTQ262142 DDL262142:DDM262142 DNH262142:DNI262142 DXD262142:DXE262142 EGZ262142:EHA262142 EQV262142:EQW262142 FAR262142:FAS262142 FKN262142:FKO262142 FUJ262142:FUK262142 GEF262142:GEG262142 GOB262142:GOC262142 GXX262142:GXY262142 HHT262142:HHU262142 HRP262142:HRQ262142 IBL262142:IBM262142 ILH262142:ILI262142 IVD262142:IVE262142 JEZ262142:JFA262142 JOV262142:JOW262142 JYR262142:JYS262142 KIN262142:KIO262142 KSJ262142:KSK262142 LCF262142:LCG262142 LMB262142:LMC262142 LVX262142:LVY262142 MFT262142:MFU262142 MPP262142:MPQ262142 MZL262142:MZM262142 NJH262142:NJI262142 NTD262142:NTE262142 OCZ262142:ODA262142 OMV262142:OMW262142 OWR262142:OWS262142 PGN262142:PGO262142 PQJ262142:PQK262142 QAF262142:QAG262142 QKB262142:QKC262142 QTX262142:QTY262142 RDT262142:RDU262142 RNP262142:RNQ262142 RXL262142:RXM262142 SHH262142:SHI262142 SRD262142:SRE262142 TAZ262142:TBA262142 TKV262142:TKW262142 TUR262142:TUS262142 UEN262142:UEO262142 UOJ262142:UOK262142 UYF262142:UYG262142 VIB262142:VIC262142 VRX262142:VRY262142 WBT262142:WBU262142 WLP262142:WLQ262142 WVL262142:WVM262142 D327678:E327678 IZ327678:JA327678 SV327678:SW327678 ACR327678:ACS327678 AMN327678:AMO327678 AWJ327678:AWK327678 BGF327678:BGG327678 BQB327678:BQC327678 BZX327678:BZY327678 CJT327678:CJU327678 CTP327678:CTQ327678 DDL327678:DDM327678 DNH327678:DNI327678 DXD327678:DXE327678 EGZ327678:EHA327678 EQV327678:EQW327678 FAR327678:FAS327678 FKN327678:FKO327678 FUJ327678:FUK327678 GEF327678:GEG327678 GOB327678:GOC327678 GXX327678:GXY327678 HHT327678:HHU327678 HRP327678:HRQ327678 IBL327678:IBM327678 ILH327678:ILI327678 IVD327678:IVE327678 JEZ327678:JFA327678 JOV327678:JOW327678 JYR327678:JYS327678 KIN327678:KIO327678 KSJ327678:KSK327678 LCF327678:LCG327678 LMB327678:LMC327678 LVX327678:LVY327678 MFT327678:MFU327678 MPP327678:MPQ327678 MZL327678:MZM327678 NJH327678:NJI327678 NTD327678:NTE327678 OCZ327678:ODA327678 OMV327678:OMW327678 OWR327678:OWS327678 PGN327678:PGO327678 PQJ327678:PQK327678 QAF327678:QAG327678 QKB327678:QKC327678 QTX327678:QTY327678 RDT327678:RDU327678 RNP327678:RNQ327678 RXL327678:RXM327678 SHH327678:SHI327678 SRD327678:SRE327678 TAZ327678:TBA327678 TKV327678:TKW327678 TUR327678:TUS327678 UEN327678:UEO327678 UOJ327678:UOK327678 UYF327678:UYG327678 VIB327678:VIC327678 VRX327678:VRY327678 WBT327678:WBU327678 WLP327678:WLQ327678 WVL327678:WVM327678 D393214:E393214 IZ393214:JA393214 SV393214:SW393214 ACR393214:ACS393214 AMN393214:AMO393214 AWJ393214:AWK393214 BGF393214:BGG393214 BQB393214:BQC393214 BZX393214:BZY393214 CJT393214:CJU393214 CTP393214:CTQ393214 DDL393214:DDM393214 DNH393214:DNI393214 DXD393214:DXE393214 EGZ393214:EHA393214 EQV393214:EQW393214 FAR393214:FAS393214 FKN393214:FKO393214 FUJ393214:FUK393214 GEF393214:GEG393214 GOB393214:GOC393214 GXX393214:GXY393214 HHT393214:HHU393214 HRP393214:HRQ393214 IBL393214:IBM393214 ILH393214:ILI393214 IVD393214:IVE393214 JEZ393214:JFA393214 JOV393214:JOW393214 JYR393214:JYS393214 KIN393214:KIO393214 KSJ393214:KSK393214 LCF393214:LCG393214 LMB393214:LMC393214 LVX393214:LVY393214 MFT393214:MFU393214 MPP393214:MPQ393214 MZL393214:MZM393214 NJH393214:NJI393214 NTD393214:NTE393214 OCZ393214:ODA393214 OMV393214:OMW393214 OWR393214:OWS393214 PGN393214:PGO393214 PQJ393214:PQK393214 QAF393214:QAG393214 QKB393214:QKC393214 QTX393214:QTY393214 RDT393214:RDU393214 RNP393214:RNQ393214 RXL393214:RXM393214 SHH393214:SHI393214 SRD393214:SRE393214 TAZ393214:TBA393214 TKV393214:TKW393214 TUR393214:TUS393214 UEN393214:UEO393214 UOJ393214:UOK393214 UYF393214:UYG393214 VIB393214:VIC393214 VRX393214:VRY393214 WBT393214:WBU393214 WLP393214:WLQ393214 WVL393214:WVM393214 D458750:E458750 IZ458750:JA458750 SV458750:SW458750 ACR458750:ACS458750 AMN458750:AMO458750 AWJ458750:AWK458750 BGF458750:BGG458750 BQB458750:BQC458750 BZX458750:BZY458750 CJT458750:CJU458750 CTP458750:CTQ458750 DDL458750:DDM458750 DNH458750:DNI458750 DXD458750:DXE458750 EGZ458750:EHA458750 EQV458750:EQW458750 FAR458750:FAS458750 FKN458750:FKO458750 FUJ458750:FUK458750 GEF458750:GEG458750 GOB458750:GOC458750 GXX458750:GXY458750 HHT458750:HHU458750 HRP458750:HRQ458750 IBL458750:IBM458750 ILH458750:ILI458750 IVD458750:IVE458750 JEZ458750:JFA458750 JOV458750:JOW458750 JYR458750:JYS458750 KIN458750:KIO458750 KSJ458750:KSK458750 LCF458750:LCG458750 LMB458750:LMC458750 LVX458750:LVY458750 MFT458750:MFU458750 MPP458750:MPQ458750 MZL458750:MZM458750 NJH458750:NJI458750 NTD458750:NTE458750 OCZ458750:ODA458750 OMV458750:OMW458750 OWR458750:OWS458750 PGN458750:PGO458750 PQJ458750:PQK458750 QAF458750:QAG458750 QKB458750:QKC458750 QTX458750:QTY458750 RDT458750:RDU458750 RNP458750:RNQ458750 RXL458750:RXM458750 SHH458750:SHI458750 SRD458750:SRE458750 TAZ458750:TBA458750 TKV458750:TKW458750 TUR458750:TUS458750 UEN458750:UEO458750 UOJ458750:UOK458750 UYF458750:UYG458750 VIB458750:VIC458750 VRX458750:VRY458750 WBT458750:WBU458750 WLP458750:WLQ458750 WVL458750:WVM458750 D524286:E524286 IZ524286:JA524286 SV524286:SW524286 ACR524286:ACS524286 AMN524286:AMO524286 AWJ524286:AWK524286 BGF524286:BGG524286 BQB524286:BQC524286 BZX524286:BZY524286 CJT524286:CJU524286 CTP524286:CTQ524286 DDL524286:DDM524286 DNH524286:DNI524286 DXD524286:DXE524286 EGZ524286:EHA524286 EQV524286:EQW524286 FAR524286:FAS524286 FKN524286:FKO524286 FUJ524286:FUK524286 GEF524286:GEG524286 GOB524286:GOC524286 GXX524286:GXY524286 HHT524286:HHU524286 HRP524286:HRQ524286 IBL524286:IBM524286 ILH524286:ILI524286 IVD524286:IVE524286 JEZ524286:JFA524286 JOV524286:JOW524286 JYR524286:JYS524286 KIN524286:KIO524286 KSJ524286:KSK524286 LCF524286:LCG524286 LMB524286:LMC524286 LVX524286:LVY524286 MFT524286:MFU524286 MPP524286:MPQ524286 MZL524286:MZM524286 NJH524286:NJI524286 NTD524286:NTE524286 OCZ524286:ODA524286 OMV524286:OMW524286 OWR524286:OWS524286 PGN524286:PGO524286 PQJ524286:PQK524286 QAF524286:QAG524286 QKB524286:QKC524286 QTX524286:QTY524286 RDT524286:RDU524286 RNP524286:RNQ524286 RXL524286:RXM524286 SHH524286:SHI524286 SRD524286:SRE524286 TAZ524286:TBA524286 TKV524286:TKW524286 TUR524286:TUS524286 UEN524286:UEO524286 UOJ524286:UOK524286 UYF524286:UYG524286 VIB524286:VIC524286 VRX524286:VRY524286 WBT524286:WBU524286 WLP524286:WLQ524286 WVL524286:WVM524286 D589822:E589822 IZ589822:JA589822 SV589822:SW589822 ACR589822:ACS589822 AMN589822:AMO589822 AWJ589822:AWK589822 BGF589822:BGG589822 BQB589822:BQC589822 BZX589822:BZY589822 CJT589822:CJU589822 CTP589822:CTQ589822 DDL589822:DDM589822 DNH589822:DNI589822 DXD589822:DXE589822 EGZ589822:EHA589822 EQV589822:EQW589822 FAR589822:FAS589822 FKN589822:FKO589822 FUJ589822:FUK589822 GEF589822:GEG589822 GOB589822:GOC589822 GXX589822:GXY589822 HHT589822:HHU589822 HRP589822:HRQ589822 IBL589822:IBM589822 ILH589822:ILI589822 IVD589822:IVE589822 JEZ589822:JFA589822 JOV589822:JOW589822 JYR589822:JYS589822 KIN589822:KIO589822 KSJ589822:KSK589822 LCF589822:LCG589822 LMB589822:LMC589822 LVX589822:LVY589822 MFT589822:MFU589822 MPP589822:MPQ589822 MZL589822:MZM589822 NJH589822:NJI589822 NTD589822:NTE589822 OCZ589822:ODA589822 OMV589822:OMW589822 OWR589822:OWS589822 PGN589822:PGO589822 PQJ589822:PQK589822 QAF589822:QAG589822 QKB589822:QKC589822 QTX589822:QTY589822 RDT589822:RDU589822 RNP589822:RNQ589822 RXL589822:RXM589822 SHH589822:SHI589822 SRD589822:SRE589822 TAZ589822:TBA589822 TKV589822:TKW589822 TUR589822:TUS589822 UEN589822:UEO589822 UOJ589822:UOK589822 UYF589822:UYG589822 VIB589822:VIC589822 VRX589822:VRY589822 WBT589822:WBU589822 WLP589822:WLQ589822 WVL589822:WVM589822 D655358:E655358 IZ655358:JA655358 SV655358:SW655358 ACR655358:ACS655358 AMN655358:AMO655358 AWJ655358:AWK655358 BGF655358:BGG655358 BQB655358:BQC655358 BZX655358:BZY655358 CJT655358:CJU655358 CTP655358:CTQ655358 DDL655358:DDM655358 DNH655358:DNI655358 DXD655358:DXE655358 EGZ655358:EHA655358 EQV655358:EQW655358 FAR655358:FAS655358 FKN655358:FKO655358 FUJ655358:FUK655358 GEF655358:GEG655358 GOB655358:GOC655358 GXX655358:GXY655358 HHT655358:HHU655358 HRP655358:HRQ655358 IBL655358:IBM655358 ILH655358:ILI655358 IVD655358:IVE655358 JEZ655358:JFA655358 JOV655358:JOW655358 JYR655358:JYS655358 KIN655358:KIO655358 KSJ655358:KSK655358 LCF655358:LCG655358 LMB655358:LMC655358 LVX655358:LVY655358 MFT655358:MFU655358 MPP655358:MPQ655358 MZL655358:MZM655358 NJH655358:NJI655358 NTD655358:NTE655358 OCZ655358:ODA655358 OMV655358:OMW655358 OWR655358:OWS655358 PGN655358:PGO655358 PQJ655358:PQK655358 QAF655358:QAG655358 QKB655358:QKC655358 QTX655358:QTY655358 RDT655358:RDU655358 RNP655358:RNQ655358 RXL655358:RXM655358 SHH655358:SHI655358 SRD655358:SRE655358 TAZ655358:TBA655358 TKV655358:TKW655358 TUR655358:TUS655358 UEN655358:UEO655358 UOJ655358:UOK655358 UYF655358:UYG655358 VIB655358:VIC655358 VRX655358:VRY655358 WBT655358:WBU655358 WLP655358:WLQ655358 WVL655358:WVM655358 D720894:E720894 IZ720894:JA720894 SV720894:SW720894 ACR720894:ACS720894 AMN720894:AMO720894 AWJ720894:AWK720894 BGF720894:BGG720894 BQB720894:BQC720894 BZX720894:BZY720894 CJT720894:CJU720894 CTP720894:CTQ720894 DDL720894:DDM720894 DNH720894:DNI720894 DXD720894:DXE720894 EGZ720894:EHA720894 EQV720894:EQW720894 FAR720894:FAS720894 FKN720894:FKO720894 FUJ720894:FUK720894 GEF720894:GEG720894 GOB720894:GOC720894 GXX720894:GXY720894 HHT720894:HHU720894 HRP720894:HRQ720894 IBL720894:IBM720894 ILH720894:ILI720894 IVD720894:IVE720894 JEZ720894:JFA720894 JOV720894:JOW720894 JYR720894:JYS720894 KIN720894:KIO720894 KSJ720894:KSK720894 LCF720894:LCG720894 LMB720894:LMC720894 LVX720894:LVY720894 MFT720894:MFU720894 MPP720894:MPQ720894 MZL720894:MZM720894 NJH720894:NJI720894 NTD720894:NTE720894 OCZ720894:ODA720894 OMV720894:OMW720894 OWR720894:OWS720894 PGN720894:PGO720894 PQJ720894:PQK720894 QAF720894:QAG720894 QKB720894:QKC720894 QTX720894:QTY720894 RDT720894:RDU720894 RNP720894:RNQ720894 RXL720894:RXM720894 SHH720894:SHI720894 SRD720894:SRE720894 TAZ720894:TBA720894 TKV720894:TKW720894 TUR720894:TUS720894 UEN720894:UEO720894 UOJ720894:UOK720894 UYF720894:UYG720894 VIB720894:VIC720894 VRX720894:VRY720894 WBT720894:WBU720894 WLP720894:WLQ720894 WVL720894:WVM720894 D786430:E786430 IZ786430:JA786430 SV786430:SW786430 ACR786430:ACS786430 AMN786430:AMO786430 AWJ786430:AWK786430 BGF786430:BGG786430 BQB786430:BQC786430 BZX786430:BZY786430 CJT786430:CJU786430 CTP786430:CTQ786430 DDL786430:DDM786430 DNH786430:DNI786430 DXD786430:DXE786430 EGZ786430:EHA786430 EQV786430:EQW786430 FAR786430:FAS786430 FKN786430:FKO786430 FUJ786430:FUK786430 GEF786430:GEG786430 GOB786430:GOC786430 GXX786430:GXY786430 HHT786430:HHU786430 HRP786430:HRQ786430 IBL786430:IBM786430 ILH786430:ILI786430 IVD786430:IVE786430 JEZ786430:JFA786430 JOV786430:JOW786430 JYR786430:JYS786430 KIN786430:KIO786430 KSJ786430:KSK786430 LCF786430:LCG786430 LMB786430:LMC786430 LVX786430:LVY786430 MFT786430:MFU786430 MPP786430:MPQ786430 MZL786430:MZM786430 NJH786430:NJI786430 NTD786430:NTE786430 OCZ786430:ODA786430 OMV786430:OMW786430 OWR786430:OWS786430 PGN786430:PGO786430 PQJ786430:PQK786430 QAF786430:QAG786430 QKB786430:QKC786430 QTX786430:QTY786430 RDT786430:RDU786430 RNP786430:RNQ786430 RXL786430:RXM786430 SHH786430:SHI786430 SRD786430:SRE786430 TAZ786430:TBA786430 TKV786430:TKW786430 TUR786430:TUS786430 UEN786430:UEO786430 UOJ786430:UOK786430 UYF786430:UYG786430 VIB786430:VIC786430 VRX786430:VRY786430 WBT786430:WBU786430 WLP786430:WLQ786430 WVL786430:WVM786430 D851966:E851966 IZ851966:JA851966 SV851966:SW851966 ACR851966:ACS851966 AMN851966:AMO851966 AWJ851966:AWK851966 BGF851966:BGG851966 BQB851966:BQC851966 BZX851966:BZY851966 CJT851966:CJU851966 CTP851966:CTQ851966 DDL851966:DDM851966 DNH851966:DNI851966 DXD851966:DXE851966 EGZ851966:EHA851966 EQV851966:EQW851966 FAR851966:FAS851966 FKN851966:FKO851966 FUJ851966:FUK851966 GEF851966:GEG851966 GOB851966:GOC851966 GXX851966:GXY851966 HHT851966:HHU851966 HRP851966:HRQ851966 IBL851966:IBM851966 ILH851966:ILI851966 IVD851966:IVE851966 JEZ851966:JFA851966 JOV851966:JOW851966 JYR851966:JYS851966 KIN851966:KIO851966 KSJ851966:KSK851966 LCF851966:LCG851966 LMB851966:LMC851966 LVX851966:LVY851966 MFT851966:MFU851966 MPP851966:MPQ851966 MZL851966:MZM851966 NJH851966:NJI851966 NTD851966:NTE851966 OCZ851966:ODA851966 OMV851966:OMW851966 OWR851966:OWS851966 PGN851966:PGO851966 PQJ851966:PQK851966 QAF851966:QAG851966 QKB851966:QKC851966 QTX851966:QTY851966 RDT851966:RDU851966 RNP851966:RNQ851966 RXL851966:RXM851966 SHH851966:SHI851966 SRD851966:SRE851966 TAZ851966:TBA851966 TKV851966:TKW851966 TUR851966:TUS851966 UEN851966:UEO851966 UOJ851966:UOK851966 UYF851966:UYG851966 VIB851966:VIC851966 VRX851966:VRY851966 WBT851966:WBU851966 WLP851966:WLQ851966 WVL851966:WVM851966 D917502:E917502 IZ917502:JA917502 SV917502:SW917502 ACR917502:ACS917502 AMN917502:AMO917502 AWJ917502:AWK917502 BGF917502:BGG917502 BQB917502:BQC917502 BZX917502:BZY917502 CJT917502:CJU917502 CTP917502:CTQ917502 DDL917502:DDM917502 DNH917502:DNI917502 DXD917502:DXE917502 EGZ917502:EHA917502 EQV917502:EQW917502 FAR917502:FAS917502 FKN917502:FKO917502 FUJ917502:FUK917502 GEF917502:GEG917502 GOB917502:GOC917502 GXX917502:GXY917502 HHT917502:HHU917502 HRP917502:HRQ917502 IBL917502:IBM917502 ILH917502:ILI917502 IVD917502:IVE917502 JEZ917502:JFA917502 JOV917502:JOW917502 JYR917502:JYS917502 KIN917502:KIO917502 KSJ917502:KSK917502 LCF917502:LCG917502 LMB917502:LMC917502 LVX917502:LVY917502 MFT917502:MFU917502 MPP917502:MPQ917502 MZL917502:MZM917502 NJH917502:NJI917502 NTD917502:NTE917502 OCZ917502:ODA917502 OMV917502:OMW917502 OWR917502:OWS917502 PGN917502:PGO917502 PQJ917502:PQK917502 QAF917502:QAG917502 QKB917502:QKC917502 QTX917502:QTY917502 RDT917502:RDU917502 RNP917502:RNQ917502 RXL917502:RXM917502 SHH917502:SHI917502 SRD917502:SRE917502 TAZ917502:TBA917502 TKV917502:TKW917502 TUR917502:TUS917502 UEN917502:UEO917502 UOJ917502:UOK917502 UYF917502:UYG917502 VIB917502:VIC917502 VRX917502:VRY917502 WBT917502:WBU917502 WLP917502:WLQ917502 WVL917502:WVM917502 D983038:E983038 IZ983038:JA983038 SV983038:SW983038 ACR983038:ACS983038 AMN983038:AMO983038 AWJ983038:AWK983038 BGF983038:BGG983038 BQB983038:BQC983038 BZX983038:BZY983038 CJT983038:CJU983038 CTP983038:CTQ983038 DDL983038:DDM983038 DNH983038:DNI983038 DXD983038:DXE983038 EGZ983038:EHA983038 EQV983038:EQW983038 FAR983038:FAS983038 FKN983038:FKO983038 FUJ983038:FUK983038 GEF983038:GEG983038 GOB983038:GOC983038 GXX983038:GXY983038 HHT983038:HHU983038 HRP983038:HRQ983038 IBL983038:IBM983038 ILH983038:ILI983038 IVD983038:IVE983038 JEZ983038:JFA983038 JOV983038:JOW983038 JYR983038:JYS983038 KIN983038:KIO983038 KSJ983038:KSK983038 LCF983038:LCG983038 LMB983038:LMC983038 LVX983038:LVY983038 MFT983038:MFU983038 MPP983038:MPQ983038 MZL983038:MZM983038 NJH983038:NJI983038 NTD983038:NTE983038 OCZ983038:ODA983038 OMV983038:OMW983038 OWR983038:OWS983038 PGN983038:PGO983038 PQJ983038:PQK983038 QAF983038:QAG983038 QKB983038:QKC983038 QTX983038:QTY983038 RDT983038:RDU983038 RNP983038:RNQ983038 RXL983038:RXM983038 SHH983038:SHI983038 SRD983038:SRE983038 TAZ983038:TBA983038 TKV983038:TKW983038 TUR983038:TUS983038 UEN983038:UEO983038 UOJ983038:UOK983038 UYF983038:UYG983038 VIB983038:VIC983038 VRX983038:VRY983038 WBT983038:WBU983038 WLP983038:WLQ983038 D14:E14">
      <formula1>$D$130:$D$134</formula1>
    </dataValidation>
    <dataValidation type="list" allowBlank="1" showInputMessage="1" showErrorMessage="1" sqref="WVL983040:WVM983040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36:E65536 IZ65536:JA65536 SV65536:SW65536 ACR65536:ACS65536 AMN65536:AMO65536 AWJ65536:AWK65536 BGF65536:BGG65536 BQB65536:BQC65536 BZX65536:BZY65536 CJT65536:CJU65536 CTP65536:CTQ65536 DDL65536:DDM65536 DNH65536:DNI65536 DXD65536:DXE65536 EGZ65536:EHA65536 EQV65536:EQW65536 FAR65536:FAS65536 FKN65536:FKO65536 FUJ65536:FUK65536 GEF65536:GEG65536 GOB65536:GOC65536 GXX65536:GXY65536 HHT65536:HHU65536 HRP65536:HRQ65536 IBL65536:IBM65536 ILH65536:ILI65536 IVD65536:IVE65536 JEZ65536:JFA65536 JOV65536:JOW65536 JYR65536:JYS65536 KIN65536:KIO65536 KSJ65536:KSK65536 LCF65536:LCG65536 LMB65536:LMC65536 LVX65536:LVY65536 MFT65536:MFU65536 MPP65536:MPQ65536 MZL65536:MZM65536 NJH65536:NJI65536 NTD65536:NTE65536 OCZ65536:ODA65536 OMV65536:OMW65536 OWR65536:OWS65536 PGN65536:PGO65536 PQJ65536:PQK65536 QAF65536:QAG65536 QKB65536:QKC65536 QTX65536:QTY65536 RDT65536:RDU65536 RNP65536:RNQ65536 RXL65536:RXM65536 SHH65536:SHI65536 SRD65536:SRE65536 TAZ65536:TBA65536 TKV65536:TKW65536 TUR65536:TUS65536 UEN65536:UEO65536 UOJ65536:UOK65536 UYF65536:UYG65536 VIB65536:VIC65536 VRX65536:VRY65536 WBT65536:WBU65536 WLP65536:WLQ65536 WVL65536:WVM65536 D131072:E131072 IZ131072:JA131072 SV131072:SW131072 ACR131072:ACS131072 AMN131072:AMO131072 AWJ131072:AWK131072 BGF131072:BGG131072 BQB131072:BQC131072 BZX131072:BZY131072 CJT131072:CJU131072 CTP131072:CTQ131072 DDL131072:DDM131072 DNH131072:DNI131072 DXD131072:DXE131072 EGZ131072:EHA131072 EQV131072:EQW131072 FAR131072:FAS131072 FKN131072:FKO131072 FUJ131072:FUK131072 GEF131072:GEG131072 GOB131072:GOC131072 GXX131072:GXY131072 HHT131072:HHU131072 HRP131072:HRQ131072 IBL131072:IBM131072 ILH131072:ILI131072 IVD131072:IVE131072 JEZ131072:JFA131072 JOV131072:JOW131072 JYR131072:JYS131072 KIN131072:KIO131072 KSJ131072:KSK131072 LCF131072:LCG131072 LMB131072:LMC131072 LVX131072:LVY131072 MFT131072:MFU131072 MPP131072:MPQ131072 MZL131072:MZM131072 NJH131072:NJI131072 NTD131072:NTE131072 OCZ131072:ODA131072 OMV131072:OMW131072 OWR131072:OWS131072 PGN131072:PGO131072 PQJ131072:PQK131072 QAF131072:QAG131072 QKB131072:QKC131072 QTX131072:QTY131072 RDT131072:RDU131072 RNP131072:RNQ131072 RXL131072:RXM131072 SHH131072:SHI131072 SRD131072:SRE131072 TAZ131072:TBA131072 TKV131072:TKW131072 TUR131072:TUS131072 UEN131072:UEO131072 UOJ131072:UOK131072 UYF131072:UYG131072 VIB131072:VIC131072 VRX131072:VRY131072 WBT131072:WBU131072 WLP131072:WLQ131072 WVL131072:WVM131072 D196608:E196608 IZ196608:JA196608 SV196608:SW196608 ACR196608:ACS196608 AMN196608:AMO196608 AWJ196608:AWK196608 BGF196608:BGG196608 BQB196608:BQC196608 BZX196608:BZY196608 CJT196608:CJU196608 CTP196608:CTQ196608 DDL196608:DDM196608 DNH196608:DNI196608 DXD196608:DXE196608 EGZ196608:EHA196608 EQV196608:EQW196608 FAR196608:FAS196608 FKN196608:FKO196608 FUJ196608:FUK196608 GEF196608:GEG196608 GOB196608:GOC196608 GXX196608:GXY196608 HHT196608:HHU196608 HRP196608:HRQ196608 IBL196608:IBM196608 ILH196608:ILI196608 IVD196608:IVE196608 JEZ196608:JFA196608 JOV196608:JOW196608 JYR196608:JYS196608 KIN196608:KIO196608 KSJ196608:KSK196608 LCF196608:LCG196608 LMB196608:LMC196608 LVX196608:LVY196608 MFT196608:MFU196608 MPP196608:MPQ196608 MZL196608:MZM196608 NJH196608:NJI196608 NTD196608:NTE196608 OCZ196608:ODA196608 OMV196608:OMW196608 OWR196608:OWS196608 PGN196608:PGO196608 PQJ196608:PQK196608 QAF196608:QAG196608 QKB196608:QKC196608 QTX196608:QTY196608 RDT196608:RDU196608 RNP196608:RNQ196608 RXL196608:RXM196608 SHH196608:SHI196608 SRD196608:SRE196608 TAZ196608:TBA196608 TKV196608:TKW196608 TUR196608:TUS196608 UEN196608:UEO196608 UOJ196608:UOK196608 UYF196608:UYG196608 VIB196608:VIC196608 VRX196608:VRY196608 WBT196608:WBU196608 WLP196608:WLQ196608 WVL196608:WVM196608 D262144:E262144 IZ262144:JA262144 SV262144:SW262144 ACR262144:ACS262144 AMN262144:AMO262144 AWJ262144:AWK262144 BGF262144:BGG262144 BQB262144:BQC262144 BZX262144:BZY262144 CJT262144:CJU262144 CTP262144:CTQ262144 DDL262144:DDM262144 DNH262144:DNI262144 DXD262144:DXE262144 EGZ262144:EHA262144 EQV262144:EQW262144 FAR262144:FAS262144 FKN262144:FKO262144 FUJ262144:FUK262144 GEF262144:GEG262144 GOB262144:GOC262144 GXX262144:GXY262144 HHT262144:HHU262144 HRP262144:HRQ262144 IBL262144:IBM262144 ILH262144:ILI262144 IVD262144:IVE262144 JEZ262144:JFA262144 JOV262144:JOW262144 JYR262144:JYS262144 KIN262144:KIO262144 KSJ262144:KSK262144 LCF262144:LCG262144 LMB262144:LMC262144 LVX262144:LVY262144 MFT262144:MFU262144 MPP262144:MPQ262144 MZL262144:MZM262144 NJH262144:NJI262144 NTD262144:NTE262144 OCZ262144:ODA262144 OMV262144:OMW262144 OWR262144:OWS262144 PGN262144:PGO262144 PQJ262144:PQK262144 QAF262144:QAG262144 QKB262144:QKC262144 QTX262144:QTY262144 RDT262144:RDU262144 RNP262144:RNQ262144 RXL262144:RXM262144 SHH262144:SHI262144 SRD262144:SRE262144 TAZ262144:TBA262144 TKV262144:TKW262144 TUR262144:TUS262144 UEN262144:UEO262144 UOJ262144:UOK262144 UYF262144:UYG262144 VIB262144:VIC262144 VRX262144:VRY262144 WBT262144:WBU262144 WLP262144:WLQ262144 WVL262144:WVM262144 D327680:E327680 IZ327680:JA327680 SV327680:SW327680 ACR327680:ACS327680 AMN327680:AMO327680 AWJ327680:AWK327680 BGF327680:BGG327680 BQB327680:BQC327680 BZX327680:BZY327680 CJT327680:CJU327680 CTP327680:CTQ327680 DDL327680:DDM327680 DNH327680:DNI327680 DXD327680:DXE327680 EGZ327680:EHA327680 EQV327680:EQW327680 FAR327680:FAS327680 FKN327680:FKO327680 FUJ327680:FUK327680 GEF327680:GEG327680 GOB327680:GOC327680 GXX327680:GXY327680 HHT327680:HHU327680 HRP327680:HRQ327680 IBL327680:IBM327680 ILH327680:ILI327680 IVD327680:IVE327680 JEZ327680:JFA327680 JOV327680:JOW327680 JYR327680:JYS327680 KIN327680:KIO327680 KSJ327680:KSK327680 LCF327680:LCG327680 LMB327680:LMC327680 LVX327680:LVY327680 MFT327680:MFU327680 MPP327680:MPQ327680 MZL327680:MZM327680 NJH327680:NJI327680 NTD327680:NTE327680 OCZ327680:ODA327680 OMV327680:OMW327680 OWR327680:OWS327680 PGN327680:PGO327680 PQJ327680:PQK327680 QAF327680:QAG327680 QKB327680:QKC327680 QTX327680:QTY327680 RDT327680:RDU327680 RNP327680:RNQ327680 RXL327680:RXM327680 SHH327680:SHI327680 SRD327680:SRE327680 TAZ327680:TBA327680 TKV327680:TKW327680 TUR327680:TUS327680 UEN327680:UEO327680 UOJ327680:UOK327680 UYF327680:UYG327680 VIB327680:VIC327680 VRX327680:VRY327680 WBT327680:WBU327680 WLP327680:WLQ327680 WVL327680:WVM327680 D393216:E393216 IZ393216:JA393216 SV393216:SW393216 ACR393216:ACS393216 AMN393216:AMO393216 AWJ393216:AWK393216 BGF393216:BGG393216 BQB393216:BQC393216 BZX393216:BZY393216 CJT393216:CJU393216 CTP393216:CTQ393216 DDL393216:DDM393216 DNH393216:DNI393216 DXD393216:DXE393216 EGZ393216:EHA393216 EQV393216:EQW393216 FAR393216:FAS393216 FKN393216:FKO393216 FUJ393216:FUK393216 GEF393216:GEG393216 GOB393216:GOC393216 GXX393216:GXY393216 HHT393216:HHU393216 HRP393216:HRQ393216 IBL393216:IBM393216 ILH393216:ILI393216 IVD393216:IVE393216 JEZ393216:JFA393216 JOV393216:JOW393216 JYR393216:JYS393216 KIN393216:KIO393216 KSJ393216:KSK393216 LCF393216:LCG393216 LMB393216:LMC393216 LVX393216:LVY393216 MFT393216:MFU393216 MPP393216:MPQ393216 MZL393216:MZM393216 NJH393216:NJI393216 NTD393216:NTE393216 OCZ393216:ODA393216 OMV393216:OMW393216 OWR393216:OWS393216 PGN393216:PGO393216 PQJ393216:PQK393216 QAF393216:QAG393216 QKB393216:QKC393216 QTX393216:QTY393216 RDT393216:RDU393216 RNP393216:RNQ393216 RXL393216:RXM393216 SHH393216:SHI393216 SRD393216:SRE393216 TAZ393216:TBA393216 TKV393216:TKW393216 TUR393216:TUS393216 UEN393216:UEO393216 UOJ393216:UOK393216 UYF393216:UYG393216 VIB393216:VIC393216 VRX393216:VRY393216 WBT393216:WBU393216 WLP393216:WLQ393216 WVL393216:WVM393216 D458752:E458752 IZ458752:JA458752 SV458752:SW458752 ACR458752:ACS458752 AMN458752:AMO458752 AWJ458752:AWK458752 BGF458752:BGG458752 BQB458752:BQC458752 BZX458752:BZY458752 CJT458752:CJU458752 CTP458752:CTQ458752 DDL458752:DDM458752 DNH458752:DNI458752 DXD458752:DXE458752 EGZ458752:EHA458752 EQV458752:EQW458752 FAR458752:FAS458752 FKN458752:FKO458752 FUJ458752:FUK458752 GEF458752:GEG458752 GOB458752:GOC458752 GXX458752:GXY458752 HHT458752:HHU458752 HRP458752:HRQ458752 IBL458752:IBM458752 ILH458752:ILI458752 IVD458752:IVE458752 JEZ458752:JFA458752 JOV458752:JOW458752 JYR458752:JYS458752 KIN458752:KIO458752 KSJ458752:KSK458752 LCF458752:LCG458752 LMB458752:LMC458752 LVX458752:LVY458752 MFT458752:MFU458752 MPP458752:MPQ458752 MZL458752:MZM458752 NJH458752:NJI458752 NTD458752:NTE458752 OCZ458752:ODA458752 OMV458752:OMW458752 OWR458752:OWS458752 PGN458752:PGO458752 PQJ458752:PQK458752 QAF458752:QAG458752 QKB458752:QKC458752 QTX458752:QTY458752 RDT458752:RDU458752 RNP458752:RNQ458752 RXL458752:RXM458752 SHH458752:SHI458752 SRD458752:SRE458752 TAZ458752:TBA458752 TKV458752:TKW458752 TUR458752:TUS458752 UEN458752:UEO458752 UOJ458752:UOK458752 UYF458752:UYG458752 VIB458752:VIC458752 VRX458752:VRY458752 WBT458752:WBU458752 WLP458752:WLQ458752 WVL458752:WVM458752 D524288:E524288 IZ524288:JA524288 SV524288:SW524288 ACR524288:ACS524288 AMN524288:AMO524288 AWJ524288:AWK524288 BGF524288:BGG524288 BQB524288:BQC524288 BZX524288:BZY524288 CJT524288:CJU524288 CTP524288:CTQ524288 DDL524288:DDM524288 DNH524288:DNI524288 DXD524288:DXE524288 EGZ524288:EHA524288 EQV524288:EQW524288 FAR524288:FAS524288 FKN524288:FKO524288 FUJ524288:FUK524288 GEF524288:GEG524288 GOB524288:GOC524288 GXX524288:GXY524288 HHT524288:HHU524288 HRP524288:HRQ524288 IBL524288:IBM524288 ILH524288:ILI524288 IVD524288:IVE524288 JEZ524288:JFA524288 JOV524288:JOW524288 JYR524288:JYS524288 KIN524288:KIO524288 KSJ524288:KSK524288 LCF524288:LCG524288 LMB524288:LMC524288 LVX524288:LVY524288 MFT524288:MFU524288 MPP524288:MPQ524288 MZL524288:MZM524288 NJH524288:NJI524288 NTD524288:NTE524288 OCZ524288:ODA524288 OMV524288:OMW524288 OWR524288:OWS524288 PGN524288:PGO524288 PQJ524288:PQK524288 QAF524288:QAG524288 QKB524288:QKC524288 QTX524288:QTY524288 RDT524288:RDU524288 RNP524288:RNQ524288 RXL524288:RXM524288 SHH524288:SHI524288 SRD524288:SRE524288 TAZ524288:TBA524288 TKV524288:TKW524288 TUR524288:TUS524288 UEN524288:UEO524288 UOJ524288:UOK524288 UYF524288:UYG524288 VIB524288:VIC524288 VRX524288:VRY524288 WBT524288:WBU524288 WLP524288:WLQ524288 WVL524288:WVM524288 D589824:E589824 IZ589824:JA589824 SV589824:SW589824 ACR589824:ACS589824 AMN589824:AMO589824 AWJ589824:AWK589824 BGF589824:BGG589824 BQB589824:BQC589824 BZX589824:BZY589824 CJT589824:CJU589824 CTP589824:CTQ589824 DDL589824:DDM589824 DNH589824:DNI589824 DXD589824:DXE589824 EGZ589824:EHA589824 EQV589824:EQW589824 FAR589824:FAS589824 FKN589824:FKO589824 FUJ589824:FUK589824 GEF589824:GEG589824 GOB589824:GOC589824 GXX589824:GXY589824 HHT589824:HHU589824 HRP589824:HRQ589824 IBL589824:IBM589824 ILH589824:ILI589824 IVD589824:IVE589824 JEZ589824:JFA589824 JOV589824:JOW589824 JYR589824:JYS589824 KIN589824:KIO589824 KSJ589824:KSK589824 LCF589824:LCG589824 LMB589824:LMC589824 LVX589824:LVY589824 MFT589824:MFU589824 MPP589824:MPQ589824 MZL589824:MZM589824 NJH589824:NJI589824 NTD589824:NTE589824 OCZ589824:ODA589824 OMV589824:OMW589824 OWR589824:OWS589824 PGN589824:PGO589824 PQJ589824:PQK589824 QAF589824:QAG589824 QKB589824:QKC589824 QTX589824:QTY589824 RDT589824:RDU589824 RNP589824:RNQ589824 RXL589824:RXM589824 SHH589824:SHI589824 SRD589824:SRE589824 TAZ589824:TBA589824 TKV589824:TKW589824 TUR589824:TUS589824 UEN589824:UEO589824 UOJ589824:UOK589824 UYF589824:UYG589824 VIB589824:VIC589824 VRX589824:VRY589824 WBT589824:WBU589824 WLP589824:WLQ589824 WVL589824:WVM589824 D655360:E655360 IZ655360:JA655360 SV655360:SW655360 ACR655360:ACS655360 AMN655360:AMO655360 AWJ655360:AWK655360 BGF655360:BGG655360 BQB655360:BQC655360 BZX655360:BZY655360 CJT655360:CJU655360 CTP655360:CTQ655360 DDL655360:DDM655360 DNH655360:DNI655360 DXD655360:DXE655360 EGZ655360:EHA655360 EQV655360:EQW655360 FAR655360:FAS655360 FKN655360:FKO655360 FUJ655360:FUK655360 GEF655360:GEG655360 GOB655360:GOC655360 GXX655360:GXY655360 HHT655360:HHU655360 HRP655360:HRQ655360 IBL655360:IBM655360 ILH655360:ILI655360 IVD655360:IVE655360 JEZ655360:JFA655360 JOV655360:JOW655360 JYR655360:JYS655360 KIN655360:KIO655360 KSJ655360:KSK655360 LCF655360:LCG655360 LMB655360:LMC655360 LVX655360:LVY655360 MFT655360:MFU655360 MPP655360:MPQ655360 MZL655360:MZM655360 NJH655360:NJI655360 NTD655360:NTE655360 OCZ655360:ODA655360 OMV655360:OMW655360 OWR655360:OWS655360 PGN655360:PGO655360 PQJ655360:PQK655360 QAF655360:QAG655360 QKB655360:QKC655360 QTX655360:QTY655360 RDT655360:RDU655360 RNP655360:RNQ655360 RXL655360:RXM655360 SHH655360:SHI655360 SRD655360:SRE655360 TAZ655360:TBA655360 TKV655360:TKW655360 TUR655360:TUS655360 UEN655360:UEO655360 UOJ655360:UOK655360 UYF655360:UYG655360 VIB655360:VIC655360 VRX655360:VRY655360 WBT655360:WBU655360 WLP655360:WLQ655360 WVL655360:WVM655360 D720896:E720896 IZ720896:JA720896 SV720896:SW720896 ACR720896:ACS720896 AMN720896:AMO720896 AWJ720896:AWK720896 BGF720896:BGG720896 BQB720896:BQC720896 BZX720896:BZY720896 CJT720896:CJU720896 CTP720896:CTQ720896 DDL720896:DDM720896 DNH720896:DNI720896 DXD720896:DXE720896 EGZ720896:EHA720896 EQV720896:EQW720896 FAR720896:FAS720896 FKN720896:FKO720896 FUJ720896:FUK720896 GEF720896:GEG720896 GOB720896:GOC720896 GXX720896:GXY720896 HHT720896:HHU720896 HRP720896:HRQ720896 IBL720896:IBM720896 ILH720896:ILI720896 IVD720896:IVE720896 JEZ720896:JFA720896 JOV720896:JOW720896 JYR720896:JYS720896 KIN720896:KIO720896 KSJ720896:KSK720896 LCF720896:LCG720896 LMB720896:LMC720896 LVX720896:LVY720896 MFT720896:MFU720896 MPP720896:MPQ720896 MZL720896:MZM720896 NJH720896:NJI720896 NTD720896:NTE720896 OCZ720896:ODA720896 OMV720896:OMW720896 OWR720896:OWS720896 PGN720896:PGO720896 PQJ720896:PQK720896 QAF720896:QAG720896 QKB720896:QKC720896 QTX720896:QTY720896 RDT720896:RDU720896 RNP720896:RNQ720896 RXL720896:RXM720896 SHH720896:SHI720896 SRD720896:SRE720896 TAZ720896:TBA720896 TKV720896:TKW720896 TUR720896:TUS720896 UEN720896:UEO720896 UOJ720896:UOK720896 UYF720896:UYG720896 VIB720896:VIC720896 VRX720896:VRY720896 WBT720896:WBU720896 WLP720896:WLQ720896 WVL720896:WVM720896 D786432:E786432 IZ786432:JA786432 SV786432:SW786432 ACR786432:ACS786432 AMN786432:AMO786432 AWJ786432:AWK786432 BGF786432:BGG786432 BQB786432:BQC786432 BZX786432:BZY786432 CJT786432:CJU786432 CTP786432:CTQ786432 DDL786432:DDM786432 DNH786432:DNI786432 DXD786432:DXE786432 EGZ786432:EHA786432 EQV786432:EQW786432 FAR786432:FAS786432 FKN786432:FKO786432 FUJ786432:FUK786432 GEF786432:GEG786432 GOB786432:GOC786432 GXX786432:GXY786432 HHT786432:HHU786432 HRP786432:HRQ786432 IBL786432:IBM786432 ILH786432:ILI786432 IVD786432:IVE786432 JEZ786432:JFA786432 JOV786432:JOW786432 JYR786432:JYS786432 KIN786432:KIO786432 KSJ786432:KSK786432 LCF786432:LCG786432 LMB786432:LMC786432 LVX786432:LVY786432 MFT786432:MFU786432 MPP786432:MPQ786432 MZL786432:MZM786432 NJH786432:NJI786432 NTD786432:NTE786432 OCZ786432:ODA786432 OMV786432:OMW786432 OWR786432:OWS786432 PGN786432:PGO786432 PQJ786432:PQK786432 QAF786432:QAG786432 QKB786432:QKC786432 QTX786432:QTY786432 RDT786432:RDU786432 RNP786432:RNQ786432 RXL786432:RXM786432 SHH786432:SHI786432 SRD786432:SRE786432 TAZ786432:TBA786432 TKV786432:TKW786432 TUR786432:TUS786432 UEN786432:UEO786432 UOJ786432:UOK786432 UYF786432:UYG786432 VIB786432:VIC786432 VRX786432:VRY786432 WBT786432:WBU786432 WLP786432:WLQ786432 WVL786432:WVM786432 D851968:E851968 IZ851968:JA851968 SV851968:SW851968 ACR851968:ACS851968 AMN851968:AMO851968 AWJ851968:AWK851968 BGF851968:BGG851968 BQB851968:BQC851968 BZX851968:BZY851968 CJT851968:CJU851968 CTP851968:CTQ851968 DDL851968:DDM851968 DNH851968:DNI851968 DXD851968:DXE851968 EGZ851968:EHA851968 EQV851968:EQW851968 FAR851968:FAS851968 FKN851968:FKO851968 FUJ851968:FUK851968 GEF851968:GEG851968 GOB851968:GOC851968 GXX851968:GXY851968 HHT851968:HHU851968 HRP851968:HRQ851968 IBL851968:IBM851968 ILH851968:ILI851968 IVD851968:IVE851968 JEZ851968:JFA851968 JOV851968:JOW851968 JYR851968:JYS851968 KIN851968:KIO851968 KSJ851968:KSK851968 LCF851968:LCG851968 LMB851968:LMC851968 LVX851968:LVY851968 MFT851968:MFU851968 MPP851968:MPQ851968 MZL851968:MZM851968 NJH851968:NJI851968 NTD851968:NTE851968 OCZ851968:ODA851968 OMV851968:OMW851968 OWR851968:OWS851968 PGN851968:PGO851968 PQJ851968:PQK851968 QAF851968:QAG851968 QKB851968:QKC851968 QTX851968:QTY851968 RDT851968:RDU851968 RNP851968:RNQ851968 RXL851968:RXM851968 SHH851968:SHI851968 SRD851968:SRE851968 TAZ851968:TBA851968 TKV851968:TKW851968 TUR851968:TUS851968 UEN851968:UEO851968 UOJ851968:UOK851968 UYF851968:UYG851968 VIB851968:VIC851968 VRX851968:VRY851968 WBT851968:WBU851968 WLP851968:WLQ851968 WVL851968:WVM851968 D917504:E917504 IZ917504:JA917504 SV917504:SW917504 ACR917504:ACS917504 AMN917504:AMO917504 AWJ917504:AWK917504 BGF917504:BGG917504 BQB917504:BQC917504 BZX917504:BZY917504 CJT917504:CJU917504 CTP917504:CTQ917504 DDL917504:DDM917504 DNH917504:DNI917504 DXD917504:DXE917504 EGZ917504:EHA917504 EQV917504:EQW917504 FAR917504:FAS917504 FKN917504:FKO917504 FUJ917504:FUK917504 GEF917504:GEG917504 GOB917504:GOC917504 GXX917504:GXY917504 HHT917504:HHU917504 HRP917504:HRQ917504 IBL917504:IBM917504 ILH917504:ILI917504 IVD917504:IVE917504 JEZ917504:JFA917504 JOV917504:JOW917504 JYR917504:JYS917504 KIN917504:KIO917504 KSJ917504:KSK917504 LCF917504:LCG917504 LMB917504:LMC917504 LVX917504:LVY917504 MFT917504:MFU917504 MPP917504:MPQ917504 MZL917504:MZM917504 NJH917504:NJI917504 NTD917504:NTE917504 OCZ917504:ODA917504 OMV917504:OMW917504 OWR917504:OWS917504 PGN917504:PGO917504 PQJ917504:PQK917504 QAF917504:QAG917504 QKB917504:QKC917504 QTX917504:QTY917504 RDT917504:RDU917504 RNP917504:RNQ917504 RXL917504:RXM917504 SHH917504:SHI917504 SRD917504:SRE917504 TAZ917504:TBA917504 TKV917504:TKW917504 TUR917504:TUS917504 UEN917504:UEO917504 UOJ917504:UOK917504 UYF917504:UYG917504 VIB917504:VIC917504 VRX917504:VRY917504 WBT917504:WBU917504 WLP917504:WLQ917504 WVL917504:WVM917504 D983040:E983040 IZ983040:JA983040 SV983040:SW983040 ACR983040:ACS983040 AMN983040:AMO983040 AWJ983040:AWK983040 BGF983040:BGG983040 BQB983040:BQC983040 BZX983040:BZY983040 CJT983040:CJU983040 CTP983040:CTQ983040 DDL983040:DDM983040 DNH983040:DNI983040 DXD983040:DXE983040 EGZ983040:EHA983040 EQV983040:EQW983040 FAR983040:FAS983040 FKN983040:FKO983040 FUJ983040:FUK983040 GEF983040:GEG983040 GOB983040:GOC983040 GXX983040:GXY983040 HHT983040:HHU983040 HRP983040:HRQ983040 IBL983040:IBM983040 ILH983040:ILI983040 IVD983040:IVE983040 JEZ983040:JFA983040 JOV983040:JOW983040 JYR983040:JYS983040 KIN983040:KIO983040 KSJ983040:KSK983040 LCF983040:LCG983040 LMB983040:LMC983040 LVX983040:LVY983040 MFT983040:MFU983040 MPP983040:MPQ983040 MZL983040:MZM983040 NJH983040:NJI983040 NTD983040:NTE983040 OCZ983040:ODA983040 OMV983040:OMW983040 OWR983040:OWS983040 PGN983040:PGO983040 PQJ983040:PQK983040 QAF983040:QAG983040 QKB983040:QKC983040 QTX983040:QTY983040 RDT983040:RDU983040 RNP983040:RNQ983040 RXL983040:RXM983040 SHH983040:SHI983040 SRD983040:SRE983040 TAZ983040:TBA983040 TKV983040:TKW983040 TUR983040:TUS983040 UEN983040:UEO983040 UOJ983040:UOK983040 UYF983040:UYG983040 VIB983040:VIC983040 VRX983040:VRY983040 WBT983040:WBU983040 WLP983040:WLQ983040 D16:E16">
      <formula1>$E$130:$E$135</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49" r:id="rId4" name="Process">
          <controlPr defaultSize="0" autoFill="0" autoLine="0" r:id="rId5">
            <anchor moveWithCells="1">
              <from>
                <xdr:col>3</xdr:col>
                <xdr:colOff>57150</xdr:colOff>
                <xdr:row>16</xdr:row>
                <xdr:rowOff>47625</xdr:rowOff>
              </from>
              <to>
                <xdr:col>3</xdr:col>
                <xdr:colOff>781050</xdr:colOff>
                <xdr:row>16</xdr:row>
                <xdr:rowOff>257175</xdr:rowOff>
              </to>
            </anchor>
          </controlPr>
        </control>
      </mc:Choice>
      <mc:Fallback>
        <control shapeId="2049" r:id="rId4" name="Process"/>
      </mc:Fallback>
    </mc:AlternateContent>
    <mc:AlternateContent xmlns:mc="http://schemas.openxmlformats.org/markup-compatibility/2006">
      <mc:Choice Requires="x14">
        <control shapeId="2050" r:id="rId6" name="CheckBox1">
          <controlPr defaultSize="0" autoFill="0" autoLine="0" r:id="rId7">
            <anchor moveWithCells="1">
              <from>
                <xdr:col>3</xdr:col>
                <xdr:colOff>942975</xdr:colOff>
                <xdr:row>16</xdr:row>
                <xdr:rowOff>47625</xdr:rowOff>
              </from>
              <to>
                <xdr:col>3</xdr:col>
                <xdr:colOff>1819275</xdr:colOff>
                <xdr:row>16</xdr:row>
                <xdr:rowOff>257175</xdr:rowOff>
              </to>
            </anchor>
          </controlPr>
        </control>
      </mc:Choice>
      <mc:Fallback>
        <control shapeId="2050" r:id="rId6" name="CheckBox1"/>
      </mc:Fallback>
    </mc:AlternateContent>
    <mc:AlternateContent xmlns:mc="http://schemas.openxmlformats.org/markup-compatibility/2006">
      <mc:Choice Requires="x14">
        <control shapeId="2051" r:id="rId8" name="CheckBox2">
          <controlPr defaultSize="0" autoFill="0" autoLine="0" r:id="rId9">
            <anchor moveWithCells="1">
              <from>
                <xdr:col>3</xdr:col>
                <xdr:colOff>1981200</xdr:colOff>
                <xdr:row>16</xdr:row>
                <xdr:rowOff>47625</xdr:rowOff>
              </from>
              <to>
                <xdr:col>3</xdr:col>
                <xdr:colOff>2933700</xdr:colOff>
                <xdr:row>16</xdr:row>
                <xdr:rowOff>257175</xdr:rowOff>
              </to>
            </anchor>
          </controlPr>
        </control>
      </mc:Choice>
      <mc:Fallback>
        <control shapeId="2051" r:id="rId8" name="CheckBox2"/>
      </mc:Fallback>
    </mc:AlternateContent>
    <mc:AlternateContent xmlns:mc="http://schemas.openxmlformats.org/markup-compatibility/2006">
      <mc:Choice Requires="x14">
        <control shapeId="2052" r:id="rId10" name="CheckBox3">
          <controlPr defaultSize="0" autoFill="0" autoLine="0" r:id="rId11">
            <anchor moveWithCells="1">
              <from>
                <xdr:col>3</xdr:col>
                <xdr:colOff>3095625</xdr:colOff>
                <xdr:row>16</xdr:row>
                <xdr:rowOff>47625</xdr:rowOff>
              </from>
              <to>
                <xdr:col>4</xdr:col>
                <xdr:colOff>381000</xdr:colOff>
                <xdr:row>16</xdr:row>
                <xdr:rowOff>247650</xdr:rowOff>
              </to>
            </anchor>
          </controlPr>
        </control>
      </mc:Choice>
      <mc:Fallback>
        <control shapeId="2052"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E35"/>
  <sheetViews>
    <sheetView zoomScale="90" zoomScaleNormal="90" workbookViewId="0">
      <selection activeCell="C5" sqref="C5"/>
    </sheetView>
  </sheetViews>
  <sheetFormatPr defaultColWidth="9.140625" defaultRowHeight="15" x14ac:dyDescent="0.25"/>
  <cols>
    <col min="1" max="1" width="2.5703125" customWidth="1"/>
    <col min="2" max="2" width="24.42578125" customWidth="1"/>
    <col min="3" max="3" width="32.140625" customWidth="1"/>
    <col min="4" max="4" width="19.28515625" customWidth="1"/>
    <col min="5" max="15" width="16.5703125" customWidth="1"/>
    <col min="16" max="17" width="18.85546875" customWidth="1"/>
    <col min="18" max="25" width="16.5703125" customWidth="1"/>
    <col min="26" max="26" width="83.85546875" customWidth="1"/>
    <col min="276" max="276" width="2.5703125" customWidth="1"/>
    <col min="277" max="277" width="24.42578125" customWidth="1"/>
    <col min="278" max="278" width="32.140625" customWidth="1"/>
    <col min="279" max="281" width="16.5703125" customWidth="1"/>
    <col min="282" max="282" width="83.85546875" customWidth="1"/>
    <col min="532" max="532" width="2.5703125" customWidth="1"/>
    <col min="533" max="533" width="24.42578125" customWidth="1"/>
    <col min="534" max="534" width="32.140625" customWidth="1"/>
    <col min="535" max="537" width="16.5703125" customWidth="1"/>
    <col min="538" max="538" width="83.85546875" customWidth="1"/>
    <col min="788" max="788" width="2.5703125" customWidth="1"/>
    <col min="789" max="789" width="24.42578125" customWidth="1"/>
    <col min="790" max="790" width="32.140625" customWidth="1"/>
    <col min="791" max="793" width="16.5703125" customWidth="1"/>
    <col min="794" max="794" width="83.85546875" customWidth="1"/>
    <col min="1044" max="1044" width="2.5703125" customWidth="1"/>
    <col min="1045" max="1045" width="24.42578125" customWidth="1"/>
    <col min="1046" max="1046" width="32.140625" customWidth="1"/>
    <col min="1047" max="1049" width="16.5703125" customWidth="1"/>
    <col min="1050" max="1050" width="83.85546875" customWidth="1"/>
    <col min="1300" max="1300" width="2.5703125" customWidth="1"/>
    <col min="1301" max="1301" width="24.42578125" customWidth="1"/>
    <col min="1302" max="1302" width="32.140625" customWidth="1"/>
    <col min="1303" max="1305" width="16.5703125" customWidth="1"/>
    <col min="1306" max="1306" width="83.85546875" customWidth="1"/>
    <col min="1556" max="1556" width="2.5703125" customWidth="1"/>
    <col min="1557" max="1557" width="24.42578125" customWidth="1"/>
    <col min="1558" max="1558" width="32.140625" customWidth="1"/>
    <col min="1559" max="1561" width="16.5703125" customWidth="1"/>
    <col min="1562" max="1562" width="83.85546875" customWidth="1"/>
    <col min="1812" max="1812" width="2.5703125" customWidth="1"/>
    <col min="1813" max="1813" width="24.42578125" customWidth="1"/>
    <col min="1814" max="1814" width="32.140625" customWidth="1"/>
    <col min="1815" max="1817" width="16.5703125" customWidth="1"/>
    <col min="1818" max="1818" width="83.85546875" customWidth="1"/>
    <col min="2068" max="2068" width="2.5703125" customWidth="1"/>
    <col min="2069" max="2069" width="24.42578125" customWidth="1"/>
    <col min="2070" max="2070" width="32.140625" customWidth="1"/>
    <col min="2071" max="2073" width="16.5703125" customWidth="1"/>
    <col min="2074" max="2074" width="83.85546875" customWidth="1"/>
    <col min="2324" max="2324" width="2.5703125" customWidth="1"/>
    <col min="2325" max="2325" width="24.42578125" customWidth="1"/>
    <col min="2326" max="2326" width="32.140625" customWidth="1"/>
    <col min="2327" max="2329" width="16.5703125" customWidth="1"/>
    <col min="2330" max="2330" width="83.85546875" customWidth="1"/>
    <col min="2580" max="2580" width="2.5703125" customWidth="1"/>
    <col min="2581" max="2581" width="24.42578125" customWidth="1"/>
    <col min="2582" max="2582" width="32.140625" customWidth="1"/>
    <col min="2583" max="2585" width="16.5703125" customWidth="1"/>
    <col min="2586" max="2586" width="83.85546875" customWidth="1"/>
    <col min="2836" max="2836" width="2.5703125" customWidth="1"/>
    <col min="2837" max="2837" width="24.42578125" customWidth="1"/>
    <col min="2838" max="2838" width="32.140625" customWidth="1"/>
    <col min="2839" max="2841" width="16.5703125" customWidth="1"/>
    <col min="2842" max="2842" width="83.85546875" customWidth="1"/>
    <col min="3092" max="3092" width="2.5703125" customWidth="1"/>
    <col min="3093" max="3093" width="24.42578125" customWidth="1"/>
    <col min="3094" max="3094" width="32.140625" customWidth="1"/>
    <col min="3095" max="3097" width="16.5703125" customWidth="1"/>
    <col min="3098" max="3098" width="83.85546875" customWidth="1"/>
    <col min="3348" max="3348" width="2.5703125" customWidth="1"/>
    <col min="3349" max="3349" width="24.42578125" customWidth="1"/>
    <col min="3350" max="3350" width="32.140625" customWidth="1"/>
    <col min="3351" max="3353" width="16.5703125" customWidth="1"/>
    <col min="3354" max="3354" width="83.85546875" customWidth="1"/>
    <col min="3604" max="3604" width="2.5703125" customWidth="1"/>
    <col min="3605" max="3605" width="24.42578125" customWidth="1"/>
    <col min="3606" max="3606" width="32.140625" customWidth="1"/>
    <col min="3607" max="3609" width="16.5703125" customWidth="1"/>
    <col min="3610" max="3610" width="83.85546875" customWidth="1"/>
    <col min="3860" max="3860" width="2.5703125" customWidth="1"/>
    <col min="3861" max="3861" width="24.42578125" customWidth="1"/>
    <col min="3862" max="3862" width="32.140625" customWidth="1"/>
    <col min="3863" max="3865" width="16.5703125" customWidth="1"/>
    <col min="3866" max="3866" width="83.85546875" customWidth="1"/>
    <col min="4116" max="4116" width="2.5703125" customWidth="1"/>
    <col min="4117" max="4117" width="24.42578125" customWidth="1"/>
    <col min="4118" max="4118" width="32.140625" customWidth="1"/>
    <col min="4119" max="4121" width="16.5703125" customWidth="1"/>
    <col min="4122" max="4122" width="83.85546875" customWidth="1"/>
    <col min="4372" max="4372" width="2.5703125" customWidth="1"/>
    <col min="4373" max="4373" width="24.42578125" customWidth="1"/>
    <col min="4374" max="4374" width="32.140625" customWidth="1"/>
    <col min="4375" max="4377" width="16.5703125" customWidth="1"/>
    <col min="4378" max="4378" width="83.85546875" customWidth="1"/>
    <col min="4628" max="4628" width="2.5703125" customWidth="1"/>
    <col min="4629" max="4629" width="24.42578125" customWidth="1"/>
    <col min="4630" max="4630" width="32.140625" customWidth="1"/>
    <col min="4631" max="4633" width="16.5703125" customWidth="1"/>
    <col min="4634" max="4634" width="83.85546875" customWidth="1"/>
    <col min="4884" max="4884" width="2.5703125" customWidth="1"/>
    <col min="4885" max="4885" width="24.42578125" customWidth="1"/>
    <col min="4886" max="4886" width="32.140625" customWidth="1"/>
    <col min="4887" max="4889" width="16.5703125" customWidth="1"/>
    <col min="4890" max="4890" width="83.85546875" customWidth="1"/>
    <col min="5140" max="5140" width="2.5703125" customWidth="1"/>
    <col min="5141" max="5141" width="24.42578125" customWidth="1"/>
    <col min="5142" max="5142" width="32.140625" customWidth="1"/>
    <col min="5143" max="5145" width="16.5703125" customWidth="1"/>
    <col min="5146" max="5146" width="83.85546875" customWidth="1"/>
    <col min="5396" max="5396" width="2.5703125" customWidth="1"/>
    <col min="5397" max="5397" width="24.42578125" customWidth="1"/>
    <col min="5398" max="5398" width="32.140625" customWidth="1"/>
    <col min="5399" max="5401" width="16.5703125" customWidth="1"/>
    <col min="5402" max="5402" width="83.85546875" customWidth="1"/>
    <col min="5652" max="5652" width="2.5703125" customWidth="1"/>
    <col min="5653" max="5653" width="24.42578125" customWidth="1"/>
    <col min="5654" max="5654" width="32.140625" customWidth="1"/>
    <col min="5655" max="5657" width="16.5703125" customWidth="1"/>
    <col min="5658" max="5658" width="83.85546875" customWidth="1"/>
    <col min="5908" max="5908" width="2.5703125" customWidth="1"/>
    <col min="5909" max="5909" width="24.42578125" customWidth="1"/>
    <col min="5910" max="5910" width="32.140625" customWidth="1"/>
    <col min="5911" max="5913" width="16.5703125" customWidth="1"/>
    <col min="5914" max="5914" width="83.85546875" customWidth="1"/>
    <col min="6164" max="6164" width="2.5703125" customWidth="1"/>
    <col min="6165" max="6165" width="24.42578125" customWidth="1"/>
    <col min="6166" max="6166" width="32.140625" customWidth="1"/>
    <col min="6167" max="6169" width="16.5703125" customWidth="1"/>
    <col min="6170" max="6170" width="83.85546875" customWidth="1"/>
    <col min="6420" max="6420" width="2.5703125" customWidth="1"/>
    <col min="6421" max="6421" width="24.42578125" customWidth="1"/>
    <col min="6422" max="6422" width="32.140625" customWidth="1"/>
    <col min="6423" max="6425" width="16.5703125" customWidth="1"/>
    <col min="6426" max="6426" width="83.85546875" customWidth="1"/>
    <col min="6676" max="6676" width="2.5703125" customWidth="1"/>
    <col min="6677" max="6677" width="24.42578125" customWidth="1"/>
    <col min="6678" max="6678" width="32.140625" customWidth="1"/>
    <col min="6679" max="6681" width="16.5703125" customWidth="1"/>
    <col min="6682" max="6682" width="83.85546875" customWidth="1"/>
    <col min="6932" max="6932" width="2.5703125" customWidth="1"/>
    <col min="6933" max="6933" width="24.42578125" customWidth="1"/>
    <col min="6934" max="6934" width="32.140625" customWidth="1"/>
    <col min="6935" max="6937" width="16.5703125" customWidth="1"/>
    <col min="6938" max="6938" width="83.85546875" customWidth="1"/>
    <col min="7188" max="7188" width="2.5703125" customWidth="1"/>
    <col min="7189" max="7189" width="24.42578125" customWidth="1"/>
    <col min="7190" max="7190" width="32.140625" customWidth="1"/>
    <col min="7191" max="7193" width="16.5703125" customWidth="1"/>
    <col min="7194" max="7194" width="83.85546875" customWidth="1"/>
    <col min="7444" max="7444" width="2.5703125" customWidth="1"/>
    <col min="7445" max="7445" width="24.42578125" customWidth="1"/>
    <col min="7446" max="7446" width="32.140625" customWidth="1"/>
    <col min="7447" max="7449" width="16.5703125" customWidth="1"/>
    <col min="7450" max="7450" width="83.85546875" customWidth="1"/>
    <col min="7700" max="7700" width="2.5703125" customWidth="1"/>
    <col min="7701" max="7701" width="24.42578125" customWidth="1"/>
    <col min="7702" max="7702" width="32.140625" customWidth="1"/>
    <col min="7703" max="7705" width="16.5703125" customWidth="1"/>
    <col min="7706" max="7706" width="83.85546875" customWidth="1"/>
    <col min="7956" max="7956" width="2.5703125" customWidth="1"/>
    <col min="7957" max="7957" width="24.42578125" customWidth="1"/>
    <col min="7958" max="7958" width="32.140625" customWidth="1"/>
    <col min="7959" max="7961" width="16.5703125" customWidth="1"/>
    <col min="7962" max="7962" width="83.85546875" customWidth="1"/>
    <col min="8212" max="8212" width="2.5703125" customWidth="1"/>
    <col min="8213" max="8213" width="24.42578125" customWidth="1"/>
    <col min="8214" max="8214" width="32.140625" customWidth="1"/>
    <col min="8215" max="8217" width="16.5703125" customWidth="1"/>
    <col min="8218" max="8218" width="83.85546875" customWidth="1"/>
    <col min="8468" max="8468" width="2.5703125" customWidth="1"/>
    <col min="8469" max="8469" width="24.42578125" customWidth="1"/>
    <col min="8470" max="8470" width="32.140625" customWidth="1"/>
    <col min="8471" max="8473" width="16.5703125" customWidth="1"/>
    <col min="8474" max="8474" width="83.85546875" customWidth="1"/>
    <col min="8724" max="8724" width="2.5703125" customWidth="1"/>
    <col min="8725" max="8725" width="24.42578125" customWidth="1"/>
    <col min="8726" max="8726" width="32.140625" customWidth="1"/>
    <col min="8727" max="8729" width="16.5703125" customWidth="1"/>
    <col min="8730" max="8730" width="83.85546875" customWidth="1"/>
    <col min="8980" max="8980" width="2.5703125" customWidth="1"/>
    <col min="8981" max="8981" width="24.42578125" customWidth="1"/>
    <col min="8982" max="8982" width="32.140625" customWidth="1"/>
    <col min="8983" max="8985" width="16.5703125" customWidth="1"/>
    <col min="8986" max="8986" width="83.85546875" customWidth="1"/>
    <col min="9236" max="9236" width="2.5703125" customWidth="1"/>
    <col min="9237" max="9237" width="24.42578125" customWidth="1"/>
    <col min="9238" max="9238" width="32.140625" customWidth="1"/>
    <col min="9239" max="9241" width="16.5703125" customWidth="1"/>
    <col min="9242" max="9242" width="83.85546875" customWidth="1"/>
    <col min="9492" max="9492" width="2.5703125" customWidth="1"/>
    <col min="9493" max="9493" width="24.42578125" customWidth="1"/>
    <col min="9494" max="9494" width="32.140625" customWidth="1"/>
    <col min="9495" max="9497" width="16.5703125" customWidth="1"/>
    <col min="9498" max="9498" width="83.85546875" customWidth="1"/>
    <col min="9748" max="9748" width="2.5703125" customWidth="1"/>
    <col min="9749" max="9749" width="24.42578125" customWidth="1"/>
    <col min="9750" max="9750" width="32.140625" customWidth="1"/>
    <col min="9751" max="9753" width="16.5703125" customWidth="1"/>
    <col min="9754" max="9754" width="83.85546875" customWidth="1"/>
    <col min="10004" max="10004" width="2.5703125" customWidth="1"/>
    <col min="10005" max="10005" width="24.42578125" customWidth="1"/>
    <col min="10006" max="10006" width="32.140625" customWidth="1"/>
    <col min="10007" max="10009" width="16.5703125" customWidth="1"/>
    <col min="10010" max="10010" width="83.85546875" customWidth="1"/>
    <col min="10260" max="10260" width="2.5703125" customWidth="1"/>
    <col min="10261" max="10261" width="24.42578125" customWidth="1"/>
    <col min="10262" max="10262" width="32.140625" customWidth="1"/>
    <col min="10263" max="10265" width="16.5703125" customWidth="1"/>
    <col min="10266" max="10266" width="83.85546875" customWidth="1"/>
    <col min="10516" max="10516" width="2.5703125" customWidth="1"/>
    <col min="10517" max="10517" width="24.42578125" customWidth="1"/>
    <col min="10518" max="10518" width="32.140625" customWidth="1"/>
    <col min="10519" max="10521" width="16.5703125" customWidth="1"/>
    <col min="10522" max="10522" width="83.85546875" customWidth="1"/>
    <col min="10772" max="10772" width="2.5703125" customWidth="1"/>
    <col min="10773" max="10773" width="24.42578125" customWidth="1"/>
    <col min="10774" max="10774" width="32.140625" customWidth="1"/>
    <col min="10775" max="10777" width="16.5703125" customWidth="1"/>
    <col min="10778" max="10778" width="83.85546875" customWidth="1"/>
    <col min="11028" max="11028" width="2.5703125" customWidth="1"/>
    <col min="11029" max="11029" width="24.42578125" customWidth="1"/>
    <col min="11030" max="11030" width="32.140625" customWidth="1"/>
    <col min="11031" max="11033" width="16.5703125" customWidth="1"/>
    <col min="11034" max="11034" width="83.85546875" customWidth="1"/>
    <col min="11284" max="11284" width="2.5703125" customWidth="1"/>
    <col min="11285" max="11285" width="24.42578125" customWidth="1"/>
    <col min="11286" max="11286" width="32.140625" customWidth="1"/>
    <col min="11287" max="11289" width="16.5703125" customWidth="1"/>
    <col min="11290" max="11290" width="83.85546875" customWidth="1"/>
    <col min="11540" max="11540" width="2.5703125" customWidth="1"/>
    <col min="11541" max="11541" width="24.42578125" customWidth="1"/>
    <col min="11542" max="11542" width="32.140625" customWidth="1"/>
    <col min="11543" max="11545" width="16.5703125" customWidth="1"/>
    <col min="11546" max="11546" width="83.85546875" customWidth="1"/>
    <col min="11796" max="11796" width="2.5703125" customWidth="1"/>
    <col min="11797" max="11797" width="24.42578125" customWidth="1"/>
    <col min="11798" max="11798" width="32.140625" customWidth="1"/>
    <col min="11799" max="11801" width="16.5703125" customWidth="1"/>
    <col min="11802" max="11802" width="83.85546875" customWidth="1"/>
    <col min="12052" max="12052" width="2.5703125" customWidth="1"/>
    <col min="12053" max="12053" width="24.42578125" customWidth="1"/>
    <col min="12054" max="12054" width="32.140625" customWidth="1"/>
    <col min="12055" max="12057" width="16.5703125" customWidth="1"/>
    <col min="12058" max="12058" width="83.85546875" customWidth="1"/>
    <col min="12308" max="12308" width="2.5703125" customWidth="1"/>
    <col min="12309" max="12309" width="24.42578125" customWidth="1"/>
    <col min="12310" max="12310" width="32.140625" customWidth="1"/>
    <col min="12311" max="12313" width="16.5703125" customWidth="1"/>
    <col min="12314" max="12314" width="83.85546875" customWidth="1"/>
    <col min="12564" max="12564" width="2.5703125" customWidth="1"/>
    <col min="12565" max="12565" width="24.42578125" customWidth="1"/>
    <col min="12566" max="12566" width="32.140625" customWidth="1"/>
    <col min="12567" max="12569" width="16.5703125" customWidth="1"/>
    <col min="12570" max="12570" width="83.85546875" customWidth="1"/>
    <col min="12820" max="12820" width="2.5703125" customWidth="1"/>
    <col min="12821" max="12821" width="24.42578125" customWidth="1"/>
    <col min="12822" max="12822" width="32.140625" customWidth="1"/>
    <col min="12823" max="12825" width="16.5703125" customWidth="1"/>
    <col min="12826" max="12826" width="83.85546875" customWidth="1"/>
    <col min="13076" max="13076" width="2.5703125" customWidth="1"/>
    <col min="13077" max="13077" width="24.42578125" customWidth="1"/>
    <col min="13078" max="13078" width="32.140625" customWidth="1"/>
    <col min="13079" max="13081" width="16.5703125" customWidth="1"/>
    <col min="13082" max="13082" width="83.85546875" customWidth="1"/>
    <col min="13332" max="13332" width="2.5703125" customWidth="1"/>
    <col min="13333" max="13333" width="24.42578125" customWidth="1"/>
    <col min="13334" max="13334" width="32.140625" customWidth="1"/>
    <col min="13335" max="13337" width="16.5703125" customWidth="1"/>
    <col min="13338" max="13338" width="83.85546875" customWidth="1"/>
    <col min="13588" max="13588" width="2.5703125" customWidth="1"/>
    <col min="13589" max="13589" width="24.42578125" customWidth="1"/>
    <col min="13590" max="13590" width="32.140625" customWidth="1"/>
    <col min="13591" max="13593" width="16.5703125" customWidth="1"/>
    <col min="13594" max="13594" width="83.85546875" customWidth="1"/>
    <col min="13844" max="13844" width="2.5703125" customWidth="1"/>
    <col min="13845" max="13845" width="24.42578125" customWidth="1"/>
    <col min="13846" max="13846" width="32.140625" customWidth="1"/>
    <col min="13847" max="13849" width="16.5703125" customWidth="1"/>
    <col min="13850" max="13850" width="83.85546875" customWidth="1"/>
    <col min="14100" max="14100" width="2.5703125" customWidth="1"/>
    <col min="14101" max="14101" width="24.42578125" customWidth="1"/>
    <col min="14102" max="14102" width="32.140625" customWidth="1"/>
    <col min="14103" max="14105" width="16.5703125" customWidth="1"/>
    <col min="14106" max="14106" width="83.85546875" customWidth="1"/>
    <col min="14356" max="14356" width="2.5703125" customWidth="1"/>
    <col min="14357" max="14357" width="24.42578125" customWidth="1"/>
    <col min="14358" max="14358" width="32.140625" customWidth="1"/>
    <col min="14359" max="14361" width="16.5703125" customWidth="1"/>
    <col min="14362" max="14362" width="83.85546875" customWidth="1"/>
    <col min="14612" max="14612" width="2.5703125" customWidth="1"/>
    <col min="14613" max="14613" width="24.42578125" customWidth="1"/>
    <col min="14614" max="14614" width="32.140625" customWidth="1"/>
    <col min="14615" max="14617" width="16.5703125" customWidth="1"/>
    <col min="14618" max="14618" width="83.85546875" customWidth="1"/>
    <col min="14868" max="14868" width="2.5703125" customWidth="1"/>
    <col min="14869" max="14869" width="24.42578125" customWidth="1"/>
    <col min="14870" max="14870" width="32.140625" customWidth="1"/>
    <col min="14871" max="14873" width="16.5703125" customWidth="1"/>
    <col min="14874" max="14874" width="83.85546875" customWidth="1"/>
    <col min="15124" max="15124" width="2.5703125" customWidth="1"/>
    <col min="15125" max="15125" width="24.42578125" customWidth="1"/>
    <col min="15126" max="15126" width="32.140625" customWidth="1"/>
    <col min="15127" max="15129" width="16.5703125" customWidth="1"/>
    <col min="15130" max="15130" width="83.85546875" customWidth="1"/>
    <col min="15380" max="15380" width="2.5703125" customWidth="1"/>
    <col min="15381" max="15381" width="24.42578125" customWidth="1"/>
    <col min="15382" max="15382" width="32.140625" customWidth="1"/>
    <col min="15383" max="15385" width="16.5703125" customWidth="1"/>
    <col min="15386" max="15386" width="83.85546875" customWidth="1"/>
    <col min="15636" max="15636" width="2.5703125" customWidth="1"/>
    <col min="15637" max="15637" width="24.42578125" customWidth="1"/>
    <col min="15638" max="15638" width="32.140625" customWidth="1"/>
    <col min="15639" max="15641" width="16.5703125" customWidth="1"/>
    <col min="15642" max="15642" width="83.85546875" customWidth="1"/>
    <col min="15892" max="15892" width="2.5703125" customWidth="1"/>
    <col min="15893" max="15893" width="24.42578125" customWidth="1"/>
    <col min="15894" max="15894" width="32.140625" customWidth="1"/>
    <col min="15895" max="15897" width="16.5703125" customWidth="1"/>
    <col min="15898" max="15898" width="83.85546875" customWidth="1"/>
    <col min="16148" max="16148" width="2.5703125" customWidth="1"/>
    <col min="16149" max="16149" width="24.42578125" customWidth="1"/>
    <col min="16150" max="16150" width="32.140625" customWidth="1"/>
    <col min="16151" max="16153" width="16.5703125" customWidth="1"/>
    <col min="16154" max="16154" width="83.85546875" customWidth="1"/>
  </cols>
  <sheetData>
    <row r="1" spans="1:57" s="3" customFormat="1" ht="20.25" x14ac:dyDescent="0.3">
      <c r="A1" s="456" t="s">
        <v>13</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G1" s="11"/>
      <c r="AH1" s="11"/>
      <c r="AI1" s="11"/>
      <c r="AJ1" s="11"/>
      <c r="AK1" s="11"/>
      <c r="AL1" s="11"/>
      <c r="AM1" s="11"/>
      <c r="AN1" s="11"/>
      <c r="AO1" s="11"/>
      <c r="AP1" s="11"/>
      <c r="AQ1" s="11"/>
      <c r="AR1" s="11"/>
      <c r="AS1" s="11"/>
      <c r="AT1" s="11"/>
      <c r="AU1" s="11"/>
      <c r="AV1" s="11"/>
      <c r="AW1" s="11"/>
      <c r="AX1" s="11"/>
      <c r="AY1" s="11"/>
      <c r="AZ1" s="11"/>
      <c r="BA1" s="11"/>
      <c r="BB1" s="11"/>
      <c r="BC1" s="11"/>
      <c r="BD1" s="11"/>
      <c r="BE1" s="11"/>
    </row>
    <row r="2" spans="1:57" s="3" customFormat="1" ht="21" thickBot="1" x14ac:dyDescent="0.35">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G2" s="11"/>
      <c r="AH2" s="11"/>
      <c r="AI2" s="11"/>
      <c r="AJ2" s="11"/>
      <c r="AK2" s="11"/>
      <c r="AL2" s="11"/>
      <c r="AM2" s="11"/>
      <c r="AN2" s="11"/>
      <c r="AO2" s="11"/>
      <c r="AP2" s="11"/>
      <c r="AQ2" s="11"/>
      <c r="AR2" s="11"/>
      <c r="AS2" s="11"/>
      <c r="AT2" s="11"/>
      <c r="AU2" s="11"/>
      <c r="AV2" s="11"/>
      <c r="AW2" s="11"/>
      <c r="AX2" s="11"/>
      <c r="AY2" s="11"/>
      <c r="AZ2" s="11"/>
      <c r="BA2" s="11"/>
      <c r="BB2" s="11"/>
      <c r="BC2" s="11"/>
      <c r="BD2" s="11"/>
      <c r="BE2" s="11"/>
    </row>
    <row r="3" spans="1:57" s="3" customFormat="1" ht="15" customHeight="1" x14ac:dyDescent="0.3">
      <c r="A3" s="70"/>
      <c r="B3" s="457" t="s">
        <v>58</v>
      </c>
      <c r="C3" s="71" t="s">
        <v>111</v>
      </c>
      <c r="D3" s="469" t="s">
        <v>112</v>
      </c>
      <c r="E3" s="470"/>
      <c r="F3" s="470"/>
      <c r="G3" s="470"/>
      <c r="H3" s="470"/>
      <c r="I3" s="470"/>
      <c r="J3" s="470"/>
      <c r="K3" s="470"/>
      <c r="L3" s="459" t="s">
        <v>113</v>
      </c>
      <c r="M3" s="460"/>
      <c r="N3" s="460"/>
      <c r="O3" s="460"/>
      <c r="P3" s="460"/>
      <c r="Q3" s="460"/>
      <c r="R3" s="461"/>
      <c r="S3" s="11"/>
      <c r="T3" s="11"/>
      <c r="U3" s="11"/>
      <c r="V3" s="11"/>
      <c r="W3" s="11"/>
      <c r="X3" s="11"/>
      <c r="Y3" s="11"/>
      <c r="Z3" s="11"/>
      <c r="AA3" s="11"/>
      <c r="AB3" s="11"/>
      <c r="AC3" s="11"/>
      <c r="AD3" s="11"/>
      <c r="AE3" s="11"/>
      <c r="AF3" s="11"/>
      <c r="AG3" s="11"/>
      <c r="AH3" s="11"/>
      <c r="AI3" s="11"/>
      <c r="AJ3" s="11"/>
      <c r="AK3" s="11"/>
      <c r="AL3" s="11"/>
      <c r="AM3" s="11"/>
      <c r="AN3" s="11"/>
      <c r="AO3" s="11"/>
      <c r="AP3" s="11"/>
      <c r="AQ3" s="11"/>
    </row>
    <row r="4" spans="1:57" ht="15" customHeight="1" x14ac:dyDescent="0.25">
      <c r="B4" s="458"/>
      <c r="C4" s="280">
        <v>7</v>
      </c>
      <c r="D4" s="337">
        <v>1</v>
      </c>
      <c r="E4" s="337">
        <v>2</v>
      </c>
      <c r="F4" s="337">
        <v>3</v>
      </c>
      <c r="G4" s="337">
        <v>4</v>
      </c>
      <c r="H4" s="337">
        <v>5</v>
      </c>
      <c r="I4" s="337">
        <v>6</v>
      </c>
      <c r="J4" s="337">
        <v>7</v>
      </c>
      <c r="K4" s="337">
        <v>8</v>
      </c>
      <c r="L4" s="462"/>
      <c r="M4" s="463"/>
      <c r="N4" s="463"/>
      <c r="O4" s="463"/>
      <c r="P4" s="463"/>
      <c r="Q4" s="463"/>
      <c r="R4" s="464"/>
    </row>
    <row r="5" spans="1:57" ht="15" customHeight="1" x14ac:dyDescent="0.25">
      <c r="B5" s="458"/>
      <c r="C5" s="281"/>
      <c r="D5" s="471"/>
      <c r="E5" s="472"/>
      <c r="F5" s="472"/>
      <c r="G5" s="472"/>
      <c r="H5" s="472"/>
      <c r="I5" s="472"/>
      <c r="J5" s="472"/>
      <c r="K5" s="473"/>
      <c r="L5" s="462"/>
      <c r="M5" s="463"/>
      <c r="N5" s="463"/>
      <c r="O5" s="463"/>
      <c r="P5" s="463"/>
      <c r="Q5" s="463"/>
      <c r="R5" s="464"/>
    </row>
    <row r="6" spans="1:57" ht="38.25" x14ac:dyDescent="0.25">
      <c r="B6" s="458"/>
      <c r="C6" s="336" t="str">
        <f>HLOOKUP($C$4,$D$4:$K$24,3,FALSE)</f>
        <v>Mobile Source, Passenger Car</v>
      </c>
      <c r="D6" s="276" t="s">
        <v>483</v>
      </c>
      <c r="E6" s="276" t="s">
        <v>484</v>
      </c>
      <c r="F6" s="276" t="s">
        <v>485</v>
      </c>
      <c r="G6" s="276" t="s">
        <v>480</v>
      </c>
      <c r="H6" s="276" t="s">
        <v>481</v>
      </c>
      <c r="I6" s="276" t="s">
        <v>482</v>
      </c>
      <c r="J6" s="276" t="s">
        <v>639</v>
      </c>
      <c r="K6" s="276" t="s">
        <v>640</v>
      </c>
      <c r="L6" s="462"/>
      <c r="M6" s="463"/>
      <c r="N6" s="463"/>
      <c r="O6" s="463"/>
      <c r="P6" s="463"/>
      <c r="Q6" s="463"/>
      <c r="R6" s="464"/>
    </row>
    <row r="7" spans="1:57" ht="15" customHeight="1" x14ac:dyDescent="0.25">
      <c r="A7">
        <v>4</v>
      </c>
      <c r="B7" s="274" t="s">
        <v>479</v>
      </c>
      <c r="C7" s="278">
        <f>HLOOKUP($C$4,$D$4:$K$24,A7,FALSE)</f>
        <v>0</v>
      </c>
      <c r="D7" s="277">
        <f>'Gasoline Scenarios'!B15</f>
        <v>1.7225432216427057E-3</v>
      </c>
      <c r="E7" s="277">
        <f>'Gasoline Scenarios'!C15</f>
        <v>1.7225432216427057E-3</v>
      </c>
      <c r="F7" s="277">
        <f>'Gasoline Scenarios'!D15</f>
        <v>1.7225432216427057E-3</v>
      </c>
      <c r="G7" s="277">
        <f>'Gasoline Scenarios'!H15</f>
        <v>0.55292975660204491</v>
      </c>
      <c r="H7" s="277">
        <f>'Gasoline Scenarios'!I15</f>
        <v>0.55292975660204491</v>
      </c>
      <c r="I7" s="277">
        <f>'Gasoline Scenarios'!J15</f>
        <v>0.55292975660204491</v>
      </c>
      <c r="J7" s="277">
        <v>0</v>
      </c>
      <c r="K7" s="277">
        <v>0</v>
      </c>
      <c r="L7" s="429" t="s">
        <v>561</v>
      </c>
      <c r="M7" s="430"/>
      <c r="N7" s="430"/>
      <c r="O7" s="430"/>
      <c r="P7" s="430"/>
      <c r="Q7" s="430"/>
      <c r="R7" s="431"/>
    </row>
    <row r="8" spans="1:57" ht="15" customHeight="1" x14ac:dyDescent="0.25">
      <c r="A8">
        <v>5</v>
      </c>
      <c r="B8" s="274" t="s">
        <v>632</v>
      </c>
      <c r="C8" s="278">
        <f t="shared" ref="C8:C24" si="0">HLOOKUP($C$4,$D$4:$K$24,A8,FALSE)</f>
        <v>5.8982196825396827E-5</v>
      </c>
      <c r="D8" s="277">
        <v>0</v>
      </c>
      <c r="E8" s="277">
        <v>0</v>
      </c>
      <c r="F8" s="277">
        <v>0</v>
      </c>
      <c r="G8" s="277">
        <v>0</v>
      </c>
      <c r="H8" s="277">
        <v>0</v>
      </c>
      <c r="I8" s="277">
        <v>0</v>
      </c>
      <c r="J8" s="277">
        <f>'Gasoline Scenarios'!B43</f>
        <v>5.8982196825396827E-5</v>
      </c>
      <c r="K8" s="277">
        <f>'Gasoline Scenarios'!E43</f>
        <v>5.7775183673469393E-5</v>
      </c>
      <c r="L8" s="429" t="s">
        <v>651</v>
      </c>
      <c r="M8" s="430"/>
      <c r="N8" s="430"/>
      <c r="O8" s="430"/>
      <c r="P8" s="430"/>
      <c r="Q8" s="430"/>
      <c r="R8" s="431"/>
    </row>
    <row r="9" spans="1:57" ht="15" customHeight="1" x14ac:dyDescent="0.25">
      <c r="A9">
        <v>6</v>
      </c>
      <c r="B9" s="274" t="s">
        <v>336</v>
      </c>
      <c r="C9" s="278">
        <f t="shared" si="0"/>
        <v>4.7788495238095243E-3</v>
      </c>
      <c r="D9" s="277">
        <v>0</v>
      </c>
      <c r="E9" s="277">
        <v>0</v>
      </c>
      <c r="F9" s="277">
        <v>0</v>
      </c>
      <c r="G9" s="277">
        <v>0</v>
      </c>
      <c r="H9" s="277">
        <v>0</v>
      </c>
      <c r="I9" s="277">
        <v>0</v>
      </c>
      <c r="J9" s="277">
        <f>'Gasoline Scenarios'!B44</f>
        <v>4.7788495238095243E-3</v>
      </c>
      <c r="K9" s="277">
        <f>'Gasoline Scenarios'!E44</f>
        <v>6.6424163265306141E-3</v>
      </c>
      <c r="L9" s="429" t="s">
        <v>652</v>
      </c>
      <c r="M9" s="430"/>
      <c r="N9" s="430"/>
      <c r="O9" s="430"/>
      <c r="P9" s="430"/>
      <c r="Q9" s="430"/>
      <c r="R9" s="431"/>
    </row>
    <row r="10" spans="1:57" ht="15" customHeight="1" x14ac:dyDescent="0.25">
      <c r="A10">
        <v>7</v>
      </c>
      <c r="B10" s="73" t="s">
        <v>439</v>
      </c>
      <c r="C10" s="278">
        <f t="shared" si="0"/>
        <v>0</v>
      </c>
      <c r="D10" s="277">
        <f>'Gasoline Scenarios'!B16</f>
        <v>6.2076557610142788E-2</v>
      </c>
      <c r="E10" s="277">
        <f>'Gasoline Scenarios'!C16</f>
        <v>6.2076557610142788E-2</v>
      </c>
      <c r="F10" s="277">
        <f>'Gasoline Scenarios'!D16</f>
        <v>6.2076557610142788E-2</v>
      </c>
      <c r="G10" s="277">
        <f>'Gasoline Scenarios'!H16</f>
        <v>19.926336511507657</v>
      </c>
      <c r="H10" s="277">
        <f>'Gasoline Scenarios'!I16</f>
        <v>19.926336511507657</v>
      </c>
      <c r="I10" s="277">
        <f>'Gasoline Scenarios'!J16</f>
        <v>19.926336511507657</v>
      </c>
      <c r="J10" s="277">
        <v>0</v>
      </c>
      <c r="K10" s="277">
        <v>0</v>
      </c>
      <c r="L10" s="429" t="s">
        <v>562</v>
      </c>
      <c r="M10" s="430"/>
      <c r="N10" s="430"/>
      <c r="O10" s="430"/>
      <c r="P10" s="430"/>
      <c r="Q10" s="430"/>
      <c r="R10" s="431"/>
    </row>
    <row r="11" spans="1:57" ht="15" customHeight="1" x14ac:dyDescent="0.25">
      <c r="A11">
        <v>8</v>
      </c>
      <c r="B11" s="73" t="s">
        <v>278</v>
      </c>
      <c r="C11" s="278">
        <f t="shared" si="0"/>
        <v>3.3365841269841274E-4</v>
      </c>
      <c r="D11" s="277">
        <f>'Gasoline Scenarios'!B17</f>
        <v>0</v>
      </c>
      <c r="E11" s="277">
        <f>'Gasoline Scenarios'!C17</f>
        <v>4.7126182478904208E-4</v>
      </c>
      <c r="F11" s="277">
        <f>'Gasoline Scenarios'!D17</f>
        <v>2.2750570851884789E-4</v>
      </c>
      <c r="G11" s="277">
        <f>'Gasoline Scenarios'!H17</f>
        <v>0</v>
      </c>
      <c r="H11" s="277">
        <f>'Gasoline Scenarios'!I17</f>
        <v>151.27323529678583</v>
      </c>
      <c r="I11" s="277">
        <f>'Gasoline Scenarios'!J17</f>
        <v>73.028458419137991</v>
      </c>
      <c r="J11" s="277">
        <f>'Gasoline Scenarios'!B31</f>
        <v>3.3365841269841274E-4</v>
      </c>
      <c r="K11" s="277">
        <f>'Gasoline Scenarios'!E31</f>
        <v>2.3179265306122452E-4</v>
      </c>
      <c r="L11" s="429" t="s">
        <v>563</v>
      </c>
      <c r="M11" s="430"/>
      <c r="N11" s="430"/>
      <c r="O11" s="430"/>
      <c r="P11" s="430"/>
      <c r="Q11" s="430"/>
      <c r="R11" s="431"/>
    </row>
    <row r="12" spans="1:57" ht="15" customHeight="1" x14ac:dyDescent="0.25">
      <c r="A12">
        <v>9</v>
      </c>
      <c r="B12" s="73" t="s">
        <v>287</v>
      </c>
      <c r="C12" s="278">
        <f t="shared" si="0"/>
        <v>0</v>
      </c>
      <c r="D12" s="277">
        <f>'Gasoline Scenarios'!B18</f>
        <v>3.6514229209568998E-3</v>
      </c>
      <c r="E12" s="277">
        <f>'Gasoline Scenarios'!C18</f>
        <v>3.6514229209568998E-3</v>
      </c>
      <c r="F12" s="277">
        <f>'Gasoline Scenarios'!D18</f>
        <v>3.6514229209568998E-3</v>
      </c>
      <c r="G12" s="277">
        <f>'Gasoline Scenarios'!H18</f>
        <v>3.6514229209568998E-3</v>
      </c>
      <c r="H12" s="277">
        <f>'Gasoline Scenarios'!I18</f>
        <v>3.6514229209568998E-3</v>
      </c>
      <c r="I12" s="277">
        <f>'Gasoline Scenarios'!J18</f>
        <v>3.6514229209568998E-3</v>
      </c>
      <c r="J12" s="277">
        <v>0</v>
      </c>
      <c r="K12" s="277">
        <v>0</v>
      </c>
      <c r="L12" s="429" t="s">
        <v>564</v>
      </c>
      <c r="M12" s="430"/>
      <c r="N12" s="430"/>
      <c r="O12" s="430"/>
      <c r="P12" s="430"/>
      <c r="Q12" s="430"/>
      <c r="R12" s="431"/>
    </row>
    <row r="13" spans="1:57" ht="15" customHeight="1" x14ac:dyDescent="0.25">
      <c r="A13">
        <v>10</v>
      </c>
      <c r="B13" s="73" t="s">
        <v>295</v>
      </c>
      <c r="C13" s="278">
        <f t="shared" si="0"/>
        <v>5.4246400000000007E-2</v>
      </c>
      <c r="D13" s="277">
        <f>'Gasoline Scenarios'!B19</f>
        <v>1.283782212356356</v>
      </c>
      <c r="E13" s="277">
        <f>'Gasoline Scenarios'!C19</f>
        <v>1.283782212356356</v>
      </c>
      <c r="F13" s="277">
        <f>'Gasoline Scenarios'!D19</f>
        <v>1.283782212356356</v>
      </c>
      <c r="G13" s="277">
        <f>'Gasoline Scenarios'!H19</f>
        <v>1.283782212356356</v>
      </c>
      <c r="H13" s="277">
        <f>'Gasoline Scenarios'!I19</f>
        <v>1.283782212356356</v>
      </c>
      <c r="I13" s="277">
        <f>'Gasoline Scenarios'!J19</f>
        <v>1.283782212356356</v>
      </c>
      <c r="J13" s="277">
        <f>'Gasoline Scenarios'!B33</f>
        <v>5.4246400000000007E-2</v>
      </c>
      <c r="K13" s="277">
        <f>'Gasoline Scenarios'!E33</f>
        <v>8.0608489795918378E-2</v>
      </c>
      <c r="L13" s="429" t="s">
        <v>565</v>
      </c>
      <c r="M13" s="430"/>
      <c r="N13" s="430"/>
      <c r="O13" s="430"/>
      <c r="P13" s="430"/>
      <c r="Q13" s="430"/>
      <c r="R13" s="431"/>
    </row>
    <row r="14" spans="1:57" ht="15" customHeight="1" x14ac:dyDescent="0.25">
      <c r="A14">
        <v>11</v>
      </c>
      <c r="B14" s="73" t="s">
        <v>298</v>
      </c>
      <c r="C14" s="278">
        <f t="shared" si="0"/>
        <v>0</v>
      </c>
      <c r="D14" s="277">
        <f>'Gasoline Scenarios'!B20</f>
        <v>3.3313335890259865E-2</v>
      </c>
      <c r="E14" s="277">
        <f>'Gasoline Scenarios'!C20</f>
        <v>0</v>
      </c>
      <c r="F14" s="277">
        <f>'Gasoline Scenarios'!D20</f>
        <v>0</v>
      </c>
      <c r="G14" s="277">
        <f>'Gasoline Scenarios'!H20</f>
        <v>3.3313335890259865E-2</v>
      </c>
      <c r="H14" s="277">
        <f>'Gasoline Scenarios'!I20</f>
        <v>0</v>
      </c>
      <c r="I14" s="277">
        <f>'Gasoline Scenarios'!J20</f>
        <v>0</v>
      </c>
      <c r="J14" s="277">
        <v>0</v>
      </c>
      <c r="K14" s="277">
        <v>0</v>
      </c>
      <c r="L14" s="429" t="s">
        <v>566</v>
      </c>
      <c r="M14" s="430"/>
      <c r="N14" s="430"/>
      <c r="O14" s="430"/>
      <c r="P14" s="430"/>
      <c r="Q14" s="430"/>
      <c r="R14" s="431"/>
    </row>
    <row r="15" spans="1:57" ht="15" customHeight="1" x14ac:dyDescent="0.25">
      <c r="A15">
        <v>12</v>
      </c>
      <c r="B15" s="275" t="s">
        <v>629</v>
      </c>
      <c r="C15" s="278">
        <f t="shared" si="0"/>
        <v>6.8669053968253987E-4</v>
      </c>
      <c r="D15" s="277">
        <v>0</v>
      </c>
      <c r="E15" s="277">
        <v>0</v>
      </c>
      <c r="F15" s="277">
        <v>0</v>
      </c>
      <c r="G15" s="277">
        <v>0</v>
      </c>
      <c r="H15" s="277">
        <v>0</v>
      </c>
      <c r="I15" s="277">
        <v>0</v>
      </c>
      <c r="J15" s="277">
        <f>'Gasoline Scenarios'!B36</f>
        <v>6.8669053968253987E-4</v>
      </c>
      <c r="K15" s="277">
        <f>'Gasoline Scenarios'!E36</f>
        <v>9.1160244897959197E-4</v>
      </c>
      <c r="L15" s="429" t="s">
        <v>653</v>
      </c>
      <c r="M15" s="430"/>
      <c r="N15" s="430"/>
      <c r="O15" s="430"/>
      <c r="P15" s="430"/>
      <c r="Q15" s="430"/>
      <c r="R15" s="431"/>
    </row>
    <row r="16" spans="1:57" ht="15" customHeight="1" x14ac:dyDescent="0.25">
      <c r="A16">
        <v>13</v>
      </c>
      <c r="B16" s="275" t="s">
        <v>634</v>
      </c>
      <c r="C16" s="278">
        <f t="shared" si="0"/>
        <v>5.9197460317460321E-3</v>
      </c>
      <c r="D16" s="277">
        <v>0</v>
      </c>
      <c r="E16" s="277">
        <v>0</v>
      </c>
      <c r="F16" s="277">
        <v>0</v>
      </c>
      <c r="G16" s="277">
        <v>0</v>
      </c>
      <c r="H16" s="277">
        <v>0</v>
      </c>
      <c r="I16" s="277">
        <v>0</v>
      </c>
      <c r="J16" s="277">
        <f>'Gasoline Scenarios'!B37</f>
        <v>5.9197460317460321E-3</v>
      </c>
      <c r="K16" s="277">
        <f>'Gasoline Scenarios'!E37</f>
        <v>8.4241061224489822E-3</v>
      </c>
      <c r="L16" s="429" t="s">
        <v>654</v>
      </c>
      <c r="M16" s="430"/>
      <c r="N16" s="430"/>
      <c r="O16" s="430"/>
      <c r="P16" s="430"/>
      <c r="Q16" s="430"/>
      <c r="R16" s="431"/>
    </row>
    <row r="17" spans="1:26" ht="15" customHeight="1" x14ac:dyDescent="0.25">
      <c r="A17">
        <v>14</v>
      </c>
      <c r="B17" s="275" t="s">
        <v>655</v>
      </c>
      <c r="C17" s="278">
        <f t="shared" si="0"/>
        <v>4.6496914285714284E-3</v>
      </c>
      <c r="D17" s="277">
        <v>0</v>
      </c>
      <c r="E17" s="277">
        <v>0</v>
      </c>
      <c r="F17" s="277">
        <v>0</v>
      </c>
      <c r="G17" s="277">
        <v>0</v>
      </c>
      <c r="H17" s="277">
        <v>0</v>
      </c>
      <c r="I17" s="277">
        <v>0</v>
      </c>
      <c r="J17" s="277">
        <f>'Gasoline Scenarios'!B34</f>
        <v>4.6496914285714284E-3</v>
      </c>
      <c r="K17" s="277">
        <f>'Gasoline Scenarios'!E34</f>
        <v>6.5040326530612256E-3</v>
      </c>
      <c r="L17" s="429" t="s">
        <v>656</v>
      </c>
      <c r="M17" s="430"/>
      <c r="N17" s="430"/>
      <c r="O17" s="430"/>
      <c r="P17" s="430"/>
      <c r="Q17" s="430"/>
      <c r="R17" s="431"/>
    </row>
    <row r="18" spans="1:26" ht="15" customHeight="1" x14ac:dyDescent="0.25">
      <c r="A18">
        <v>15</v>
      </c>
      <c r="B18" s="275" t="s">
        <v>658</v>
      </c>
      <c r="C18" s="278">
        <f t="shared" si="0"/>
        <v>9.6868571428571407E-6</v>
      </c>
      <c r="D18" s="277">
        <f>'Gasoline Scenarios'!B11</f>
        <v>0</v>
      </c>
      <c r="E18" s="277">
        <f>'Gasoline Scenarios'!C11</f>
        <v>0</v>
      </c>
      <c r="F18" s="277">
        <f>'Gasoline Scenarios'!D11</f>
        <v>0</v>
      </c>
      <c r="G18" s="277">
        <f>'Gasoline Scenarios'!H11</f>
        <v>0</v>
      </c>
      <c r="H18" s="277">
        <f>'Gasoline Scenarios'!I11</f>
        <v>0</v>
      </c>
      <c r="I18" s="277">
        <f>'Gasoline Scenarios'!J11</f>
        <v>0</v>
      </c>
      <c r="J18" s="277">
        <f>'Gasoline Scenarios'!B39</f>
        <v>9.6868571428571407E-6</v>
      </c>
      <c r="K18" s="277">
        <f>'Gasoline Scenarios'!E39</f>
        <v>1.1243673469387761E-5</v>
      </c>
      <c r="L18" s="429" t="s">
        <v>567</v>
      </c>
      <c r="M18" s="430"/>
      <c r="N18" s="430"/>
      <c r="O18" s="430"/>
      <c r="P18" s="430"/>
      <c r="Q18" s="430"/>
      <c r="R18" s="431"/>
    </row>
    <row r="19" spans="1:26" ht="15" customHeight="1" x14ac:dyDescent="0.25">
      <c r="A19">
        <v>16</v>
      </c>
      <c r="B19" s="275" t="s">
        <v>631</v>
      </c>
      <c r="C19" s="278">
        <f t="shared" si="0"/>
        <v>1.1473544126984128E-4</v>
      </c>
      <c r="D19" s="277">
        <f>'Gasoline Scenarios'!B12</f>
        <v>2.0475513766696311E-3</v>
      </c>
      <c r="E19" s="277">
        <f>'Gasoline Scenarios'!C12</f>
        <v>2.0475513766696311E-3</v>
      </c>
      <c r="F19" s="277">
        <f>'Gasoline Scenarios'!D12</f>
        <v>2.0475513766696311E-3</v>
      </c>
      <c r="G19" s="277">
        <f>'Gasoline Scenarios'!H12</f>
        <v>0.65725612577224191</v>
      </c>
      <c r="H19" s="277">
        <f>'Gasoline Scenarios'!I12</f>
        <v>0.65725612577224191</v>
      </c>
      <c r="I19" s="277">
        <f>'Gasoline Scenarios'!J12</f>
        <v>0.65725612577224191</v>
      </c>
      <c r="J19" s="277">
        <f>'Gasoline Scenarios'!B40</f>
        <v>1.1473544126984128E-4</v>
      </c>
      <c r="K19" s="277">
        <f>'Gasoline Scenarios'!E40</f>
        <v>1.3198342857142858E-4</v>
      </c>
      <c r="L19" s="429" t="s">
        <v>672</v>
      </c>
      <c r="M19" s="430"/>
      <c r="N19" s="430"/>
      <c r="O19" s="430"/>
      <c r="P19" s="430"/>
      <c r="Q19" s="430"/>
      <c r="R19" s="431"/>
    </row>
    <row r="20" spans="1:26" ht="15" customHeight="1" x14ac:dyDescent="0.25">
      <c r="A20">
        <v>17</v>
      </c>
      <c r="B20" s="275" t="s">
        <v>668</v>
      </c>
      <c r="C20" s="278">
        <f t="shared" si="0"/>
        <v>2.1799733841269844E-5</v>
      </c>
      <c r="D20" s="277">
        <f>'Gasoline Scenarios'!B13</f>
        <v>3.8903476156722992E-4</v>
      </c>
      <c r="E20" s="277">
        <f>'Gasoline Scenarios'!C13</f>
        <v>3.8903476156722992E-4</v>
      </c>
      <c r="F20" s="277">
        <f>'Gasoline Scenarios'!D13</f>
        <v>3.8903476156722992E-4</v>
      </c>
      <c r="G20" s="277">
        <f>'Gasoline Scenarios'!H13</f>
        <v>0.12487866389672596</v>
      </c>
      <c r="H20" s="277">
        <f>'Gasoline Scenarios'!I13</f>
        <v>0.12487866389672596</v>
      </c>
      <c r="I20" s="277">
        <f>'Gasoline Scenarios'!J13</f>
        <v>0.12487866389672596</v>
      </c>
      <c r="J20" s="277">
        <f>'Gasoline Scenarios'!B41</f>
        <v>2.1799733841269844E-5</v>
      </c>
      <c r="K20" s="277">
        <f>'Gasoline Scenarios'!E41</f>
        <v>2.507685142857143E-5</v>
      </c>
      <c r="L20" s="429" t="s">
        <v>670</v>
      </c>
      <c r="M20" s="430"/>
      <c r="N20" s="430"/>
      <c r="O20" s="430"/>
      <c r="P20" s="430"/>
      <c r="Q20" s="430"/>
      <c r="R20" s="431"/>
    </row>
    <row r="21" spans="1:26" ht="15" customHeight="1" x14ac:dyDescent="0.25">
      <c r="A21">
        <v>18</v>
      </c>
      <c r="B21" s="275" t="s">
        <v>669</v>
      </c>
      <c r="C21" s="278">
        <f t="shared" si="0"/>
        <v>1.8747771103492066E-4</v>
      </c>
      <c r="D21" s="277">
        <f>'Gasoline Scenarios'!B14</f>
        <v>3.3456989494781773E-3</v>
      </c>
      <c r="E21" s="277">
        <f>'Gasoline Scenarios'!C14</f>
        <v>3.3456989494781773E-3</v>
      </c>
      <c r="F21" s="277">
        <f>'Gasoline Scenarios'!D14</f>
        <v>3.3456989494781773E-3</v>
      </c>
      <c r="G21" s="277">
        <f>'Gasoline Scenarios'!H14</f>
        <v>1.0739565095118433</v>
      </c>
      <c r="H21" s="277">
        <f>'Gasoline Scenarios'!I14</f>
        <v>1.0739565095118433</v>
      </c>
      <c r="I21" s="277">
        <f>'Gasoline Scenarios'!J14</f>
        <v>1.0739565095118433</v>
      </c>
      <c r="J21" s="277">
        <f>'Gasoline Scenarios'!B42</f>
        <v>1.8747771103492066E-4</v>
      </c>
      <c r="K21" s="277">
        <f>'Gasoline Scenarios'!E42</f>
        <v>2.156609222857143E-4</v>
      </c>
      <c r="L21" s="429" t="s">
        <v>671</v>
      </c>
      <c r="M21" s="430"/>
      <c r="N21" s="430"/>
      <c r="O21" s="430"/>
      <c r="P21" s="430"/>
      <c r="Q21" s="430"/>
      <c r="R21" s="431"/>
    </row>
    <row r="22" spans="1:26" ht="15" customHeight="1" x14ac:dyDescent="0.25">
      <c r="A22">
        <v>19</v>
      </c>
      <c r="B22" s="275" t="s">
        <v>291</v>
      </c>
      <c r="C22" s="278">
        <f t="shared" si="0"/>
        <v>3.1643733333333333</v>
      </c>
      <c r="D22" s="277">
        <f>'Gasoline Scenarios'!B21</f>
        <v>3.1455205116486717</v>
      </c>
      <c r="E22" s="277">
        <f>'Gasoline Scenarios'!C21</f>
        <v>3.1455205116486717</v>
      </c>
      <c r="F22" s="277">
        <f>'Gasoline Scenarios'!D21</f>
        <v>3.1455205116486717</v>
      </c>
      <c r="G22" s="277">
        <f>'Gasoline Scenarios'!H21</f>
        <v>3.1455205116486717</v>
      </c>
      <c r="H22" s="277">
        <f>'Gasoline Scenarios'!I21</f>
        <v>3.1455205116486717</v>
      </c>
      <c r="I22" s="277">
        <f>'Gasoline Scenarios'!J21</f>
        <v>3.1455205116486717</v>
      </c>
      <c r="J22" s="277">
        <f>'Gasoline Scenarios'!B32</f>
        <v>3.1643733333333333</v>
      </c>
      <c r="K22" s="277">
        <f>'Gasoline Scenarios'!E32</f>
        <v>3.1136326530612246</v>
      </c>
      <c r="L22" s="429" t="s">
        <v>568</v>
      </c>
      <c r="M22" s="430"/>
      <c r="N22" s="430"/>
      <c r="O22" s="430"/>
      <c r="P22" s="430"/>
      <c r="Q22" s="430"/>
      <c r="R22" s="431"/>
    </row>
    <row r="23" spans="1:26" ht="15" customHeight="1" x14ac:dyDescent="0.25">
      <c r="A23">
        <v>20</v>
      </c>
      <c r="B23" s="275" t="s">
        <v>444</v>
      </c>
      <c r="C23" s="278">
        <f t="shared" si="0"/>
        <v>1.8039080634920634E-4</v>
      </c>
      <c r="D23" s="277">
        <f>'Gasoline Scenarios'!B22</f>
        <v>1.3613870095973752E-4</v>
      </c>
      <c r="E23" s="277">
        <f>'Gasoline Scenarios'!C22</f>
        <v>1.3613870095973752E-4</v>
      </c>
      <c r="F23" s="277">
        <f>'Gasoline Scenarios'!D22</f>
        <v>1.3613870095973752E-4</v>
      </c>
      <c r="G23" s="277">
        <f>'Gasoline Scenarios'!H22</f>
        <v>1.3613870095973752E-4</v>
      </c>
      <c r="H23" s="277">
        <f>'Gasoline Scenarios'!I22</f>
        <v>1.3613870095973752E-4</v>
      </c>
      <c r="I23" s="277">
        <f>'Gasoline Scenarios'!J22</f>
        <v>1.3613870095973752E-4</v>
      </c>
      <c r="J23" s="277">
        <f>'Gasoline Scenarios'!B35</f>
        <v>1.8039080634920634E-4</v>
      </c>
      <c r="K23" s="277">
        <f>'Gasoline Scenarios'!E35</f>
        <v>3.0963346938775519E-4</v>
      </c>
      <c r="L23" s="429" t="s">
        <v>569</v>
      </c>
      <c r="M23" s="430"/>
      <c r="N23" s="430"/>
      <c r="O23" s="430"/>
      <c r="P23" s="430"/>
      <c r="Q23" s="430"/>
      <c r="R23" s="431"/>
    </row>
    <row r="24" spans="1:26" ht="15" customHeight="1" thickBot="1" x14ac:dyDescent="0.3">
      <c r="A24">
        <v>21</v>
      </c>
      <c r="B24" s="74" t="s">
        <v>445</v>
      </c>
      <c r="C24" s="278">
        <f t="shared" si="0"/>
        <v>1.1710333968253969E-4</v>
      </c>
      <c r="D24" s="279">
        <f>'Gasoline Scenarios'!B23</f>
        <v>2.8660779149418426E-5</v>
      </c>
      <c r="E24" s="279">
        <f>'Gasoline Scenarios'!C23</f>
        <v>2.8660779149418426E-5</v>
      </c>
      <c r="F24" s="279">
        <f>'Gasoline Scenarios'!D23</f>
        <v>2.8660779149418426E-5</v>
      </c>
      <c r="G24" s="279">
        <f>'Gasoline Scenarios'!H23</f>
        <v>2.8660779149418426E-5</v>
      </c>
      <c r="H24" s="279">
        <f>'Gasoline Scenarios'!I23</f>
        <v>2.8660779149418426E-5</v>
      </c>
      <c r="I24" s="279">
        <f>'Gasoline Scenarios'!J23</f>
        <v>2.8660779149418426E-5</v>
      </c>
      <c r="J24" s="279">
        <f>'Gasoline Scenarios'!B38</f>
        <v>1.1710333968253969E-4</v>
      </c>
      <c r="K24" s="279">
        <f>'Gasoline Scenarios'!E38</f>
        <v>2.1276489795918371E-4</v>
      </c>
      <c r="L24" s="466" t="s">
        <v>570</v>
      </c>
      <c r="M24" s="467"/>
      <c r="N24" s="467"/>
      <c r="O24" s="467"/>
      <c r="P24" s="467"/>
      <c r="Q24" s="467"/>
      <c r="R24" s="468"/>
    </row>
    <row r="25" spans="1:26" ht="15" customHeight="1" x14ac:dyDescent="0.25"/>
    <row r="26" spans="1:26" ht="15" customHeight="1" x14ac:dyDescent="0.25"/>
    <row r="27" spans="1:26" ht="15" customHeight="1" x14ac:dyDescent="0.25"/>
    <row r="28" spans="1:26" ht="15" customHeight="1" x14ac:dyDescent="0.25"/>
    <row r="29" spans="1:26" ht="15" customHeight="1" x14ac:dyDescent="0.25"/>
    <row r="30" spans="1:26" ht="15" customHeight="1" x14ac:dyDescent="0.25"/>
    <row r="31" spans="1:26" ht="18.75" x14ac:dyDescent="0.3">
      <c r="B31" s="33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row>
    <row r="32" spans="1:26" x14ac:dyDescent="0.25">
      <c r="B32" s="239"/>
      <c r="C32" s="455"/>
      <c r="D32" s="455"/>
      <c r="E32" s="455"/>
      <c r="F32" s="455"/>
      <c r="G32" s="455"/>
      <c r="H32" s="455"/>
      <c r="I32" s="455"/>
      <c r="J32" s="455"/>
      <c r="K32" s="455"/>
      <c r="L32" s="455"/>
      <c r="M32" s="455"/>
      <c r="N32" s="455"/>
      <c r="O32" s="455"/>
      <c r="P32" s="455"/>
      <c r="Q32" s="455"/>
      <c r="R32" s="455"/>
      <c r="S32" s="455"/>
      <c r="T32" s="455"/>
      <c r="U32" s="455"/>
      <c r="V32" s="455"/>
      <c r="W32" s="455"/>
      <c r="X32" s="455"/>
      <c r="Y32" s="455"/>
      <c r="Z32" s="455"/>
    </row>
    <row r="33" spans="2:26" ht="30" customHeight="1" x14ac:dyDescent="0.25">
      <c r="B33" s="335"/>
      <c r="C33" s="465"/>
      <c r="D33" s="465"/>
      <c r="E33" s="465"/>
      <c r="F33" s="465"/>
      <c r="G33" s="465"/>
      <c r="H33" s="465"/>
      <c r="I33" s="465"/>
      <c r="J33" s="465"/>
      <c r="K33" s="465"/>
      <c r="L33" s="465"/>
      <c r="M33" s="465"/>
      <c r="N33" s="465"/>
      <c r="O33" s="465"/>
      <c r="P33" s="465"/>
      <c r="Q33" s="465"/>
      <c r="R33" s="465"/>
      <c r="S33" s="465"/>
      <c r="T33" s="465"/>
      <c r="U33" s="465"/>
      <c r="V33" s="465"/>
      <c r="W33" s="465"/>
      <c r="X33" s="465"/>
      <c r="Y33" s="465"/>
      <c r="Z33" s="465"/>
    </row>
    <row r="34" spans="2:26" ht="30" customHeight="1" x14ac:dyDescent="0.25">
      <c r="B34" s="335"/>
      <c r="C34" s="454"/>
      <c r="D34" s="454"/>
      <c r="E34" s="454"/>
      <c r="F34" s="454"/>
      <c r="G34" s="454"/>
      <c r="H34" s="454"/>
      <c r="I34" s="454"/>
      <c r="J34" s="454"/>
      <c r="K34" s="454"/>
      <c r="L34" s="454"/>
      <c r="M34" s="454"/>
      <c r="N34" s="454"/>
      <c r="O34" s="454"/>
      <c r="P34" s="454"/>
      <c r="Q34" s="454"/>
      <c r="R34" s="454"/>
      <c r="S34" s="454"/>
      <c r="T34" s="454"/>
      <c r="U34" s="454"/>
      <c r="V34" s="454"/>
      <c r="W34" s="454"/>
      <c r="X34" s="454"/>
      <c r="Y34" s="454"/>
      <c r="Z34" s="454"/>
    </row>
    <row r="35" spans="2:26" ht="30" customHeight="1" x14ac:dyDescent="0.25">
      <c r="B35" s="335"/>
      <c r="C35" s="454"/>
      <c r="D35" s="454"/>
      <c r="E35" s="454"/>
      <c r="F35" s="454"/>
      <c r="G35" s="454"/>
      <c r="H35" s="454"/>
      <c r="I35" s="454"/>
      <c r="J35" s="454"/>
      <c r="K35" s="454"/>
      <c r="L35" s="454"/>
      <c r="M35" s="454"/>
      <c r="N35" s="454"/>
      <c r="O35" s="454"/>
      <c r="P35" s="454"/>
      <c r="Q35" s="454"/>
      <c r="R35" s="454"/>
      <c r="S35" s="454"/>
      <c r="T35" s="454"/>
      <c r="U35" s="454"/>
      <c r="V35" s="454"/>
      <c r="W35" s="454"/>
      <c r="X35" s="454"/>
      <c r="Y35" s="454"/>
      <c r="Z35" s="454"/>
    </row>
  </sheetData>
  <mergeCells count="27">
    <mergeCell ref="A1:AC1"/>
    <mergeCell ref="B3:B6"/>
    <mergeCell ref="L3:R6"/>
    <mergeCell ref="C33:Z33"/>
    <mergeCell ref="L22:R22"/>
    <mergeCell ref="L23:R23"/>
    <mergeCell ref="L24:R24"/>
    <mergeCell ref="D3:K3"/>
    <mergeCell ref="L16:R16"/>
    <mergeCell ref="L20:R20"/>
    <mergeCell ref="L21:R21"/>
    <mergeCell ref="D5:K5"/>
    <mergeCell ref="L17:R17"/>
    <mergeCell ref="L19:R19"/>
    <mergeCell ref="C34:Z34"/>
    <mergeCell ref="C35:Z35"/>
    <mergeCell ref="C32:Z32"/>
    <mergeCell ref="L7:R7"/>
    <mergeCell ref="L10:R10"/>
    <mergeCell ref="L11:R11"/>
    <mergeCell ref="L12:R12"/>
    <mergeCell ref="L13:R13"/>
    <mergeCell ref="L14:R14"/>
    <mergeCell ref="L18:R18"/>
    <mergeCell ref="L8:R8"/>
    <mergeCell ref="L9:R9"/>
    <mergeCell ref="L15:R1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workbookViewId="0">
      <selection activeCell="B11" sqref="B11"/>
    </sheetView>
  </sheetViews>
  <sheetFormatPr defaultColWidth="36.85546875" defaultRowHeight="12.75" customHeight="1" x14ac:dyDescent="0.25"/>
  <cols>
    <col min="1" max="1" width="18.5703125" style="126" customWidth="1"/>
    <col min="2" max="10" width="31.42578125" style="125" customWidth="1"/>
    <col min="11" max="27" width="36.85546875" style="125" customWidth="1"/>
    <col min="28" max="28" width="37" style="125" customWidth="1"/>
    <col min="29" max="35" width="36.85546875" style="125" customWidth="1"/>
    <col min="36" max="44" width="36.85546875" style="126" customWidth="1"/>
    <col min="45" max="45" width="37.140625" style="126" customWidth="1"/>
    <col min="46" max="47" width="36.85546875" style="126" customWidth="1"/>
    <col min="48" max="48" width="36.5703125" style="126" customWidth="1"/>
    <col min="49" max="50" width="36.85546875" style="126" customWidth="1"/>
    <col min="51" max="51" width="36.5703125" style="126" customWidth="1"/>
    <col min="52" max="52" width="37" style="126" customWidth="1"/>
    <col min="53" max="71" width="36.85546875" style="126" customWidth="1"/>
    <col min="72" max="72" width="37" style="126" customWidth="1"/>
    <col min="73" max="90" width="36.85546875" style="126" customWidth="1"/>
    <col min="91" max="91" width="36.5703125" style="126" customWidth="1"/>
    <col min="92" max="104" width="36.85546875" style="126" customWidth="1"/>
    <col min="105" max="105" width="36.5703125" style="126" customWidth="1"/>
    <col min="106" max="108" width="36.85546875" style="126" customWidth="1"/>
    <col min="109" max="109" width="36.5703125" style="126" customWidth="1"/>
    <col min="110" max="117" width="36.85546875" style="126" customWidth="1"/>
    <col min="118" max="118" width="36.5703125" style="126" customWidth="1"/>
    <col min="119" max="256" width="36.85546875" style="126"/>
    <col min="257" max="257" width="18.5703125" style="126" customWidth="1"/>
    <col min="258" max="266" width="31.42578125" style="126" customWidth="1"/>
    <col min="267" max="283" width="36.85546875" style="126" customWidth="1"/>
    <col min="284" max="284" width="37" style="126" customWidth="1"/>
    <col min="285" max="300" width="36.85546875" style="126" customWidth="1"/>
    <col min="301" max="301" width="37.140625" style="126" customWidth="1"/>
    <col min="302" max="303" width="36.85546875" style="126" customWidth="1"/>
    <col min="304" max="304" width="36.5703125" style="126" customWidth="1"/>
    <col min="305" max="306" width="36.85546875" style="126" customWidth="1"/>
    <col min="307" max="307" width="36.5703125" style="126" customWidth="1"/>
    <col min="308" max="308" width="37" style="126" customWidth="1"/>
    <col min="309" max="327" width="36.85546875" style="126" customWidth="1"/>
    <col min="328" max="328" width="37" style="126" customWidth="1"/>
    <col min="329" max="346" width="36.85546875" style="126" customWidth="1"/>
    <col min="347" max="347" width="36.5703125" style="126" customWidth="1"/>
    <col min="348" max="360" width="36.85546875" style="126" customWidth="1"/>
    <col min="361" max="361" width="36.5703125" style="126" customWidth="1"/>
    <col min="362" max="364" width="36.85546875" style="126" customWidth="1"/>
    <col min="365" max="365" width="36.5703125" style="126" customWidth="1"/>
    <col min="366" max="373" width="36.85546875" style="126" customWidth="1"/>
    <col min="374" max="374" width="36.5703125" style="126" customWidth="1"/>
    <col min="375" max="512" width="36.85546875" style="126"/>
    <col min="513" max="513" width="18.5703125" style="126" customWidth="1"/>
    <col min="514" max="522" width="31.42578125" style="126" customWidth="1"/>
    <col min="523" max="539" width="36.85546875" style="126" customWidth="1"/>
    <col min="540" max="540" width="37" style="126" customWidth="1"/>
    <col min="541" max="556" width="36.85546875" style="126" customWidth="1"/>
    <col min="557" max="557" width="37.140625" style="126" customWidth="1"/>
    <col min="558" max="559" width="36.85546875" style="126" customWidth="1"/>
    <col min="560" max="560" width="36.5703125" style="126" customWidth="1"/>
    <col min="561" max="562" width="36.85546875" style="126" customWidth="1"/>
    <col min="563" max="563" width="36.5703125" style="126" customWidth="1"/>
    <col min="564" max="564" width="37" style="126" customWidth="1"/>
    <col min="565" max="583" width="36.85546875" style="126" customWidth="1"/>
    <col min="584" max="584" width="37" style="126" customWidth="1"/>
    <col min="585" max="602" width="36.85546875" style="126" customWidth="1"/>
    <col min="603" max="603" width="36.5703125" style="126" customWidth="1"/>
    <col min="604" max="616" width="36.85546875" style="126" customWidth="1"/>
    <col min="617" max="617" width="36.5703125" style="126" customWidth="1"/>
    <col min="618" max="620" width="36.85546875" style="126" customWidth="1"/>
    <col min="621" max="621" width="36.5703125" style="126" customWidth="1"/>
    <col min="622" max="629" width="36.85546875" style="126" customWidth="1"/>
    <col min="630" max="630" width="36.5703125" style="126" customWidth="1"/>
    <col min="631" max="768" width="36.85546875" style="126"/>
    <col min="769" max="769" width="18.5703125" style="126" customWidth="1"/>
    <col min="770" max="778" width="31.42578125" style="126" customWidth="1"/>
    <col min="779" max="795" width="36.85546875" style="126" customWidth="1"/>
    <col min="796" max="796" width="37" style="126" customWidth="1"/>
    <col min="797" max="812" width="36.85546875" style="126" customWidth="1"/>
    <col min="813" max="813" width="37.140625" style="126" customWidth="1"/>
    <col min="814" max="815" width="36.85546875" style="126" customWidth="1"/>
    <col min="816" max="816" width="36.5703125" style="126" customWidth="1"/>
    <col min="817" max="818" width="36.85546875" style="126" customWidth="1"/>
    <col min="819" max="819" width="36.5703125" style="126" customWidth="1"/>
    <col min="820" max="820" width="37" style="126" customWidth="1"/>
    <col min="821" max="839" width="36.85546875" style="126" customWidth="1"/>
    <col min="840" max="840" width="37" style="126" customWidth="1"/>
    <col min="841" max="858" width="36.85546875" style="126" customWidth="1"/>
    <col min="859" max="859" width="36.5703125" style="126" customWidth="1"/>
    <col min="860" max="872" width="36.85546875" style="126" customWidth="1"/>
    <col min="873" max="873" width="36.5703125" style="126" customWidth="1"/>
    <col min="874" max="876" width="36.85546875" style="126" customWidth="1"/>
    <col min="877" max="877" width="36.5703125" style="126" customWidth="1"/>
    <col min="878" max="885" width="36.85546875" style="126" customWidth="1"/>
    <col min="886" max="886" width="36.5703125" style="126" customWidth="1"/>
    <col min="887" max="1024" width="36.85546875" style="126"/>
    <col min="1025" max="1025" width="18.5703125" style="126" customWidth="1"/>
    <col min="1026" max="1034" width="31.42578125" style="126" customWidth="1"/>
    <col min="1035" max="1051" width="36.85546875" style="126" customWidth="1"/>
    <col min="1052" max="1052" width="37" style="126" customWidth="1"/>
    <col min="1053" max="1068" width="36.85546875" style="126" customWidth="1"/>
    <col min="1069" max="1069" width="37.140625" style="126" customWidth="1"/>
    <col min="1070" max="1071" width="36.85546875" style="126" customWidth="1"/>
    <col min="1072" max="1072" width="36.5703125" style="126" customWidth="1"/>
    <col min="1073" max="1074" width="36.85546875" style="126" customWidth="1"/>
    <col min="1075" max="1075" width="36.5703125" style="126" customWidth="1"/>
    <col min="1076" max="1076" width="37" style="126" customWidth="1"/>
    <col min="1077" max="1095" width="36.85546875" style="126" customWidth="1"/>
    <col min="1096" max="1096" width="37" style="126" customWidth="1"/>
    <col min="1097" max="1114" width="36.85546875" style="126" customWidth="1"/>
    <col min="1115" max="1115" width="36.5703125" style="126" customWidth="1"/>
    <col min="1116" max="1128" width="36.85546875" style="126" customWidth="1"/>
    <col min="1129" max="1129" width="36.5703125" style="126" customWidth="1"/>
    <col min="1130" max="1132" width="36.85546875" style="126" customWidth="1"/>
    <col min="1133" max="1133" width="36.5703125" style="126" customWidth="1"/>
    <col min="1134" max="1141" width="36.85546875" style="126" customWidth="1"/>
    <col min="1142" max="1142" width="36.5703125" style="126" customWidth="1"/>
    <col min="1143" max="1280" width="36.85546875" style="126"/>
    <col min="1281" max="1281" width="18.5703125" style="126" customWidth="1"/>
    <col min="1282" max="1290" width="31.42578125" style="126" customWidth="1"/>
    <col min="1291" max="1307" width="36.85546875" style="126" customWidth="1"/>
    <col min="1308" max="1308" width="37" style="126" customWidth="1"/>
    <col min="1309" max="1324" width="36.85546875" style="126" customWidth="1"/>
    <col min="1325" max="1325" width="37.140625" style="126" customWidth="1"/>
    <col min="1326" max="1327" width="36.85546875" style="126" customWidth="1"/>
    <col min="1328" max="1328" width="36.5703125" style="126" customWidth="1"/>
    <col min="1329" max="1330" width="36.85546875" style="126" customWidth="1"/>
    <col min="1331" max="1331" width="36.5703125" style="126" customWidth="1"/>
    <col min="1332" max="1332" width="37" style="126" customWidth="1"/>
    <col min="1333" max="1351" width="36.85546875" style="126" customWidth="1"/>
    <col min="1352" max="1352" width="37" style="126" customWidth="1"/>
    <col min="1353" max="1370" width="36.85546875" style="126" customWidth="1"/>
    <col min="1371" max="1371" width="36.5703125" style="126" customWidth="1"/>
    <col min="1372" max="1384" width="36.85546875" style="126" customWidth="1"/>
    <col min="1385" max="1385" width="36.5703125" style="126" customWidth="1"/>
    <col min="1386" max="1388" width="36.85546875" style="126" customWidth="1"/>
    <col min="1389" max="1389" width="36.5703125" style="126" customWidth="1"/>
    <col min="1390" max="1397" width="36.85546875" style="126" customWidth="1"/>
    <col min="1398" max="1398" width="36.5703125" style="126" customWidth="1"/>
    <col min="1399" max="1536" width="36.85546875" style="126"/>
    <col min="1537" max="1537" width="18.5703125" style="126" customWidth="1"/>
    <col min="1538" max="1546" width="31.42578125" style="126" customWidth="1"/>
    <col min="1547" max="1563" width="36.85546875" style="126" customWidth="1"/>
    <col min="1564" max="1564" width="37" style="126" customWidth="1"/>
    <col min="1565" max="1580" width="36.85546875" style="126" customWidth="1"/>
    <col min="1581" max="1581" width="37.140625" style="126" customWidth="1"/>
    <col min="1582" max="1583" width="36.85546875" style="126" customWidth="1"/>
    <col min="1584" max="1584" width="36.5703125" style="126" customWidth="1"/>
    <col min="1585" max="1586" width="36.85546875" style="126" customWidth="1"/>
    <col min="1587" max="1587" width="36.5703125" style="126" customWidth="1"/>
    <col min="1588" max="1588" width="37" style="126" customWidth="1"/>
    <col min="1589" max="1607" width="36.85546875" style="126" customWidth="1"/>
    <col min="1608" max="1608" width="37" style="126" customWidth="1"/>
    <col min="1609" max="1626" width="36.85546875" style="126" customWidth="1"/>
    <col min="1627" max="1627" width="36.5703125" style="126" customWidth="1"/>
    <col min="1628" max="1640" width="36.85546875" style="126" customWidth="1"/>
    <col min="1641" max="1641" width="36.5703125" style="126" customWidth="1"/>
    <col min="1642" max="1644" width="36.85546875" style="126" customWidth="1"/>
    <col min="1645" max="1645" width="36.5703125" style="126" customWidth="1"/>
    <col min="1646" max="1653" width="36.85546875" style="126" customWidth="1"/>
    <col min="1654" max="1654" width="36.5703125" style="126" customWidth="1"/>
    <col min="1655" max="1792" width="36.85546875" style="126"/>
    <col min="1793" max="1793" width="18.5703125" style="126" customWidth="1"/>
    <col min="1794" max="1802" width="31.42578125" style="126" customWidth="1"/>
    <col min="1803" max="1819" width="36.85546875" style="126" customWidth="1"/>
    <col min="1820" max="1820" width="37" style="126" customWidth="1"/>
    <col min="1821" max="1836" width="36.85546875" style="126" customWidth="1"/>
    <col min="1837" max="1837" width="37.140625" style="126" customWidth="1"/>
    <col min="1838" max="1839" width="36.85546875" style="126" customWidth="1"/>
    <col min="1840" max="1840" width="36.5703125" style="126" customWidth="1"/>
    <col min="1841" max="1842" width="36.85546875" style="126" customWidth="1"/>
    <col min="1843" max="1843" width="36.5703125" style="126" customWidth="1"/>
    <col min="1844" max="1844" width="37" style="126" customWidth="1"/>
    <col min="1845" max="1863" width="36.85546875" style="126" customWidth="1"/>
    <col min="1864" max="1864" width="37" style="126" customWidth="1"/>
    <col min="1865" max="1882" width="36.85546875" style="126" customWidth="1"/>
    <col min="1883" max="1883" width="36.5703125" style="126" customWidth="1"/>
    <col min="1884" max="1896" width="36.85546875" style="126" customWidth="1"/>
    <col min="1897" max="1897" width="36.5703125" style="126" customWidth="1"/>
    <col min="1898" max="1900" width="36.85546875" style="126" customWidth="1"/>
    <col min="1901" max="1901" width="36.5703125" style="126" customWidth="1"/>
    <col min="1902" max="1909" width="36.85546875" style="126" customWidth="1"/>
    <col min="1910" max="1910" width="36.5703125" style="126" customWidth="1"/>
    <col min="1911" max="2048" width="36.85546875" style="126"/>
    <col min="2049" max="2049" width="18.5703125" style="126" customWidth="1"/>
    <col min="2050" max="2058" width="31.42578125" style="126" customWidth="1"/>
    <col min="2059" max="2075" width="36.85546875" style="126" customWidth="1"/>
    <col min="2076" max="2076" width="37" style="126" customWidth="1"/>
    <col min="2077" max="2092" width="36.85546875" style="126" customWidth="1"/>
    <col min="2093" max="2093" width="37.140625" style="126" customWidth="1"/>
    <col min="2094" max="2095" width="36.85546875" style="126" customWidth="1"/>
    <col min="2096" max="2096" width="36.5703125" style="126" customWidth="1"/>
    <col min="2097" max="2098" width="36.85546875" style="126" customWidth="1"/>
    <col min="2099" max="2099" width="36.5703125" style="126" customWidth="1"/>
    <col min="2100" max="2100" width="37" style="126" customWidth="1"/>
    <col min="2101" max="2119" width="36.85546875" style="126" customWidth="1"/>
    <col min="2120" max="2120" width="37" style="126" customWidth="1"/>
    <col min="2121" max="2138" width="36.85546875" style="126" customWidth="1"/>
    <col min="2139" max="2139" width="36.5703125" style="126" customWidth="1"/>
    <col min="2140" max="2152" width="36.85546875" style="126" customWidth="1"/>
    <col min="2153" max="2153" width="36.5703125" style="126" customWidth="1"/>
    <col min="2154" max="2156" width="36.85546875" style="126" customWidth="1"/>
    <col min="2157" max="2157" width="36.5703125" style="126" customWidth="1"/>
    <col min="2158" max="2165" width="36.85546875" style="126" customWidth="1"/>
    <col min="2166" max="2166" width="36.5703125" style="126" customWidth="1"/>
    <col min="2167" max="2304" width="36.85546875" style="126"/>
    <col min="2305" max="2305" width="18.5703125" style="126" customWidth="1"/>
    <col min="2306" max="2314" width="31.42578125" style="126" customWidth="1"/>
    <col min="2315" max="2331" width="36.85546875" style="126" customWidth="1"/>
    <col min="2332" max="2332" width="37" style="126" customWidth="1"/>
    <col min="2333" max="2348" width="36.85546875" style="126" customWidth="1"/>
    <col min="2349" max="2349" width="37.140625" style="126" customWidth="1"/>
    <col min="2350" max="2351" width="36.85546875" style="126" customWidth="1"/>
    <col min="2352" max="2352" width="36.5703125" style="126" customWidth="1"/>
    <col min="2353" max="2354" width="36.85546875" style="126" customWidth="1"/>
    <col min="2355" max="2355" width="36.5703125" style="126" customWidth="1"/>
    <col min="2356" max="2356" width="37" style="126" customWidth="1"/>
    <col min="2357" max="2375" width="36.85546875" style="126" customWidth="1"/>
    <col min="2376" max="2376" width="37" style="126" customWidth="1"/>
    <col min="2377" max="2394" width="36.85546875" style="126" customWidth="1"/>
    <col min="2395" max="2395" width="36.5703125" style="126" customWidth="1"/>
    <col min="2396" max="2408" width="36.85546875" style="126" customWidth="1"/>
    <col min="2409" max="2409" width="36.5703125" style="126" customWidth="1"/>
    <col min="2410" max="2412" width="36.85546875" style="126" customWidth="1"/>
    <col min="2413" max="2413" width="36.5703125" style="126" customWidth="1"/>
    <col min="2414" max="2421" width="36.85546875" style="126" customWidth="1"/>
    <col min="2422" max="2422" width="36.5703125" style="126" customWidth="1"/>
    <col min="2423" max="2560" width="36.85546875" style="126"/>
    <col min="2561" max="2561" width="18.5703125" style="126" customWidth="1"/>
    <col min="2562" max="2570" width="31.42578125" style="126" customWidth="1"/>
    <col min="2571" max="2587" width="36.85546875" style="126" customWidth="1"/>
    <col min="2588" max="2588" width="37" style="126" customWidth="1"/>
    <col min="2589" max="2604" width="36.85546875" style="126" customWidth="1"/>
    <col min="2605" max="2605" width="37.140625" style="126" customWidth="1"/>
    <col min="2606" max="2607" width="36.85546875" style="126" customWidth="1"/>
    <col min="2608" max="2608" width="36.5703125" style="126" customWidth="1"/>
    <col min="2609" max="2610" width="36.85546875" style="126" customWidth="1"/>
    <col min="2611" max="2611" width="36.5703125" style="126" customWidth="1"/>
    <col min="2612" max="2612" width="37" style="126" customWidth="1"/>
    <col min="2613" max="2631" width="36.85546875" style="126" customWidth="1"/>
    <col min="2632" max="2632" width="37" style="126" customWidth="1"/>
    <col min="2633" max="2650" width="36.85546875" style="126" customWidth="1"/>
    <col min="2651" max="2651" width="36.5703125" style="126" customWidth="1"/>
    <col min="2652" max="2664" width="36.85546875" style="126" customWidth="1"/>
    <col min="2665" max="2665" width="36.5703125" style="126" customWidth="1"/>
    <col min="2666" max="2668" width="36.85546875" style="126" customWidth="1"/>
    <col min="2669" max="2669" width="36.5703125" style="126" customWidth="1"/>
    <col min="2670" max="2677" width="36.85546875" style="126" customWidth="1"/>
    <col min="2678" max="2678" width="36.5703125" style="126" customWidth="1"/>
    <col min="2679" max="2816" width="36.85546875" style="126"/>
    <col min="2817" max="2817" width="18.5703125" style="126" customWidth="1"/>
    <col min="2818" max="2826" width="31.42578125" style="126" customWidth="1"/>
    <col min="2827" max="2843" width="36.85546875" style="126" customWidth="1"/>
    <col min="2844" max="2844" width="37" style="126" customWidth="1"/>
    <col min="2845" max="2860" width="36.85546875" style="126" customWidth="1"/>
    <col min="2861" max="2861" width="37.140625" style="126" customWidth="1"/>
    <col min="2862" max="2863" width="36.85546875" style="126" customWidth="1"/>
    <col min="2864" max="2864" width="36.5703125" style="126" customWidth="1"/>
    <col min="2865" max="2866" width="36.85546875" style="126" customWidth="1"/>
    <col min="2867" max="2867" width="36.5703125" style="126" customWidth="1"/>
    <col min="2868" max="2868" width="37" style="126" customWidth="1"/>
    <col min="2869" max="2887" width="36.85546875" style="126" customWidth="1"/>
    <col min="2888" max="2888" width="37" style="126" customWidth="1"/>
    <col min="2889" max="2906" width="36.85546875" style="126" customWidth="1"/>
    <col min="2907" max="2907" width="36.5703125" style="126" customWidth="1"/>
    <col min="2908" max="2920" width="36.85546875" style="126" customWidth="1"/>
    <col min="2921" max="2921" width="36.5703125" style="126" customWidth="1"/>
    <col min="2922" max="2924" width="36.85546875" style="126" customWidth="1"/>
    <col min="2925" max="2925" width="36.5703125" style="126" customWidth="1"/>
    <col min="2926" max="2933" width="36.85546875" style="126" customWidth="1"/>
    <col min="2934" max="2934" width="36.5703125" style="126" customWidth="1"/>
    <col min="2935" max="3072" width="36.85546875" style="126"/>
    <col min="3073" max="3073" width="18.5703125" style="126" customWidth="1"/>
    <col min="3074" max="3082" width="31.42578125" style="126" customWidth="1"/>
    <col min="3083" max="3099" width="36.85546875" style="126" customWidth="1"/>
    <col min="3100" max="3100" width="37" style="126" customWidth="1"/>
    <col min="3101" max="3116" width="36.85546875" style="126" customWidth="1"/>
    <col min="3117" max="3117" width="37.140625" style="126" customWidth="1"/>
    <col min="3118" max="3119" width="36.85546875" style="126" customWidth="1"/>
    <col min="3120" max="3120" width="36.5703125" style="126" customWidth="1"/>
    <col min="3121" max="3122" width="36.85546875" style="126" customWidth="1"/>
    <col min="3123" max="3123" width="36.5703125" style="126" customWidth="1"/>
    <col min="3124" max="3124" width="37" style="126" customWidth="1"/>
    <col min="3125" max="3143" width="36.85546875" style="126" customWidth="1"/>
    <col min="3144" max="3144" width="37" style="126" customWidth="1"/>
    <col min="3145" max="3162" width="36.85546875" style="126" customWidth="1"/>
    <col min="3163" max="3163" width="36.5703125" style="126" customWidth="1"/>
    <col min="3164" max="3176" width="36.85546875" style="126" customWidth="1"/>
    <col min="3177" max="3177" width="36.5703125" style="126" customWidth="1"/>
    <col min="3178" max="3180" width="36.85546875" style="126" customWidth="1"/>
    <col min="3181" max="3181" width="36.5703125" style="126" customWidth="1"/>
    <col min="3182" max="3189" width="36.85546875" style="126" customWidth="1"/>
    <col min="3190" max="3190" width="36.5703125" style="126" customWidth="1"/>
    <col min="3191" max="3328" width="36.85546875" style="126"/>
    <col min="3329" max="3329" width="18.5703125" style="126" customWidth="1"/>
    <col min="3330" max="3338" width="31.42578125" style="126" customWidth="1"/>
    <col min="3339" max="3355" width="36.85546875" style="126" customWidth="1"/>
    <col min="3356" max="3356" width="37" style="126" customWidth="1"/>
    <col min="3357" max="3372" width="36.85546875" style="126" customWidth="1"/>
    <col min="3373" max="3373" width="37.140625" style="126" customWidth="1"/>
    <col min="3374" max="3375" width="36.85546875" style="126" customWidth="1"/>
    <col min="3376" max="3376" width="36.5703125" style="126" customWidth="1"/>
    <col min="3377" max="3378" width="36.85546875" style="126" customWidth="1"/>
    <col min="3379" max="3379" width="36.5703125" style="126" customWidth="1"/>
    <col min="3380" max="3380" width="37" style="126" customWidth="1"/>
    <col min="3381" max="3399" width="36.85546875" style="126" customWidth="1"/>
    <col min="3400" max="3400" width="37" style="126" customWidth="1"/>
    <col min="3401" max="3418" width="36.85546875" style="126" customWidth="1"/>
    <col min="3419" max="3419" width="36.5703125" style="126" customWidth="1"/>
    <col min="3420" max="3432" width="36.85546875" style="126" customWidth="1"/>
    <col min="3433" max="3433" width="36.5703125" style="126" customWidth="1"/>
    <col min="3434" max="3436" width="36.85546875" style="126" customWidth="1"/>
    <col min="3437" max="3437" width="36.5703125" style="126" customWidth="1"/>
    <col min="3438" max="3445" width="36.85546875" style="126" customWidth="1"/>
    <col min="3446" max="3446" width="36.5703125" style="126" customWidth="1"/>
    <col min="3447" max="3584" width="36.85546875" style="126"/>
    <col min="3585" max="3585" width="18.5703125" style="126" customWidth="1"/>
    <col min="3586" max="3594" width="31.42578125" style="126" customWidth="1"/>
    <col min="3595" max="3611" width="36.85546875" style="126" customWidth="1"/>
    <col min="3612" max="3612" width="37" style="126" customWidth="1"/>
    <col min="3613" max="3628" width="36.85546875" style="126" customWidth="1"/>
    <col min="3629" max="3629" width="37.140625" style="126" customWidth="1"/>
    <col min="3630" max="3631" width="36.85546875" style="126" customWidth="1"/>
    <col min="3632" max="3632" width="36.5703125" style="126" customWidth="1"/>
    <col min="3633" max="3634" width="36.85546875" style="126" customWidth="1"/>
    <col min="3635" max="3635" width="36.5703125" style="126" customWidth="1"/>
    <col min="3636" max="3636" width="37" style="126" customWidth="1"/>
    <col min="3637" max="3655" width="36.85546875" style="126" customWidth="1"/>
    <col min="3656" max="3656" width="37" style="126" customWidth="1"/>
    <col min="3657" max="3674" width="36.85546875" style="126" customWidth="1"/>
    <col min="3675" max="3675" width="36.5703125" style="126" customWidth="1"/>
    <col min="3676" max="3688" width="36.85546875" style="126" customWidth="1"/>
    <col min="3689" max="3689" width="36.5703125" style="126" customWidth="1"/>
    <col min="3690" max="3692" width="36.85546875" style="126" customWidth="1"/>
    <col min="3693" max="3693" width="36.5703125" style="126" customWidth="1"/>
    <col min="3694" max="3701" width="36.85546875" style="126" customWidth="1"/>
    <col min="3702" max="3702" width="36.5703125" style="126" customWidth="1"/>
    <col min="3703" max="3840" width="36.85546875" style="126"/>
    <col min="3841" max="3841" width="18.5703125" style="126" customWidth="1"/>
    <col min="3842" max="3850" width="31.42578125" style="126" customWidth="1"/>
    <col min="3851" max="3867" width="36.85546875" style="126" customWidth="1"/>
    <col min="3868" max="3868" width="37" style="126" customWidth="1"/>
    <col min="3869" max="3884" width="36.85546875" style="126" customWidth="1"/>
    <col min="3885" max="3885" width="37.140625" style="126" customWidth="1"/>
    <col min="3886" max="3887" width="36.85546875" style="126" customWidth="1"/>
    <col min="3888" max="3888" width="36.5703125" style="126" customWidth="1"/>
    <col min="3889" max="3890" width="36.85546875" style="126" customWidth="1"/>
    <col min="3891" max="3891" width="36.5703125" style="126" customWidth="1"/>
    <col min="3892" max="3892" width="37" style="126" customWidth="1"/>
    <col min="3893" max="3911" width="36.85546875" style="126" customWidth="1"/>
    <col min="3912" max="3912" width="37" style="126" customWidth="1"/>
    <col min="3913" max="3930" width="36.85546875" style="126" customWidth="1"/>
    <col min="3931" max="3931" width="36.5703125" style="126" customWidth="1"/>
    <col min="3932" max="3944" width="36.85546875" style="126" customWidth="1"/>
    <col min="3945" max="3945" width="36.5703125" style="126" customWidth="1"/>
    <col min="3946" max="3948" width="36.85546875" style="126" customWidth="1"/>
    <col min="3949" max="3949" width="36.5703125" style="126" customWidth="1"/>
    <col min="3950" max="3957" width="36.85546875" style="126" customWidth="1"/>
    <col min="3958" max="3958" width="36.5703125" style="126" customWidth="1"/>
    <col min="3959" max="4096" width="36.85546875" style="126"/>
    <col min="4097" max="4097" width="18.5703125" style="126" customWidth="1"/>
    <col min="4098" max="4106" width="31.42578125" style="126" customWidth="1"/>
    <col min="4107" max="4123" width="36.85546875" style="126" customWidth="1"/>
    <col min="4124" max="4124" width="37" style="126" customWidth="1"/>
    <col min="4125" max="4140" width="36.85546875" style="126" customWidth="1"/>
    <col min="4141" max="4141" width="37.140625" style="126" customWidth="1"/>
    <col min="4142" max="4143" width="36.85546875" style="126" customWidth="1"/>
    <col min="4144" max="4144" width="36.5703125" style="126" customWidth="1"/>
    <col min="4145" max="4146" width="36.85546875" style="126" customWidth="1"/>
    <col min="4147" max="4147" width="36.5703125" style="126" customWidth="1"/>
    <col min="4148" max="4148" width="37" style="126" customWidth="1"/>
    <col min="4149" max="4167" width="36.85546875" style="126" customWidth="1"/>
    <col min="4168" max="4168" width="37" style="126" customWidth="1"/>
    <col min="4169" max="4186" width="36.85546875" style="126" customWidth="1"/>
    <col min="4187" max="4187" width="36.5703125" style="126" customWidth="1"/>
    <col min="4188" max="4200" width="36.85546875" style="126" customWidth="1"/>
    <col min="4201" max="4201" width="36.5703125" style="126" customWidth="1"/>
    <col min="4202" max="4204" width="36.85546875" style="126" customWidth="1"/>
    <col min="4205" max="4205" width="36.5703125" style="126" customWidth="1"/>
    <col min="4206" max="4213" width="36.85546875" style="126" customWidth="1"/>
    <col min="4214" max="4214" width="36.5703125" style="126" customWidth="1"/>
    <col min="4215" max="4352" width="36.85546875" style="126"/>
    <col min="4353" max="4353" width="18.5703125" style="126" customWidth="1"/>
    <col min="4354" max="4362" width="31.42578125" style="126" customWidth="1"/>
    <col min="4363" max="4379" width="36.85546875" style="126" customWidth="1"/>
    <col min="4380" max="4380" width="37" style="126" customWidth="1"/>
    <col min="4381" max="4396" width="36.85546875" style="126" customWidth="1"/>
    <col min="4397" max="4397" width="37.140625" style="126" customWidth="1"/>
    <col min="4398" max="4399" width="36.85546875" style="126" customWidth="1"/>
    <col min="4400" max="4400" width="36.5703125" style="126" customWidth="1"/>
    <col min="4401" max="4402" width="36.85546875" style="126" customWidth="1"/>
    <col min="4403" max="4403" width="36.5703125" style="126" customWidth="1"/>
    <col min="4404" max="4404" width="37" style="126" customWidth="1"/>
    <col min="4405" max="4423" width="36.85546875" style="126" customWidth="1"/>
    <col min="4424" max="4424" width="37" style="126" customWidth="1"/>
    <col min="4425" max="4442" width="36.85546875" style="126" customWidth="1"/>
    <col min="4443" max="4443" width="36.5703125" style="126" customWidth="1"/>
    <col min="4444" max="4456" width="36.85546875" style="126" customWidth="1"/>
    <col min="4457" max="4457" width="36.5703125" style="126" customWidth="1"/>
    <col min="4458" max="4460" width="36.85546875" style="126" customWidth="1"/>
    <col min="4461" max="4461" width="36.5703125" style="126" customWidth="1"/>
    <col min="4462" max="4469" width="36.85546875" style="126" customWidth="1"/>
    <col min="4470" max="4470" width="36.5703125" style="126" customWidth="1"/>
    <col min="4471" max="4608" width="36.85546875" style="126"/>
    <col min="4609" max="4609" width="18.5703125" style="126" customWidth="1"/>
    <col min="4610" max="4618" width="31.42578125" style="126" customWidth="1"/>
    <col min="4619" max="4635" width="36.85546875" style="126" customWidth="1"/>
    <col min="4636" max="4636" width="37" style="126" customWidth="1"/>
    <col min="4637" max="4652" width="36.85546875" style="126" customWidth="1"/>
    <col min="4653" max="4653" width="37.140625" style="126" customWidth="1"/>
    <col min="4654" max="4655" width="36.85546875" style="126" customWidth="1"/>
    <col min="4656" max="4656" width="36.5703125" style="126" customWidth="1"/>
    <col min="4657" max="4658" width="36.85546875" style="126" customWidth="1"/>
    <col min="4659" max="4659" width="36.5703125" style="126" customWidth="1"/>
    <col min="4660" max="4660" width="37" style="126" customWidth="1"/>
    <col min="4661" max="4679" width="36.85546875" style="126" customWidth="1"/>
    <col min="4680" max="4680" width="37" style="126" customWidth="1"/>
    <col min="4681" max="4698" width="36.85546875" style="126" customWidth="1"/>
    <col min="4699" max="4699" width="36.5703125" style="126" customWidth="1"/>
    <col min="4700" max="4712" width="36.85546875" style="126" customWidth="1"/>
    <col min="4713" max="4713" width="36.5703125" style="126" customWidth="1"/>
    <col min="4714" max="4716" width="36.85546875" style="126" customWidth="1"/>
    <col min="4717" max="4717" width="36.5703125" style="126" customWidth="1"/>
    <col min="4718" max="4725" width="36.85546875" style="126" customWidth="1"/>
    <col min="4726" max="4726" width="36.5703125" style="126" customWidth="1"/>
    <col min="4727" max="4864" width="36.85546875" style="126"/>
    <col min="4865" max="4865" width="18.5703125" style="126" customWidth="1"/>
    <col min="4866" max="4874" width="31.42578125" style="126" customWidth="1"/>
    <col min="4875" max="4891" width="36.85546875" style="126" customWidth="1"/>
    <col min="4892" max="4892" width="37" style="126" customWidth="1"/>
    <col min="4893" max="4908" width="36.85546875" style="126" customWidth="1"/>
    <col min="4909" max="4909" width="37.140625" style="126" customWidth="1"/>
    <col min="4910" max="4911" width="36.85546875" style="126" customWidth="1"/>
    <col min="4912" max="4912" width="36.5703125" style="126" customWidth="1"/>
    <col min="4913" max="4914" width="36.85546875" style="126" customWidth="1"/>
    <col min="4915" max="4915" width="36.5703125" style="126" customWidth="1"/>
    <col min="4916" max="4916" width="37" style="126" customWidth="1"/>
    <col min="4917" max="4935" width="36.85546875" style="126" customWidth="1"/>
    <col min="4936" max="4936" width="37" style="126" customWidth="1"/>
    <col min="4937" max="4954" width="36.85546875" style="126" customWidth="1"/>
    <col min="4955" max="4955" width="36.5703125" style="126" customWidth="1"/>
    <col min="4956" max="4968" width="36.85546875" style="126" customWidth="1"/>
    <col min="4969" max="4969" width="36.5703125" style="126" customWidth="1"/>
    <col min="4970" max="4972" width="36.85546875" style="126" customWidth="1"/>
    <col min="4973" max="4973" width="36.5703125" style="126" customWidth="1"/>
    <col min="4974" max="4981" width="36.85546875" style="126" customWidth="1"/>
    <col min="4982" max="4982" width="36.5703125" style="126" customWidth="1"/>
    <col min="4983" max="5120" width="36.85546875" style="126"/>
    <col min="5121" max="5121" width="18.5703125" style="126" customWidth="1"/>
    <col min="5122" max="5130" width="31.42578125" style="126" customWidth="1"/>
    <col min="5131" max="5147" width="36.85546875" style="126" customWidth="1"/>
    <col min="5148" max="5148" width="37" style="126" customWidth="1"/>
    <col min="5149" max="5164" width="36.85546875" style="126" customWidth="1"/>
    <col min="5165" max="5165" width="37.140625" style="126" customWidth="1"/>
    <col min="5166" max="5167" width="36.85546875" style="126" customWidth="1"/>
    <col min="5168" max="5168" width="36.5703125" style="126" customWidth="1"/>
    <col min="5169" max="5170" width="36.85546875" style="126" customWidth="1"/>
    <col min="5171" max="5171" width="36.5703125" style="126" customWidth="1"/>
    <col min="5172" max="5172" width="37" style="126" customWidth="1"/>
    <col min="5173" max="5191" width="36.85546875" style="126" customWidth="1"/>
    <col min="5192" max="5192" width="37" style="126" customWidth="1"/>
    <col min="5193" max="5210" width="36.85546875" style="126" customWidth="1"/>
    <col min="5211" max="5211" width="36.5703125" style="126" customWidth="1"/>
    <col min="5212" max="5224" width="36.85546875" style="126" customWidth="1"/>
    <col min="5225" max="5225" width="36.5703125" style="126" customWidth="1"/>
    <col min="5226" max="5228" width="36.85546875" style="126" customWidth="1"/>
    <col min="5229" max="5229" width="36.5703125" style="126" customWidth="1"/>
    <col min="5230" max="5237" width="36.85546875" style="126" customWidth="1"/>
    <col min="5238" max="5238" width="36.5703125" style="126" customWidth="1"/>
    <col min="5239" max="5376" width="36.85546875" style="126"/>
    <col min="5377" max="5377" width="18.5703125" style="126" customWidth="1"/>
    <col min="5378" max="5386" width="31.42578125" style="126" customWidth="1"/>
    <col min="5387" max="5403" width="36.85546875" style="126" customWidth="1"/>
    <col min="5404" max="5404" width="37" style="126" customWidth="1"/>
    <col min="5405" max="5420" width="36.85546875" style="126" customWidth="1"/>
    <col min="5421" max="5421" width="37.140625" style="126" customWidth="1"/>
    <col min="5422" max="5423" width="36.85546875" style="126" customWidth="1"/>
    <col min="5424" max="5424" width="36.5703125" style="126" customWidth="1"/>
    <col min="5425" max="5426" width="36.85546875" style="126" customWidth="1"/>
    <col min="5427" max="5427" width="36.5703125" style="126" customWidth="1"/>
    <col min="5428" max="5428" width="37" style="126" customWidth="1"/>
    <col min="5429" max="5447" width="36.85546875" style="126" customWidth="1"/>
    <col min="5448" max="5448" width="37" style="126" customWidth="1"/>
    <col min="5449" max="5466" width="36.85546875" style="126" customWidth="1"/>
    <col min="5467" max="5467" width="36.5703125" style="126" customWidth="1"/>
    <col min="5468" max="5480" width="36.85546875" style="126" customWidth="1"/>
    <col min="5481" max="5481" width="36.5703125" style="126" customWidth="1"/>
    <col min="5482" max="5484" width="36.85546875" style="126" customWidth="1"/>
    <col min="5485" max="5485" width="36.5703125" style="126" customWidth="1"/>
    <col min="5486" max="5493" width="36.85546875" style="126" customWidth="1"/>
    <col min="5494" max="5494" width="36.5703125" style="126" customWidth="1"/>
    <col min="5495" max="5632" width="36.85546875" style="126"/>
    <col min="5633" max="5633" width="18.5703125" style="126" customWidth="1"/>
    <col min="5634" max="5642" width="31.42578125" style="126" customWidth="1"/>
    <col min="5643" max="5659" width="36.85546875" style="126" customWidth="1"/>
    <col min="5660" max="5660" width="37" style="126" customWidth="1"/>
    <col min="5661" max="5676" width="36.85546875" style="126" customWidth="1"/>
    <col min="5677" max="5677" width="37.140625" style="126" customWidth="1"/>
    <col min="5678" max="5679" width="36.85546875" style="126" customWidth="1"/>
    <col min="5680" max="5680" width="36.5703125" style="126" customWidth="1"/>
    <col min="5681" max="5682" width="36.85546875" style="126" customWidth="1"/>
    <col min="5683" max="5683" width="36.5703125" style="126" customWidth="1"/>
    <col min="5684" max="5684" width="37" style="126" customWidth="1"/>
    <col min="5685" max="5703" width="36.85546875" style="126" customWidth="1"/>
    <col min="5704" max="5704" width="37" style="126" customWidth="1"/>
    <col min="5705" max="5722" width="36.85546875" style="126" customWidth="1"/>
    <col min="5723" max="5723" width="36.5703125" style="126" customWidth="1"/>
    <col min="5724" max="5736" width="36.85546875" style="126" customWidth="1"/>
    <col min="5737" max="5737" width="36.5703125" style="126" customWidth="1"/>
    <col min="5738" max="5740" width="36.85546875" style="126" customWidth="1"/>
    <col min="5741" max="5741" width="36.5703125" style="126" customWidth="1"/>
    <col min="5742" max="5749" width="36.85546875" style="126" customWidth="1"/>
    <col min="5750" max="5750" width="36.5703125" style="126" customWidth="1"/>
    <col min="5751" max="5888" width="36.85546875" style="126"/>
    <col min="5889" max="5889" width="18.5703125" style="126" customWidth="1"/>
    <col min="5890" max="5898" width="31.42578125" style="126" customWidth="1"/>
    <col min="5899" max="5915" width="36.85546875" style="126" customWidth="1"/>
    <col min="5916" max="5916" width="37" style="126" customWidth="1"/>
    <col min="5917" max="5932" width="36.85546875" style="126" customWidth="1"/>
    <col min="5933" max="5933" width="37.140625" style="126" customWidth="1"/>
    <col min="5934" max="5935" width="36.85546875" style="126" customWidth="1"/>
    <col min="5936" max="5936" width="36.5703125" style="126" customWidth="1"/>
    <col min="5937" max="5938" width="36.85546875" style="126" customWidth="1"/>
    <col min="5939" max="5939" width="36.5703125" style="126" customWidth="1"/>
    <col min="5940" max="5940" width="37" style="126" customWidth="1"/>
    <col min="5941" max="5959" width="36.85546875" style="126" customWidth="1"/>
    <col min="5960" max="5960" width="37" style="126" customWidth="1"/>
    <col min="5961" max="5978" width="36.85546875" style="126" customWidth="1"/>
    <col min="5979" max="5979" width="36.5703125" style="126" customWidth="1"/>
    <col min="5980" max="5992" width="36.85546875" style="126" customWidth="1"/>
    <col min="5993" max="5993" width="36.5703125" style="126" customWidth="1"/>
    <col min="5994" max="5996" width="36.85546875" style="126" customWidth="1"/>
    <col min="5997" max="5997" width="36.5703125" style="126" customWidth="1"/>
    <col min="5998" max="6005" width="36.85546875" style="126" customWidth="1"/>
    <col min="6006" max="6006" width="36.5703125" style="126" customWidth="1"/>
    <col min="6007" max="6144" width="36.85546875" style="126"/>
    <col min="6145" max="6145" width="18.5703125" style="126" customWidth="1"/>
    <col min="6146" max="6154" width="31.42578125" style="126" customWidth="1"/>
    <col min="6155" max="6171" width="36.85546875" style="126" customWidth="1"/>
    <col min="6172" max="6172" width="37" style="126" customWidth="1"/>
    <col min="6173" max="6188" width="36.85546875" style="126" customWidth="1"/>
    <col min="6189" max="6189" width="37.140625" style="126" customWidth="1"/>
    <col min="6190" max="6191" width="36.85546875" style="126" customWidth="1"/>
    <col min="6192" max="6192" width="36.5703125" style="126" customWidth="1"/>
    <col min="6193" max="6194" width="36.85546875" style="126" customWidth="1"/>
    <col min="6195" max="6195" width="36.5703125" style="126" customWidth="1"/>
    <col min="6196" max="6196" width="37" style="126" customWidth="1"/>
    <col min="6197" max="6215" width="36.85546875" style="126" customWidth="1"/>
    <col min="6216" max="6216" width="37" style="126" customWidth="1"/>
    <col min="6217" max="6234" width="36.85546875" style="126" customWidth="1"/>
    <col min="6235" max="6235" width="36.5703125" style="126" customWidth="1"/>
    <col min="6236" max="6248" width="36.85546875" style="126" customWidth="1"/>
    <col min="6249" max="6249" width="36.5703125" style="126" customWidth="1"/>
    <col min="6250" max="6252" width="36.85546875" style="126" customWidth="1"/>
    <col min="6253" max="6253" width="36.5703125" style="126" customWidth="1"/>
    <col min="6254" max="6261" width="36.85546875" style="126" customWidth="1"/>
    <col min="6262" max="6262" width="36.5703125" style="126" customWidth="1"/>
    <col min="6263" max="6400" width="36.85546875" style="126"/>
    <col min="6401" max="6401" width="18.5703125" style="126" customWidth="1"/>
    <col min="6402" max="6410" width="31.42578125" style="126" customWidth="1"/>
    <col min="6411" max="6427" width="36.85546875" style="126" customWidth="1"/>
    <col min="6428" max="6428" width="37" style="126" customWidth="1"/>
    <col min="6429" max="6444" width="36.85546875" style="126" customWidth="1"/>
    <col min="6445" max="6445" width="37.140625" style="126" customWidth="1"/>
    <col min="6446" max="6447" width="36.85546875" style="126" customWidth="1"/>
    <col min="6448" max="6448" width="36.5703125" style="126" customWidth="1"/>
    <col min="6449" max="6450" width="36.85546875" style="126" customWidth="1"/>
    <col min="6451" max="6451" width="36.5703125" style="126" customWidth="1"/>
    <col min="6452" max="6452" width="37" style="126" customWidth="1"/>
    <col min="6453" max="6471" width="36.85546875" style="126" customWidth="1"/>
    <col min="6472" max="6472" width="37" style="126" customWidth="1"/>
    <col min="6473" max="6490" width="36.85546875" style="126" customWidth="1"/>
    <col min="6491" max="6491" width="36.5703125" style="126" customWidth="1"/>
    <col min="6492" max="6504" width="36.85546875" style="126" customWidth="1"/>
    <col min="6505" max="6505" width="36.5703125" style="126" customWidth="1"/>
    <col min="6506" max="6508" width="36.85546875" style="126" customWidth="1"/>
    <col min="6509" max="6509" width="36.5703125" style="126" customWidth="1"/>
    <col min="6510" max="6517" width="36.85546875" style="126" customWidth="1"/>
    <col min="6518" max="6518" width="36.5703125" style="126" customWidth="1"/>
    <col min="6519" max="6656" width="36.85546875" style="126"/>
    <col min="6657" max="6657" width="18.5703125" style="126" customWidth="1"/>
    <col min="6658" max="6666" width="31.42578125" style="126" customWidth="1"/>
    <col min="6667" max="6683" width="36.85546875" style="126" customWidth="1"/>
    <col min="6684" max="6684" width="37" style="126" customWidth="1"/>
    <col min="6685" max="6700" width="36.85546875" style="126" customWidth="1"/>
    <col min="6701" max="6701" width="37.140625" style="126" customWidth="1"/>
    <col min="6702" max="6703" width="36.85546875" style="126" customWidth="1"/>
    <col min="6704" max="6704" width="36.5703125" style="126" customWidth="1"/>
    <col min="6705" max="6706" width="36.85546875" style="126" customWidth="1"/>
    <col min="6707" max="6707" width="36.5703125" style="126" customWidth="1"/>
    <col min="6708" max="6708" width="37" style="126" customWidth="1"/>
    <col min="6709" max="6727" width="36.85546875" style="126" customWidth="1"/>
    <col min="6728" max="6728" width="37" style="126" customWidth="1"/>
    <col min="6729" max="6746" width="36.85546875" style="126" customWidth="1"/>
    <col min="6747" max="6747" width="36.5703125" style="126" customWidth="1"/>
    <col min="6748" max="6760" width="36.85546875" style="126" customWidth="1"/>
    <col min="6761" max="6761" width="36.5703125" style="126" customWidth="1"/>
    <col min="6762" max="6764" width="36.85546875" style="126" customWidth="1"/>
    <col min="6765" max="6765" width="36.5703125" style="126" customWidth="1"/>
    <col min="6766" max="6773" width="36.85546875" style="126" customWidth="1"/>
    <col min="6774" max="6774" width="36.5703125" style="126" customWidth="1"/>
    <col min="6775" max="6912" width="36.85546875" style="126"/>
    <col min="6913" max="6913" width="18.5703125" style="126" customWidth="1"/>
    <col min="6914" max="6922" width="31.42578125" style="126" customWidth="1"/>
    <col min="6923" max="6939" width="36.85546875" style="126" customWidth="1"/>
    <col min="6940" max="6940" width="37" style="126" customWidth="1"/>
    <col min="6941" max="6956" width="36.85546875" style="126" customWidth="1"/>
    <col min="6957" max="6957" width="37.140625" style="126" customWidth="1"/>
    <col min="6958" max="6959" width="36.85546875" style="126" customWidth="1"/>
    <col min="6960" max="6960" width="36.5703125" style="126" customWidth="1"/>
    <col min="6961" max="6962" width="36.85546875" style="126" customWidth="1"/>
    <col min="6963" max="6963" width="36.5703125" style="126" customWidth="1"/>
    <col min="6964" max="6964" width="37" style="126" customWidth="1"/>
    <col min="6965" max="6983" width="36.85546875" style="126" customWidth="1"/>
    <col min="6984" max="6984" width="37" style="126" customWidth="1"/>
    <col min="6985" max="7002" width="36.85546875" style="126" customWidth="1"/>
    <col min="7003" max="7003" width="36.5703125" style="126" customWidth="1"/>
    <col min="7004" max="7016" width="36.85546875" style="126" customWidth="1"/>
    <col min="7017" max="7017" width="36.5703125" style="126" customWidth="1"/>
    <col min="7018" max="7020" width="36.85546875" style="126" customWidth="1"/>
    <col min="7021" max="7021" width="36.5703125" style="126" customWidth="1"/>
    <col min="7022" max="7029" width="36.85546875" style="126" customWidth="1"/>
    <col min="7030" max="7030" width="36.5703125" style="126" customWidth="1"/>
    <col min="7031" max="7168" width="36.85546875" style="126"/>
    <col min="7169" max="7169" width="18.5703125" style="126" customWidth="1"/>
    <col min="7170" max="7178" width="31.42578125" style="126" customWidth="1"/>
    <col min="7179" max="7195" width="36.85546875" style="126" customWidth="1"/>
    <col min="7196" max="7196" width="37" style="126" customWidth="1"/>
    <col min="7197" max="7212" width="36.85546875" style="126" customWidth="1"/>
    <col min="7213" max="7213" width="37.140625" style="126" customWidth="1"/>
    <col min="7214" max="7215" width="36.85546875" style="126" customWidth="1"/>
    <col min="7216" max="7216" width="36.5703125" style="126" customWidth="1"/>
    <col min="7217" max="7218" width="36.85546875" style="126" customWidth="1"/>
    <col min="7219" max="7219" width="36.5703125" style="126" customWidth="1"/>
    <col min="7220" max="7220" width="37" style="126" customWidth="1"/>
    <col min="7221" max="7239" width="36.85546875" style="126" customWidth="1"/>
    <col min="7240" max="7240" width="37" style="126" customWidth="1"/>
    <col min="7241" max="7258" width="36.85546875" style="126" customWidth="1"/>
    <col min="7259" max="7259" width="36.5703125" style="126" customWidth="1"/>
    <col min="7260" max="7272" width="36.85546875" style="126" customWidth="1"/>
    <col min="7273" max="7273" width="36.5703125" style="126" customWidth="1"/>
    <col min="7274" max="7276" width="36.85546875" style="126" customWidth="1"/>
    <col min="7277" max="7277" width="36.5703125" style="126" customWidth="1"/>
    <col min="7278" max="7285" width="36.85546875" style="126" customWidth="1"/>
    <col min="7286" max="7286" width="36.5703125" style="126" customWidth="1"/>
    <col min="7287" max="7424" width="36.85546875" style="126"/>
    <col min="7425" max="7425" width="18.5703125" style="126" customWidth="1"/>
    <col min="7426" max="7434" width="31.42578125" style="126" customWidth="1"/>
    <col min="7435" max="7451" width="36.85546875" style="126" customWidth="1"/>
    <col min="7452" max="7452" width="37" style="126" customWidth="1"/>
    <col min="7453" max="7468" width="36.85546875" style="126" customWidth="1"/>
    <col min="7469" max="7469" width="37.140625" style="126" customWidth="1"/>
    <col min="7470" max="7471" width="36.85546875" style="126" customWidth="1"/>
    <col min="7472" max="7472" width="36.5703125" style="126" customWidth="1"/>
    <col min="7473" max="7474" width="36.85546875" style="126" customWidth="1"/>
    <col min="7475" max="7475" width="36.5703125" style="126" customWidth="1"/>
    <col min="7476" max="7476" width="37" style="126" customWidth="1"/>
    <col min="7477" max="7495" width="36.85546875" style="126" customWidth="1"/>
    <col min="7496" max="7496" width="37" style="126" customWidth="1"/>
    <col min="7497" max="7514" width="36.85546875" style="126" customWidth="1"/>
    <col min="7515" max="7515" width="36.5703125" style="126" customWidth="1"/>
    <col min="7516" max="7528" width="36.85546875" style="126" customWidth="1"/>
    <col min="7529" max="7529" width="36.5703125" style="126" customWidth="1"/>
    <col min="7530" max="7532" width="36.85546875" style="126" customWidth="1"/>
    <col min="7533" max="7533" width="36.5703125" style="126" customWidth="1"/>
    <col min="7534" max="7541" width="36.85546875" style="126" customWidth="1"/>
    <col min="7542" max="7542" width="36.5703125" style="126" customWidth="1"/>
    <col min="7543" max="7680" width="36.85546875" style="126"/>
    <col min="7681" max="7681" width="18.5703125" style="126" customWidth="1"/>
    <col min="7682" max="7690" width="31.42578125" style="126" customWidth="1"/>
    <col min="7691" max="7707" width="36.85546875" style="126" customWidth="1"/>
    <col min="7708" max="7708" width="37" style="126" customWidth="1"/>
    <col min="7709" max="7724" width="36.85546875" style="126" customWidth="1"/>
    <col min="7725" max="7725" width="37.140625" style="126" customWidth="1"/>
    <col min="7726" max="7727" width="36.85546875" style="126" customWidth="1"/>
    <col min="7728" max="7728" width="36.5703125" style="126" customWidth="1"/>
    <col min="7729" max="7730" width="36.85546875" style="126" customWidth="1"/>
    <col min="7731" max="7731" width="36.5703125" style="126" customWidth="1"/>
    <col min="7732" max="7732" width="37" style="126" customWidth="1"/>
    <col min="7733" max="7751" width="36.85546875" style="126" customWidth="1"/>
    <col min="7752" max="7752" width="37" style="126" customWidth="1"/>
    <col min="7753" max="7770" width="36.85546875" style="126" customWidth="1"/>
    <col min="7771" max="7771" width="36.5703125" style="126" customWidth="1"/>
    <col min="7772" max="7784" width="36.85546875" style="126" customWidth="1"/>
    <col min="7785" max="7785" width="36.5703125" style="126" customWidth="1"/>
    <col min="7786" max="7788" width="36.85546875" style="126" customWidth="1"/>
    <col min="7789" max="7789" width="36.5703125" style="126" customWidth="1"/>
    <col min="7790" max="7797" width="36.85546875" style="126" customWidth="1"/>
    <col min="7798" max="7798" width="36.5703125" style="126" customWidth="1"/>
    <col min="7799" max="7936" width="36.85546875" style="126"/>
    <col min="7937" max="7937" width="18.5703125" style="126" customWidth="1"/>
    <col min="7938" max="7946" width="31.42578125" style="126" customWidth="1"/>
    <col min="7947" max="7963" width="36.85546875" style="126" customWidth="1"/>
    <col min="7964" max="7964" width="37" style="126" customWidth="1"/>
    <col min="7965" max="7980" width="36.85546875" style="126" customWidth="1"/>
    <col min="7981" max="7981" width="37.140625" style="126" customWidth="1"/>
    <col min="7982" max="7983" width="36.85546875" style="126" customWidth="1"/>
    <col min="7984" max="7984" width="36.5703125" style="126" customWidth="1"/>
    <col min="7985" max="7986" width="36.85546875" style="126" customWidth="1"/>
    <col min="7987" max="7987" width="36.5703125" style="126" customWidth="1"/>
    <col min="7988" max="7988" width="37" style="126" customWidth="1"/>
    <col min="7989" max="8007" width="36.85546875" style="126" customWidth="1"/>
    <col min="8008" max="8008" width="37" style="126" customWidth="1"/>
    <col min="8009" max="8026" width="36.85546875" style="126" customWidth="1"/>
    <col min="8027" max="8027" width="36.5703125" style="126" customWidth="1"/>
    <col min="8028" max="8040" width="36.85546875" style="126" customWidth="1"/>
    <col min="8041" max="8041" width="36.5703125" style="126" customWidth="1"/>
    <col min="8042" max="8044" width="36.85546875" style="126" customWidth="1"/>
    <col min="8045" max="8045" width="36.5703125" style="126" customWidth="1"/>
    <col min="8046" max="8053" width="36.85546875" style="126" customWidth="1"/>
    <col min="8054" max="8054" width="36.5703125" style="126" customWidth="1"/>
    <col min="8055" max="8192" width="36.85546875" style="126"/>
    <col min="8193" max="8193" width="18.5703125" style="126" customWidth="1"/>
    <col min="8194" max="8202" width="31.42578125" style="126" customWidth="1"/>
    <col min="8203" max="8219" width="36.85546875" style="126" customWidth="1"/>
    <col min="8220" max="8220" width="37" style="126" customWidth="1"/>
    <col min="8221" max="8236" width="36.85546875" style="126" customWidth="1"/>
    <col min="8237" max="8237" width="37.140625" style="126" customWidth="1"/>
    <col min="8238" max="8239" width="36.85546875" style="126" customWidth="1"/>
    <col min="8240" max="8240" width="36.5703125" style="126" customWidth="1"/>
    <col min="8241" max="8242" width="36.85546875" style="126" customWidth="1"/>
    <col min="8243" max="8243" width="36.5703125" style="126" customWidth="1"/>
    <col min="8244" max="8244" width="37" style="126" customWidth="1"/>
    <col min="8245" max="8263" width="36.85546875" style="126" customWidth="1"/>
    <col min="8264" max="8264" width="37" style="126" customWidth="1"/>
    <col min="8265" max="8282" width="36.85546875" style="126" customWidth="1"/>
    <col min="8283" max="8283" width="36.5703125" style="126" customWidth="1"/>
    <col min="8284" max="8296" width="36.85546875" style="126" customWidth="1"/>
    <col min="8297" max="8297" width="36.5703125" style="126" customWidth="1"/>
    <col min="8298" max="8300" width="36.85546875" style="126" customWidth="1"/>
    <col min="8301" max="8301" width="36.5703125" style="126" customWidth="1"/>
    <col min="8302" max="8309" width="36.85546875" style="126" customWidth="1"/>
    <col min="8310" max="8310" width="36.5703125" style="126" customWidth="1"/>
    <col min="8311" max="8448" width="36.85546875" style="126"/>
    <col min="8449" max="8449" width="18.5703125" style="126" customWidth="1"/>
    <col min="8450" max="8458" width="31.42578125" style="126" customWidth="1"/>
    <col min="8459" max="8475" width="36.85546875" style="126" customWidth="1"/>
    <col min="8476" max="8476" width="37" style="126" customWidth="1"/>
    <col min="8477" max="8492" width="36.85546875" style="126" customWidth="1"/>
    <col min="8493" max="8493" width="37.140625" style="126" customWidth="1"/>
    <col min="8494" max="8495" width="36.85546875" style="126" customWidth="1"/>
    <col min="8496" max="8496" width="36.5703125" style="126" customWidth="1"/>
    <col min="8497" max="8498" width="36.85546875" style="126" customWidth="1"/>
    <col min="8499" max="8499" width="36.5703125" style="126" customWidth="1"/>
    <col min="8500" max="8500" width="37" style="126" customWidth="1"/>
    <col min="8501" max="8519" width="36.85546875" style="126" customWidth="1"/>
    <col min="8520" max="8520" width="37" style="126" customWidth="1"/>
    <col min="8521" max="8538" width="36.85546875" style="126" customWidth="1"/>
    <col min="8539" max="8539" width="36.5703125" style="126" customWidth="1"/>
    <col min="8540" max="8552" width="36.85546875" style="126" customWidth="1"/>
    <col min="8553" max="8553" width="36.5703125" style="126" customWidth="1"/>
    <col min="8554" max="8556" width="36.85546875" style="126" customWidth="1"/>
    <col min="8557" max="8557" width="36.5703125" style="126" customWidth="1"/>
    <col min="8558" max="8565" width="36.85546875" style="126" customWidth="1"/>
    <col min="8566" max="8566" width="36.5703125" style="126" customWidth="1"/>
    <col min="8567" max="8704" width="36.85546875" style="126"/>
    <col min="8705" max="8705" width="18.5703125" style="126" customWidth="1"/>
    <col min="8706" max="8714" width="31.42578125" style="126" customWidth="1"/>
    <col min="8715" max="8731" width="36.85546875" style="126" customWidth="1"/>
    <col min="8732" max="8732" width="37" style="126" customWidth="1"/>
    <col min="8733" max="8748" width="36.85546875" style="126" customWidth="1"/>
    <col min="8749" max="8749" width="37.140625" style="126" customWidth="1"/>
    <col min="8750" max="8751" width="36.85546875" style="126" customWidth="1"/>
    <col min="8752" max="8752" width="36.5703125" style="126" customWidth="1"/>
    <col min="8753" max="8754" width="36.85546875" style="126" customWidth="1"/>
    <col min="8755" max="8755" width="36.5703125" style="126" customWidth="1"/>
    <col min="8756" max="8756" width="37" style="126" customWidth="1"/>
    <col min="8757" max="8775" width="36.85546875" style="126" customWidth="1"/>
    <col min="8776" max="8776" width="37" style="126" customWidth="1"/>
    <col min="8777" max="8794" width="36.85546875" style="126" customWidth="1"/>
    <col min="8795" max="8795" width="36.5703125" style="126" customWidth="1"/>
    <col min="8796" max="8808" width="36.85546875" style="126" customWidth="1"/>
    <col min="8809" max="8809" width="36.5703125" style="126" customWidth="1"/>
    <col min="8810" max="8812" width="36.85546875" style="126" customWidth="1"/>
    <col min="8813" max="8813" width="36.5703125" style="126" customWidth="1"/>
    <col min="8814" max="8821" width="36.85546875" style="126" customWidth="1"/>
    <col min="8822" max="8822" width="36.5703125" style="126" customWidth="1"/>
    <col min="8823" max="8960" width="36.85546875" style="126"/>
    <col min="8961" max="8961" width="18.5703125" style="126" customWidth="1"/>
    <col min="8962" max="8970" width="31.42578125" style="126" customWidth="1"/>
    <col min="8971" max="8987" width="36.85546875" style="126" customWidth="1"/>
    <col min="8988" max="8988" width="37" style="126" customWidth="1"/>
    <col min="8989" max="9004" width="36.85546875" style="126" customWidth="1"/>
    <col min="9005" max="9005" width="37.140625" style="126" customWidth="1"/>
    <col min="9006" max="9007" width="36.85546875" style="126" customWidth="1"/>
    <col min="9008" max="9008" width="36.5703125" style="126" customWidth="1"/>
    <col min="9009" max="9010" width="36.85546875" style="126" customWidth="1"/>
    <col min="9011" max="9011" width="36.5703125" style="126" customWidth="1"/>
    <col min="9012" max="9012" width="37" style="126" customWidth="1"/>
    <col min="9013" max="9031" width="36.85546875" style="126" customWidth="1"/>
    <col min="9032" max="9032" width="37" style="126" customWidth="1"/>
    <col min="9033" max="9050" width="36.85546875" style="126" customWidth="1"/>
    <col min="9051" max="9051" width="36.5703125" style="126" customWidth="1"/>
    <col min="9052" max="9064" width="36.85546875" style="126" customWidth="1"/>
    <col min="9065" max="9065" width="36.5703125" style="126" customWidth="1"/>
    <col min="9066" max="9068" width="36.85546875" style="126" customWidth="1"/>
    <col min="9069" max="9069" width="36.5703125" style="126" customWidth="1"/>
    <col min="9070" max="9077" width="36.85546875" style="126" customWidth="1"/>
    <col min="9078" max="9078" width="36.5703125" style="126" customWidth="1"/>
    <col min="9079" max="9216" width="36.85546875" style="126"/>
    <col min="9217" max="9217" width="18.5703125" style="126" customWidth="1"/>
    <col min="9218" max="9226" width="31.42578125" style="126" customWidth="1"/>
    <col min="9227" max="9243" width="36.85546875" style="126" customWidth="1"/>
    <col min="9244" max="9244" width="37" style="126" customWidth="1"/>
    <col min="9245" max="9260" width="36.85546875" style="126" customWidth="1"/>
    <col min="9261" max="9261" width="37.140625" style="126" customWidth="1"/>
    <col min="9262" max="9263" width="36.85546875" style="126" customWidth="1"/>
    <col min="9264" max="9264" width="36.5703125" style="126" customWidth="1"/>
    <col min="9265" max="9266" width="36.85546875" style="126" customWidth="1"/>
    <col min="9267" max="9267" width="36.5703125" style="126" customWidth="1"/>
    <col min="9268" max="9268" width="37" style="126" customWidth="1"/>
    <col min="9269" max="9287" width="36.85546875" style="126" customWidth="1"/>
    <col min="9288" max="9288" width="37" style="126" customWidth="1"/>
    <col min="9289" max="9306" width="36.85546875" style="126" customWidth="1"/>
    <col min="9307" max="9307" width="36.5703125" style="126" customWidth="1"/>
    <col min="9308" max="9320" width="36.85546875" style="126" customWidth="1"/>
    <col min="9321" max="9321" width="36.5703125" style="126" customWidth="1"/>
    <col min="9322" max="9324" width="36.85546875" style="126" customWidth="1"/>
    <col min="9325" max="9325" width="36.5703125" style="126" customWidth="1"/>
    <col min="9326" max="9333" width="36.85546875" style="126" customWidth="1"/>
    <col min="9334" max="9334" width="36.5703125" style="126" customWidth="1"/>
    <col min="9335" max="9472" width="36.85546875" style="126"/>
    <col min="9473" max="9473" width="18.5703125" style="126" customWidth="1"/>
    <col min="9474" max="9482" width="31.42578125" style="126" customWidth="1"/>
    <col min="9483" max="9499" width="36.85546875" style="126" customWidth="1"/>
    <col min="9500" max="9500" width="37" style="126" customWidth="1"/>
    <col min="9501" max="9516" width="36.85546875" style="126" customWidth="1"/>
    <col min="9517" max="9517" width="37.140625" style="126" customWidth="1"/>
    <col min="9518" max="9519" width="36.85546875" style="126" customWidth="1"/>
    <col min="9520" max="9520" width="36.5703125" style="126" customWidth="1"/>
    <col min="9521" max="9522" width="36.85546875" style="126" customWidth="1"/>
    <col min="9523" max="9523" width="36.5703125" style="126" customWidth="1"/>
    <col min="9524" max="9524" width="37" style="126" customWidth="1"/>
    <col min="9525" max="9543" width="36.85546875" style="126" customWidth="1"/>
    <col min="9544" max="9544" width="37" style="126" customWidth="1"/>
    <col min="9545" max="9562" width="36.85546875" style="126" customWidth="1"/>
    <col min="9563" max="9563" width="36.5703125" style="126" customWidth="1"/>
    <col min="9564" max="9576" width="36.85546875" style="126" customWidth="1"/>
    <col min="9577" max="9577" width="36.5703125" style="126" customWidth="1"/>
    <col min="9578" max="9580" width="36.85546875" style="126" customWidth="1"/>
    <col min="9581" max="9581" width="36.5703125" style="126" customWidth="1"/>
    <col min="9582" max="9589" width="36.85546875" style="126" customWidth="1"/>
    <col min="9590" max="9590" width="36.5703125" style="126" customWidth="1"/>
    <col min="9591" max="9728" width="36.85546875" style="126"/>
    <col min="9729" max="9729" width="18.5703125" style="126" customWidth="1"/>
    <col min="9730" max="9738" width="31.42578125" style="126" customWidth="1"/>
    <col min="9739" max="9755" width="36.85546875" style="126" customWidth="1"/>
    <col min="9756" max="9756" width="37" style="126" customWidth="1"/>
    <col min="9757" max="9772" width="36.85546875" style="126" customWidth="1"/>
    <col min="9773" max="9773" width="37.140625" style="126" customWidth="1"/>
    <col min="9774" max="9775" width="36.85546875" style="126" customWidth="1"/>
    <col min="9776" max="9776" width="36.5703125" style="126" customWidth="1"/>
    <col min="9777" max="9778" width="36.85546875" style="126" customWidth="1"/>
    <col min="9779" max="9779" width="36.5703125" style="126" customWidth="1"/>
    <col min="9780" max="9780" width="37" style="126" customWidth="1"/>
    <col min="9781" max="9799" width="36.85546875" style="126" customWidth="1"/>
    <col min="9800" max="9800" width="37" style="126" customWidth="1"/>
    <col min="9801" max="9818" width="36.85546875" style="126" customWidth="1"/>
    <col min="9819" max="9819" width="36.5703125" style="126" customWidth="1"/>
    <col min="9820" max="9832" width="36.85546875" style="126" customWidth="1"/>
    <col min="9833" max="9833" width="36.5703125" style="126" customWidth="1"/>
    <col min="9834" max="9836" width="36.85546875" style="126" customWidth="1"/>
    <col min="9837" max="9837" width="36.5703125" style="126" customWidth="1"/>
    <col min="9838" max="9845" width="36.85546875" style="126" customWidth="1"/>
    <col min="9846" max="9846" width="36.5703125" style="126" customWidth="1"/>
    <col min="9847" max="9984" width="36.85546875" style="126"/>
    <col min="9985" max="9985" width="18.5703125" style="126" customWidth="1"/>
    <col min="9986" max="9994" width="31.42578125" style="126" customWidth="1"/>
    <col min="9995" max="10011" width="36.85546875" style="126" customWidth="1"/>
    <col min="10012" max="10012" width="37" style="126" customWidth="1"/>
    <col min="10013" max="10028" width="36.85546875" style="126" customWidth="1"/>
    <col min="10029" max="10029" width="37.140625" style="126" customWidth="1"/>
    <col min="10030" max="10031" width="36.85546875" style="126" customWidth="1"/>
    <col min="10032" max="10032" width="36.5703125" style="126" customWidth="1"/>
    <col min="10033" max="10034" width="36.85546875" style="126" customWidth="1"/>
    <col min="10035" max="10035" width="36.5703125" style="126" customWidth="1"/>
    <col min="10036" max="10036" width="37" style="126" customWidth="1"/>
    <col min="10037" max="10055" width="36.85546875" style="126" customWidth="1"/>
    <col min="10056" max="10056" width="37" style="126" customWidth="1"/>
    <col min="10057" max="10074" width="36.85546875" style="126" customWidth="1"/>
    <col min="10075" max="10075" width="36.5703125" style="126" customWidth="1"/>
    <col min="10076" max="10088" width="36.85546875" style="126" customWidth="1"/>
    <col min="10089" max="10089" width="36.5703125" style="126" customWidth="1"/>
    <col min="10090" max="10092" width="36.85546875" style="126" customWidth="1"/>
    <col min="10093" max="10093" width="36.5703125" style="126" customWidth="1"/>
    <col min="10094" max="10101" width="36.85546875" style="126" customWidth="1"/>
    <col min="10102" max="10102" width="36.5703125" style="126" customWidth="1"/>
    <col min="10103" max="10240" width="36.85546875" style="126"/>
    <col min="10241" max="10241" width="18.5703125" style="126" customWidth="1"/>
    <col min="10242" max="10250" width="31.42578125" style="126" customWidth="1"/>
    <col min="10251" max="10267" width="36.85546875" style="126" customWidth="1"/>
    <col min="10268" max="10268" width="37" style="126" customWidth="1"/>
    <col min="10269" max="10284" width="36.85546875" style="126" customWidth="1"/>
    <col min="10285" max="10285" width="37.140625" style="126" customWidth="1"/>
    <col min="10286" max="10287" width="36.85546875" style="126" customWidth="1"/>
    <col min="10288" max="10288" width="36.5703125" style="126" customWidth="1"/>
    <col min="10289" max="10290" width="36.85546875" style="126" customWidth="1"/>
    <col min="10291" max="10291" width="36.5703125" style="126" customWidth="1"/>
    <col min="10292" max="10292" width="37" style="126" customWidth="1"/>
    <col min="10293" max="10311" width="36.85546875" style="126" customWidth="1"/>
    <col min="10312" max="10312" width="37" style="126" customWidth="1"/>
    <col min="10313" max="10330" width="36.85546875" style="126" customWidth="1"/>
    <col min="10331" max="10331" width="36.5703125" style="126" customWidth="1"/>
    <col min="10332" max="10344" width="36.85546875" style="126" customWidth="1"/>
    <col min="10345" max="10345" width="36.5703125" style="126" customWidth="1"/>
    <col min="10346" max="10348" width="36.85546875" style="126" customWidth="1"/>
    <col min="10349" max="10349" width="36.5703125" style="126" customWidth="1"/>
    <col min="10350" max="10357" width="36.85546875" style="126" customWidth="1"/>
    <col min="10358" max="10358" width="36.5703125" style="126" customWidth="1"/>
    <col min="10359" max="10496" width="36.85546875" style="126"/>
    <col min="10497" max="10497" width="18.5703125" style="126" customWidth="1"/>
    <col min="10498" max="10506" width="31.42578125" style="126" customWidth="1"/>
    <col min="10507" max="10523" width="36.85546875" style="126" customWidth="1"/>
    <col min="10524" max="10524" width="37" style="126" customWidth="1"/>
    <col min="10525" max="10540" width="36.85546875" style="126" customWidth="1"/>
    <col min="10541" max="10541" width="37.140625" style="126" customWidth="1"/>
    <col min="10542" max="10543" width="36.85546875" style="126" customWidth="1"/>
    <col min="10544" max="10544" width="36.5703125" style="126" customWidth="1"/>
    <col min="10545" max="10546" width="36.85546875" style="126" customWidth="1"/>
    <col min="10547" max="10547" width="36.5703125" style="126" customWidth="1"/>
    <col min="10548" max="10548" width="37" style="126" customWidth="1"/>
    <col min="10549" max="10567" width="36.85546875" style="126" customWidth="1"/>
    <col min="10568" max="10568" width="37" style="126" customWidth="1"/>
    <col min="10569" max="10586" width="36.85546875" style="126" customWidth="1"/>
    <col min="10587" max="10587" width="36.5703125" style="126" customWidth="1"/>
    <col min="10588" max="10600" width="36.85546875" style="126" customWidth="1"/>
    <col min="10601" max="10601" width="36.5703125" style="126" customWidth="1"/>
    <col min="10602" max="10604" width="36.85546875" style="126" customWidth="1"/>
    <col min="10605" max="10605" width="36.5703125" style="126" customWidth="1"/>
    <col min="10606" max="10613" width="36.85546875" style="126" customWidth="1"/>
    <col min="10614" max="10614" width="36.5703125" style="126" customWidth="1"/>
    <col min="10615" max="10752" width="36.85546875" style="126"/>
    <col min="10753" max="10753" width="18.5703125" style="126" customWidth="1"/>
    <col min="10754" max="10762" width="31.42578125" style="126" customWidth="1"/>
    <col min="10763" max="10779" width="36.85546875" style="126" customWidth="1"/>
    <col min="10780" max="10780" width="37" style="126" customWidth="1"/>
    <col min="10781" max="10796" width="36.85546875" style="126" customWidth="1"/>
    <col min="10797" max="10797" width="37.140625" style="126" customWidth="1"/>
    <col min="10798" max="10799" width="36.85546875" style="126" customWidth="1"/>
    <col min="10800" max="10800" width="36.5703125" style="126" customWidth="1"/>
    <col min="10801" max="10802" width="36.85546875" style="126" customWidth="1"/>
    <col min="10803" max="10803" width="36.5703125" style="126" customWidth="1"/>
    <col min="10804" max="10804" width="37" style="126" customWidth="1"/>
    <col min="10805" max="10823" width="36.85546875" style="126" customWidth="1"/>
    <col min="10824" max="10824" width="37" style="126" customWidth="1"/>
    <col min="10825" max="10842" width="36.85546875" style="126" customWidth="1"/>
    <col min="10843" max="10843" width="36.5703125" style="126" customWidth="1"/>
    <col min="10844" max="10856" width="36.85546875" style="126" customWidth="1"/>
    <col min="10857" max="10857" width="36.5703125" style="126" customWidth="1"/>
    <col min="10858" max="10860" width="36.85546875" style="126" customWidth="1"/>
    <col min="10861" max="10861" width="36.5703125" style="126" customWidth="1"/>
    <col min="10862" max="10869" width="36.85546875" style="126" customWidth="1"/>
    <col min="10870" max="10870" width="36.5703125" style="126" customWidth="1"/>
    <col min="10871" max="11008" width="36.85546875" style="126"/>
    <col min="11009" max="11009" width="18.5703125" style="126" customWidth="1"/>
    <col min="11010" max="11018" width="31.42578125" style="126" customWidth="1"/>
    <col min="11019" max="11035" width="36.85546875" style="126" customWidth="1"/>
    <col min="11036" max="11036" width="37" style="126" customWidth="1"/>
    <col min="11037" max="11052" width="36.85546875" style="126" customWidth="1"/>
    <col min="11053" max="11053" width="37.140625" style="126" customWidth="1"/>
    <col min="11054" max="11055" width="36.85546875" style="126" customWidth="1"/>
    <col min="11056" max="11056" width="36.5703125" style="126" customWidth="1"/>
    <col min="11057" max="11058" width="36.85546875" style="126" customWidth="1"/>
    <col min="11059" max="11059" width="36.5703125" style="126" customWidth="1"/>
    <col min="11060" max="11060" width="37" style="126" customWidth="1"/>
    <col min="11061" max="11079" width="36.85546875" style="126" customWidth="1"/>
    <col min="11080" max="11080" width="37" style="126" customWidth="1"/>
    <col min="11081" max="11098" width="36.85546875" style="126" customWidth="1"/>
    <col min="11099" max="11099" width="36.5703125" style="126" customWidth="1"/>
    <col min="11100" max="11112" width="36.85546875" style="126" customWidth="1"/>
    <col min="11113" max="11113" width="36.5703125" style="126" customWidth="1"/>
    <col min="11114" max="11116" width="36.85546875" style="126" customWidth="1"/>
    <col min="11117" max="11117" width="36.5703125" style="126" customWidth="1"/>
    <col min="11118" max="11125" width="36.85546875" style="126" customWidth="1"/>
    <col min="11126" max="11126" width="36.5703125" style="126" customWidth="1"/>
    <col min="11127" max="11264" width="36.85546875" style="126"/>
    <col min="11265" max="11265" width="18.5703125" style="126" customWidth="1"/>
    <col min="11266" max="11274" width="31.42578125" style="126" customWidth="1"/>
    <col min="11275" max="11291" width="36.85546875" style="126" customWidth="1"/>
    <col min="11292" max="11292" width="37" style="126" customWidth="1"/>
    <col min="11293" max="11308" width="36.85546875" style="126" customWidth="1"/>
    <col min="11309" max="11309" width="37.140625" style="126" customWidth="1"/>
    <col min="11310" max="11311" width="36.85546875" style="126" customWidth="1"/>
    <col min="11312" max="11312" width="36.5703125" style="126" customWidth="1"/>
    <col min="11313" max="11314" width="36.85546875" style="126" customWidth="1"/>
    <col min="11315" max="11315" width="36.5703125" style="126" customWidth="1"/>
    <col min="11316" max="11316" width="37" style="126" customWidth="1"/>
    <col min="11317" max="11335" width="36.85546875" style="126" customWidth="1"/>
    <col min="11336" max="11336" width="37" style="126" customWidth="1"/>
    <col min="11337" max="11354" width="36.85546875" style="126" customWidth="1"/>
    <col min="11355" max="11355" width="36.5703125" style="126" customWidth="1"/>
    <col min="11356" max="11368" width="36.85546875" style="126" customWidth="1"/>
    <col min="11369" max="11369" width="36.5703125" style="126" customWidth="1"/>
    <col min="11370" max="11372" width="36.85546875" style="126" customWidth="1"/>
    <col min="11373" max="11373" width="36.5703125" style="126" customWidth="1"/>
    <col min="11374" max="11381" width="36.85546875" style="126" customWidth="1"/>
    <col min="11382" max="11382" width="36.5703125" style="126" customWidth="1"/>
    <col min="11383" max="11520" width="36.85546875" style="126"/>
    <col min="11521" max="11521" width="18.5703125" style="126" customWidth="1"/>
    <col min="11522" max="11530" width="31.42578125" style="126" customWidth="1"/>
    <col min="11531" max="11547" width="36.85546875" style="126" customWidth="1"/>
    <col min="11548" max="11548" width="37" style="126" customWidth="1"/>
    <col min="11549" max="11564" width="36.85546875" style="126" customWidth="1"/>
    <col min="11565" max="11565" width="37.140625" style="126" customWidth="1"/>
    <col min="11566" max="11567" width="36.85546875" style="126" customWidth="1"/>
    <col min="11568" max="11568" width="36.5703125" style="126" customWidth="1"/>
    <col min="11569" max="11570" width="36.85546875" style="126" customWidth="1"/>
    <col min="11571" max="11571" width="36.5703125" style="126" customWidth="1"/>
    <col min="11572" max="11572" width="37" style="126" customWidth="1"/>
    <col min="11573" max="11591" width="36.85546875" style="126" customWidth="1"/>
    <col min="11592" max="11592" width="37" style="126" customWidth="1"/>
    <col min="11593" max="11610" width="36.85546875" style="126" customWidth="1"/>
    <col min="11611" max="11611" width="36.5703125" style="126" customWidth="1"/>
    <col min="11612" max="11624" width="36.85546875" style="126" customWidth="1"/>
    <col min="11625" max="11625" width="36.5703125" style="126" customWidth="1"/>
    <col min="11626" max="11628" width="36.85546875" style="126" customWidth="1"/>
    <col min="11629" max="11629" width="36.5703125" style="126" customWidth="1"/>
    <col min="11630" max="11637" width="36.85546875" style="126" customWidth="1"/>
    <col min="11638" max="11638" width="36.5703125" style="126" customWidth="1"/>
    <col min="11639" max="11776" width="36.85546875" style="126"/>
    <col min="11777" max="11777" width="18.5703125" style="126" customWidth="1"/>
    <col min="11778" max="11786" width="31.42578125" style="126" customWidth="1"/>
    <col min="11787" max="11803" width="36.85546875" style="126" customWidth="1"/>
    <col min="11804" max="11804" width="37" style="126" customWidth="1"/>
    <col min="11805" max="11820" width="36.85546875" style="126" customWidth="1"/>
    <col min="11821" max="11821" width="37.140625" style="126" customWidth="1"/>
    <col min="11822" max="11823" width="36.85546875" style="126" customWidth="1"/>
    <col min="11824" max="11824" width="36.5703125" style="126" customWidth="1"/>
    <col min="11825" max="11826" width="36.85546875" style="126" customWidth="1"/>
    <col min="11827" max="11827" width="36.5703125" style="126" customWidth="1"/>
    <col min="11828" max="11828" width="37" style="126" customWidth="1"/>
    <col min="11829" max="11847" width="36.85546875" style="126" customWidth="1"/>
    <col min="11848" max="11848" width="37" style="126" customWidth="1"/>
    <col min="11849" max="11866" width="36.85546875" style="126" customWidth="1"/>
    <col min="11867" max="11867" width="36.5703125" style="126" customWidth="1"/>
    <col min="11868" max="11880" width="36.85546875" style="126" customWidth="1"/>
    <col min="11881" max="11881" width="36.5703125" style="126" customWidth="1"/>
    <col min="11882" max="11884" width="36.85546875" style="126" customWidth="1"/>
    <col min="11885" max="11885" width="36.5703125" style="126" customWidth="1"/>
    <col min="11886" max="11893" width="36.85546875" style="126" customWidth="1"/>
    <col min="11894" max="11894" width="36.5703125" style="126" customWidth="1"/>
    <col min="11895" max="12032" width="36.85546875" style="126"/>
    <col min="12033" max="12033" width="18.5703125" style="126" customWidth="1"/>
    <col min="12034" max="12042" width="31.42578125" style="126" customWidth="1"/>
    <col min="12043" max="12059" width="36.85546875" style="126" customWidth="1"/>
    <col min="12060" max="12060" width="37" style="126" customWidth="1"/>
    <col min="12061" max="12076" width="36.85546875" style="126" customWidth="1"/>
    <col min="12077" max="12077" width="37.140625" style="126" customWidth="1"/>
    <col min="12078" max="12079" width="36.85546875" style="126" customWidth="1"/>
    <col min="12080" max="12080" width="36.5703125" style="126" customWidth="1"/>
    <col min="12081" max="12082" width="36.85546875" style="126" customWidth="1"/>
    <col min="12083" max="12083" width="36.5703125" style="126" customWidth="1"/>
    <col min="12084" max="12084" width="37" style="126" customWidth="1"/>
    <col min="12085" max="12103" width="36.85546875" style="126" customWidth="1"/>
    <col min="12104" max="12104" width="37" style="126" customWidth="1"/>
    <col min="12105" max="12122" width="36.85546875" style="126" customWidth="1"/>
    <col min="12123" max="12123" width="36.5703125" style="126" customWidth="1"/>
    <col min="12124" max="12136" width="36.85546875" style="126" customWidth="1"/>
    <col min="12137" max="12137" width="36.5703125" style="126" customWidth="1"/>
    <col min="12138" max="12140" width="36.85546875" style="126" customWidth="1"/>
    <col min="12141" max="12141" width="36.5703125" style="126" customWidth="1"/>
    <col min="12142" max="12149" width="36.85546875" style="126" customWidth="1"/>
    <col min="12150" max="12150" width="36.5703125" style="126" customWidth="1"/>
    <col min="12151" max="12288" width="36.85546875" style="126"/>
    <col min="12289" max="12289" width="18.5703125" style="126" customWidth="1"/>
    <col min="12290" max="12298" width="31.42578125" style="126" customWidth="1"/>
    <col min="12299" max="12315" width="36.85546875" style="126" customWidth="1"/>
    <col min="12316" max="12316" width="37" style="126" customWidth="1"/>
    <col min="12317" max="12332" width="36.85546875" style="126" customWidth="1"/>
    <col min="12333" max="12333" width="37.140625" style="126" customWidth="1"/>
    <col min="12334" max="12335" width="36.85546875" style="126" customWidth="1"/>
    <col min="12336" max="12336" width="36.5703125" style="126" customWidth="1"/>
    <col min="12337" max="12338" width="36.85546875" style="126" customWidth="1"/>
    <col min="12339" max="12339" width="36.5703125" style="126" customWidth="1"/>
    <col min="12340" max="12340" width="37" style="126" customWidth="1"/>
    <col min="12341" max="12359" width="36.85546875" style="126" customWidth="1"/>
    <col min="12360" max="12360" width="37" style="126" customWidth="1"/>
    <col min="12361" max="12378" width="36.85546875" style="126" customWidth="1"/>
    <col min="12379" max="12379" width="36.5703125" style="126" customWidth="1"/>
    <col min="12380" max="12392" width="36.85546875" style="126" customWidth="1"/>
    <col min="12393" max="12393" width="36.5703125" style="126" customWidth="1"/>
    <col min="12394" max="12396" width="36.85546875" style="126" customWidth="1"/>
    <col min="12397" max="12397" width="36.5703125" style="126" customWidth="1"/>
    <col min="12398" max="12405" width="36.85546875" style="126" customWidth="1"/>
    <col min="12406" max="12406" width="36.5703125" style="126" customWidth="1"/>
    <col min="12407" max="12544" width="36.85546875" style="126"/>
    <col min="12545" max="12545" width="18.5703125" style="126" customWidth="1"/>
    <col min="12546" max="12554" width="31.42578125" style="126" customWidth="1"/>
    <col min="12555" max="12571" width="36.85546875" style="126" customWidth="1"/>
    <col min="12572" max="12572" width="37" style="126" customWidth="1"/>
    <col min="12573" max="12588" width="36.85546875" style="126" customWidth="1"/>
    <col min="12589" max="12589" width="37.140625" style="126" customWidth="1"/>
    <col min="12590" max="12591" width="36.85546875" style="126" customWidth="1"/>
    <col min="12592" max="12592" width="36.5703125" style="126" customWidth="1"/>
    <col min="12593" max="12594" width="36.85546875" style="126" customWidth="1"/>
    <col min="12595" max="12595" width="36.5703125" style="126" customWidth="1"/>
    <col min="12596" max="12596" width="37" style="126" customWidth="1"/>
    <col min="12597" max="12615" width="36.85546875" style="126" customWidth="1"/>
    <col min="12616" max="12616" width="37" style="126" customWidth="1"/>
    <col min="12617" max="12634" width="36.85546875" style="126" customWidth="1"/>
    <col min="12635" max="12635" width="36.5703125" style="126" customWidth="1"/>
    <col min="12636" max="12648" width="36.85546875" style="126" customWidth="1"/>
    <col min="12649" max="12649" width="36.5703125" style="126" customWidth="1"/>
    <col min="12650" max="12652" width="36.85546875" style="126" customWidth="1"/>
    <col min="12653" max="12653" width="36.5703125" style="126" customWidth="1"/>
    <col min="12654" max="12661" width="36.85546875" style="126" customWidth="1"/>
    <col min="12662" max="12662" width="36.5703125" style="126" customWidth="1"/>
    <col min="12663" max="12800" width="36.85546875" style="126"/>
    <col min="12801" max="12801" width="18.5703125" style="126" customWidth="1"/>
    <col min="12802" max="12810" width="31.42578125" style="126" customWidth="1"/>
    <col min="12811" max="12827" width="36.85546875" style="126" customWidth="1"/>
    <col min="12828" max="12828" width="37" style="126" customWidth="1"/>
    <col min="12829" max="12844" width="36.85546875" style="126" customWidth="1"/>
    <col min="12845" max="12845" width="37.140625" style="126" customWidth="1"/>
    <col min="12846" max="12847" width="36.85546875" style="126" customWidth="1"/>
    <col min="12848" max="12848" width="36.5703125" style="126" customWidth="1"/>
    <col min="12849" max="12850" width="36.85546875" style="126" customWidth="1"/>
    <col min="12851" max="12851" width="36.5703125" style="126" customWidth="1"/>
    <col min="12852" max="12852" width="37" style="126" customWidth="1"/>
    <col min="12853" max="12871" width="36.85546875" style="126" customWidth="1"/>
    <col min="12872" max="12872" width="37" style="126" customWidth="1"/>
    <col min="12873" max="12890" width="36.85546875" style="126" customWidth="1"/>
    <col min="12891" max="12891" width="36.5703125" style="126" customWidth="1"/>
    <col min="12892" max="12904" width="36.85546875" style="126" customWidth="1"/>
    <col min="12905" max="12905" width="36.5703125" style="126" customWidth="1"/>
    <col min="12906" max="12908" width="36.85546875" style="126" customWidth="1"/>
    <col min="12909" max="12909" width="36.5703125" style="126" customWidth="1"/>
    <col min="12910" max="12917" width="36.85546875" style="126" customWidth="1"/>
    <col min="12918" max="12918" width="36.5703125" style="126" customWidth="1"/>
    <col min="12919" max="13056" width="36.85546875" style="126"/>
    <col min="13057" max="13057" width="18.5703125" style="126" customWidth="1"/>
    <col min="13058" max="13066" width="31.42578125" style="126" customWidth="1"/>
    <col min="13067" max="13083" width="36.85546875" style="126" customWidth="1"/>
    <col min="13084" max="13084" width="37" style="126" customWidth="1"/>
    <col min="13085" max="13100" width="36.85546875" style="126" customWidth="1"/>
    <col min="13101" max="13101" width="37.140625" style="126" customWidth="1"/>
    <col min="13102" max="13103" width="36.85546875" style="126" customWidth="1"/>
    <col min="13104" max="13104" width="36.5703125" style="126" customWidth="1"/>
    <col min="13105" max="13106" width="36.85546875" style="126" customWidth="1"/>
    <col min="13107" max="13107" width="36.5703125" style="126" customWidth="1"/>
    <col min="13108" max="13108" width="37" style="126" customWidth="1"/>
    <col min="13109" max="13127" width="36.85546875" style="126" customWidth="1"/>
    <col min="13128" max="13128" width="37" style="126" customWidth="1"/>
    <col min="13129" max="13146" width="36.85546875" style="126" customWidth="1"/>
    <col min="13147" max="13147" width="36.5703125" style="126" customWidth="1"/>
    <col min="13148" max="13160" width="36.85546875" style="126" customWidth="1"/>
    <col min="13161" max="13161" width="36.5703125" style="126" customWidth="1"/>
    <col min="13162" max="13164" width="36.85546875" style="126" customWidth="1"/>
    <col min="13165" max="13165" width="36.5703125" style="126" customWidth="1"/>
    <col min="13166" max="13173" width="36.85546875" style="126" customWidth="1"/>
    <col min="13174" max="13174" width="36.5703125" style="126" customWidth="1"/>
    <col min="13175" max="13312" width="36.85546875" style="126"/>
    <col min="13313" max="13313" width="18.5703125" style="126" customWidth="1"/>
    <col min="13314" max="13322" width="31.42578125" style="126" customWidth="1"/>
    <col min="13323" max="13339" width="36.85546875" style="126" customWidth="1"/>
    <col min="13340" max="13340" width="37" style="126" customWidth="1"/>
    <col min="13341" max="13356" width="36.85546875" style="126" customWidth="1"/>
    <col min="13357" max="13357" width="37.140625" style="126" customWidth="1"/>
    <col min="13358" max="13359" width="36.85546875" style="126" customWidth="1"/>
    <col min="13360" max="13360" width="36.5703125" style="126" customWidth="1"/>
    <col min="13361" max="13362" width="36.85546875" style="126" customWidth="1"/>
    <col min="13363" max="13363" width="36.5703125" style="126" customWidth="1"/>
    <col min="13364" max="13364" width="37" style="126" customWidth="1"/>
    <col min="13365" max="13383" width="36.85546875" style="126" customWidth="1"/>
    <col min="13384" max="13384" width="37" style="126" customWidth="1"/>
    <col min="13385" max="13402" width="36.85546875" style="126" customWidth="1"/>
    <col min="13403" max="13403" width="36.5703125" style="126" customWidth="1"/>
    <col min="13404" max="13416" width="36.85546875" style="126" customWidth="1"/>
    <col min="13417" max="13417" width="36.5703125" style="126" customWidth="1"/>
    <col min="13418" max="13420" width="36.85546875" style="126" customWidth="1"/>
    <col min="13421" max="13421" width="36.5703125" style="126" customWidth="1"/>
    <col min="13422" max="13429" width="36.85546875" style="126" customWidth="1"/>
    <col min="13430" max="13430" width="36.5703125" style="126" customWidth="1"/>
    <col min="13431" max="13568" width="36.85546875" style="126"/>
    <col min="13569" max="13569" width="18.5703125" style="126" customWidth="1"/>
    <col min="13570" max="13578" width="31.42578125" style="126" customWidth="1"/>
    <col min="13579" max="13595" width="36.85546875" style="126" customWidth="1"/>
    <col min="13596" max="13596" width="37" style="126" customWidth="1"/>
    <col min="13597" max="13612" width="36.85546875" style="126" customWidth="1"/>
    <col min="13613" max="13613" width="37.140625" style="126" customWidth="1"/>
    <col min="13614" max="13615" width="36.85546875" style="126" customWidth="1"/>
    <col min="13616" max="13616" width="36.5703125" style="126" customWidth="1"/>
    <col min="13617" max="13618" width="36.85546875" style="126" customWidth="1"/>
    <col min="13619" max="13619" width="36.5703125" style="126" customWidth="1"/>
    <col min="13620" max="13620" width="37" style="126" customWidth="1"/>
    <col min="13621" max="13639" width="36.85546875" style="126" customWidth="1"/>
    <col min="13640" max="13640" width="37" style="126" customWidth="1"/>
    <col min="13641" max="13658" width="36.85546875" style="126" customWidth="1"/>
    <col min="13659" max="13659" width="36.5703125" style="126" customWidth="1"/>
    <col min="13660" max="13672" width="36.85546875" style="126" customWidth="1"/>
    <col min="13673" max="13673" width="36.5703125" style="126" customWidth="1"/>
    <col min="13674" max="13676" width="36.85546875" style="126" customWidth="1"/>
    <col min="13677" max="13677" width="36.5703125" style="126" customWidth="1"/>
    <col min="13678" max="13685" width="36.85546875" style="126" customWidth="1"/>
    <col min="13686" max="13686" width="36.5703125" style="126" customWidth="1"/>
    <col min="13687" max="13824" width="36.85546875" style="126"/>
    <col min="13825" max="13825" width="18.5703125" style="126" customWidth="1"/>
    <col min="13826" max="13834" width="31.42578125" style="126" customWidth="1"/>
    <col min="13835" max="13851" width="36.85546875" style="126" customWidth="1"/>
    <col min="13852" max="13852" width="37" style="126" customWidth="1"/>
    <col min="13853" max="13868" width="36.85546875" style="126" customWidth="1"/>
    <col min="13869" max="13869" width="37.140625" style="126" customWidth="1"/>
    <col min="13870" max="13871" width="36.85546875" style="126" customWidth="1"/>
    <col min="13872" max="13872" width="36.5703125" style="126" customWidth="1"/>
    <col min="13873" max="13874" width="36.85546875" style="126" customWidth="1"/>
    <col min="13875" max="13875" width="36.5703125" style="126" customWidth="1"/>
    <col min="13876" max="13876" width="37" style="126" customWidth="1"/>
    <col min="13877" max="13895" width="36.85546875" style="126" customWidth="1"/>
    <col min="13896" max="13896" width="37" style="126" customWidth="1"/>
    <col min="13897" max="13914" width="36.85546875" style="126" customWidth="1"/>
    <col min="13915" max="13915" width="36.5703125" style="126" customWidth="1"/>
    <col min="13916" max="13928" width="36.85546875" style="126" customWidth="1"/>
    <col min="13929" max="13929" width="36.5703125" style="126" customWidth="1"/>
    <col min="13930" max="13932" width="36.85546875" style="126" customWidth="1"/>
    <col min="13933" max="13933" width="36.5703125" style="126" customWidth="1"/>
    <col min="13934" max="13941" width="36.85546875" style="126" customWidth="1"/>
    <col min="13942" max="13942" width="36.5703125" style="126" customWidth="1"/>
    <col min="13943" max="14080" width="36.85546875" style="126"/>
    <col min="14081" max="14081" width="18.5703125" style="126" customWidth="1"/>
    <col min="14082" max="14090" width="31.42578125" style="126" customWidth="1"/>
    <col min="14091" max="14107" width="36.85546875" style="126" customWidth="1"/>
    <col min="14108" max="14108" width="37" style="126" customWidth="1"/>
    <col min="14109" max="14124" width="36.85546875" style="126" customWidth="1"/>
    <col min="14125" max="14125" width="37.140625" style="126" customWidth="1"/>
    <col min="14126" max="14127" width="36.85546875" style="126" customWidth="1"/>
    <col min="14128" max="14128" width="36.5703125" style="126" customWidth="1"/>
    <col min="14129" max="14130" width="36.85546875" style="126" customWidth="1"/>
    <col min="14131" max="14131" width="36.5703125" style="126" customWidth="1"/>
    <col min="14132" max="14132" width="37" style="126" customWidth="1"/>
    <col min="14133" max="14151" width="36.85546875" style="126" customWidth="1"/>
    <col min="14152" max="14152" width="37" style="126" customWidth="1"/>
    <col min="14153" max="14170" width="36.85546875" style="126" customWidth="1"/>
    <col min="14171" max="14171" width="36.5703125" style="126" customWidth="1"/>
    <col min="14172" max="14184" width="36.85546875" style="126" customWidth="1"/>
    <col min="14185" max="14185" width="36.5703125" style="126" customWidth="1"/>
    <col min="14186" max="14188" width="36.85546875" style="126" customWidth="1"/>
    <col min="14189" max="14189" width="36.5703125" style="126" customWidth="1"/>
    <col min="14190" max="14197" width="36.85546875" style="126" customWidth="1"/>
    <col min="14198" max="14198" width="36.5703125" style="126" customWidth="1"/>
    <col min="14199" max="14336" width="36.85546875" style="126"/>
    <col min="14337" max="14337" width="18.5703125" style="126" customWidth="1"/>
    <col min="14338" max="14346" width="31.42578125" style="126" customWidth="1"/>
    <col min="14347" max="14363" width="36.85546875" style="126" customWidth="1"/>
    <col min="14364" max="14364" width="37" style="126" customWidth="1"/>
    <col min="14365" max="14380" width="36.85546875" style="126" customWidth="1"/>
    <col min="14381" max="14381" width="37.140625" style="126" customWidth="1"/>
    <col min="14382" max="14383" width="36.85546875" style="126" customWidth="1"/>
    <col min="14384" max="14384" width="36.5703125" style="126" customWidth="1"/>
    <col min="14385" max="14386" width="36.85546875" style="126" customWidth="1"/>
    <col min="14387" max="14387" width="36.5703125" style="126" customWidth="1"/>
    <col min="14388" max="14388" width="37" style="126" customWidth="1"/>
    <col min="14389" max="14407" width="36.85546875" style="126" customWidth="1"/>
    <col min="14408" max="14408" width="37" style="126" customWidth="1"/>
    <col min="14409" max="14426" width="36.85546875" style="126" customWidth="1"/>
    <col min="14427" max="14427" width="36.5703125" style="126" customWidth="1"/>
    <col min="14428" max="14440" width="36.85546875" style="126" customWidth="1"/>
    <col min="14441" max="14441" width="36.5703125" style="126" customWidth="1"/>
    <col min="14442" max="14444" width="36.85546875" style="126" customWidth="1"/>
    <col min="14445" max="14445" width="36.5703125" style="126" customWidth="1"/>
    <col min="14446" max="14453" width="36.85546875" style="126" customWidth="1"/>
    <col min="14454" max="14454" width="36.5703125" style="126" customWidth="1"/>
    <col min="14455" max="14592" width="36.85546875" style="126"/>
    <col min="14593" max="14593" width="18.5703125" style="126" customWidth="1"/>
    <col min="14594" max="14602" width="31.42578125" style="126" customWidth="1"/>
    <col min="14603" max="14619" width="36.85546875" style="126" customWidth="1"/>
    <col min="14620" max="14620" width="37" style="126" customWidth="1"/>
    <col min="14621" max="14636" width="36.85546875" style="126" customWidth="1"/>
    <col min="14637" max="14637" width="37.140625" style="126" customWidth="1"/>
    <col min="14638" max="14639" width="36.85546875" style="126" customWidth="1"/>
    <col min="14640" max="14640" width="36.5703125" style="126" customWidth="1"/>
    <col min="14641" max="14642" width="36.85546875" style="126" customWidth="1"/>
    <col min="14643" max="14643" width="36.5703125" style="126" customWidth="1"/>
    <col min="14644" max="14644" width="37" style="126" customWidth="1"/>
    <col min="14645" max="14663" width="36.85546875" style="126" customWidth="1"/>
    <col min="14664" max="14664" width="37" style="126" customWidth="1"/>
    <col min="14665" max="14682" width="36.85546875" style="126" customWidth="1"/>
    <col min="14683" max="14683" width="36.5703125" style="126" customWidth="1"/>
    <col min="14684" max="14696" width="36.85546875" style="126" customWidth="1"/>
    <col min="14697" max="14697" width="36.5703125" style="126" customWidth="1"/>
    <col min="14698" max="14700" width="36.85546875" style="126" customWidth="1"/>
    <col min="14701" max="14701" width="36.5703125" style="126" customWidth="1"/>
    <col min="14702" max="14709" width="36.85546875" style="126" customWidth="1"/>
    <col min="14710" max="14710" width="36.5703125" style="126" customWidth="1"/>
    <col min="14711" max="14848" width="36.85546875" style="126"/>
    <col min="14849" max="14849" width="18.5703125" style="126" customWidth="1"/>
    <col min="14850" max="14858" width="31.42578125" style="126" customWidth="1"/>
    <col min="14859" max="14875" width="36.85546875" style="126" customWidth="1"/>
    <col min="14876" max="14876" width="37" style="126" customWidth="1"/>
    <col min="14877" max="14892" width="36.85546875" style="126" customWidth="1"/>
    <col min="14893" max="14893" width="37.140625" style="126" customWidth="1"/>
    <col min="14894" max="14895" width="36.85546875" style="126" customWidth="1"/>
    <col min="14896" max="14896" width="36.5703125" style="126" customWidth="1"/>
    <col min="14897" max="14898" width="36.85546875" style="126" customWidth="1"/>
    <col min="14899" max="14899" width="36.5703125" style="126" customWidth="1"/>
    <col min="14900" max="14900" width="37" style="126" customWidth="1"/>
    <col min="14901" max="14919" width="36.85546875" style="126" customWidth="1"/>
    <col min="14920" max="14920" width="37" style="126" customWidth="1"/>
    <col min="14921" max="14938" width="36.85546875" style="126" customWidth="1"/>
    <col min="14939" max="14939" width="36.5703125" style="126" customWidth="1"/>
    <col min="14940" max="14952" width="36.85546875" style="126" customWidth="1"/>
    <col min="14953" max="14953" width="36.5703125" style="126" customWidth="1"/>
    <col min="14954" max="14956" width="36.85546875" style="126" customWidth="1"/>
    <col min="14957" max="14957" width="36.5703125" style="126" customWidth="1"/>
    <col min="14958" max="14965" width="36.85546875" style="126" customWidth="1"/>
    <col min="14966" max="14966" width="36.5703125" style="126" customWidth="1"/>
    <col min="14967" max="15104" width="36.85546875" style="126"/>
    <col min="15105" max="15105" width="18.5703125" style="126" customWidth="1"/>
    <col min="15106" max="15114" width="31.42578125" style="126" customWidth="1"/>
    <col min="15115" max="15131" width="36.85546875" style="126" customWidth="1"/>
    <col min="15132" max="15132" width="37" style="126" customWidth="1"/>
    <col min="15133" max="15148" width="36.85546875" style="126" customWidth="1"/>
    <col min="15149" max="15149" width="37.140625" style="126" customWidth="1"/>
    <col min="15150" max="15151" width="36.85546875" style="126" customWidth="1"/>
    <col min="15152" max="15152" width="36.5703125" style="126" customWidth="1"/>
    <col min="15153" max="15154" width="36.85546875" style="126" customWidth="1"/>
    <col min="15155" max="15155" width="36.5703125" style="126" customWidth="1"/>
    <col min="15156" max="15156" width="37" style="126" customWidth="1"/>
    <col min="15157" max="15175" width="36.85546875" style="126" customWidth="1"/>
    <col min="15176" max="15176" width="37" style="126" customWidth="1"/>
    <col min="15177" max="15194" width="36.85546875" style="126" customWidth="1"/>
    <col min="15195" max="15195" width="36.5703125" style="126" customWidth="1"/>
    <col min="15196" max="15208" width="36.85546875" style="126" customWidth="1"/>
    <col min="15209" max="15209" width="36.5703125" style="126" customWidth="1"/>
    <col min="15210" max="15212" width="36.85546875" style="126" customWidth="1"/>
    <col min="15213" max="15213" width="36.5703125" style="126" customWidth="1"/>
    <col min="15214" max="15221" width="36.85546875" style="126" customWidth="1"/>
    <col min="15222" max="15222" width="36.5703125" style="126" customWidth="1"/>
    <col min="15223" max="15360" width="36.85546875" style="126"/>
    <col min="15361" max="15361" width="18.5703125" style="126" customWidth="1"/>
    <col min="15362" max="15370" width="31.42578125" style="126" customWidth="1"/>
    <col min="15371" max="15387" width="36.85546875" style="126" customWidth="1"/>
    <col min="15388" max="15388" width="37" style="126" customWidth="1"/>
    <col min="15389" max="15404" width="36.85546875" style="126" customWidth="1"/>
    <col min="15405" max="15405" width="37.140625" style="126" customWidth="1"/>
    <col min="15406" max="15407" width="36.85546875" style="126" customWidth="1"/>
    <col min="15408" max="15408" width="36.5703125" style="126" customWidth="1"/>
    <col min="15409" max="15410" width="36.85546875" style="126" customWidth="1"/>
    <col min="15411" max="15411" width="36.5703125" style="126" customWidth="1"/>
    <col min="15412" max="15412" width="37" style="126" customWidth="1"/>
    <col min="15413" max="15431" width="36.85546875" style="126" customWidth="1"/>
    <col min="15432" max="15432" width="37" style="126" customWidth="1"/>
    <col min="15433" max="15450" width="36.85546875" style="126" customWidth="1"/>
    <col min="15451" max="15451" width="36.5703125" style="126" customWidth="1"/>
    <col min="15452" max="15464" width="36.85546875" style="126" customWidth="1"/>
    <col min="15465" max="15465" width="36.5703125" style="126" customWidth="1"/>
    <col min="15466" max="15468" width="36.85546875" style="126" customWidth="1"/>
    <col min="15469" max="15469" width="36.5703125" style="126" customWidth="1"/>
    <col min="15470" max="15477" width="36.85546875" style="126" customWidth="1"/>
    <col min="15478" max="15478" width="36.5703125" style="126" customWidth="1"/>
    <col min="15479" max="15616" width="36.85546875" style="126"/>
    <col min="15617" max="15617" width="18.5703125" style="126" customWidth="1"/>
    <col min="15618" max="15626" width="31.42578125" style="126" customWidth="1"/>
    <col min="15627" max="15643" width="36.85546875" style="126" customWidth="1"/>
    <col min="15644" max="15644" width="37" style="126" customWidth="1"/>
    <col min="15645" max="15660" width="36.85546875" style="126" customWidth="1"/>
    <col min="15661" max="15661" width="37.140625" style="126" customWidth="1"/>
    <col min="15662" max="15663" width="36.85546875" style="126" customWidth="1"/>
    <col min="15664" max="15664" width="36.5703125" style="126" customWidth="1"/>
    <col min="15665" max="15666" width="36.85546875" style="126" customWidth="1"/>
    <col min="15667" max="15667" width="36.5703125" style="126" customWidth="1"/>
    <col min="15668" max="15668" width="37" style="126" customWidth="1"/>
    <col min="15669" max="15687" width="36.85546875" style="126" customWidth="1"/>
    <col min="15688" max="15688" width="37" style="126" customWidth="1"/>
    <col min="15689" max="15706" width="36.85546875" style="126" customWidth="1"/>
    <col min="15707" max="15707" width="36.5703125" style="126" customWidth="1"/>
    <col min="15708" max="15720" width="36.85546875" style="126" customWidth="1"/>
    <col min="15721" max="15721" width="36.5703125" style="126" customWidth="1"/>
    <col min="15722" max="15724" width="36.85546875" style="126" customWidth="1"/>
    <col min="15725" max="15725" width="36.5703125" style="126" customWidth="1"/>
    <col min="15726" max="15733" width="36.85546875" style="126" customWidth="1"/>
    <col min="15734" max="15734" width="36.5703125" style="126" customWidth="1"/>
    <col min="15735" max="15872" width="36.85546875" style="126"/>
    <col min="15873" max="15873" width="18.5703125" style="126" customWidth="1"/>
    <col min="15874" max="15882" width="31.42578125" style="126" customWidth="1"/>
    <col min="15883" max="15899" width="36.85546875" style="126" customWidth="1"/>
    <col min="15900" max="15900" width="37" style="126" customWidth="1"/>
    <col min="15901" max="15916" width="36.85546875" style="126" customWidth="1"/>
    <col min="15917" max="15917" width="37.140625" style="126" customWidth="1"/>
    <col min="15918" max="15919" width="36.85546875" style="126" customWidth="1"/>
    <col min="15920" max="15920" width="36.5703125" style="126" customWidth="1"/>
    <col min="15921" max="15922" width="36.85546875" style="126" customWidth="1"/>
    <col min="15923" max="15923" width="36.5703125" style="126" customWidth="1"/>
    <col min="15924" max="15924" width="37" style="126" customWidth="1"/>
    <col min="15925" max="15943" width="36.85546875" style="126" customWidth="1"/>
    <col min="15944" max="15944" width="37" style="126" customWidth="1"/>
    <col min="15945" max="15962" width="36.85546875" style="126" customWidth="1"/>
    <col min="15963" max="15963" width="36.5703125" style="126" customWidth="1"/>
    <col min="15964" max="15976" width="36.85546875" style="126" customWidth="1"/>
    <col min="15977" max="15977" width="36.5703125" style="126" customWidth="1"/>
    <col min="15978" max="15980" width="36.85546875" style="126" customWidth="1"/>
    <col min="15981" max="15981" width="36.5703125" style="126" customWidth="1"/>
    <col min="15982" max="15989" width="36.85546875" style="126" customWidth="1"/>
    <col min="15990" max="15990" width="36.5703125" style="126" customWidth="1"/>
    <col min="15991" max="16128" width="36.85546875" style="126"/>
    <col min="16129" max="16129" width="18.5703125" style="126" customWidth="1"/>
    <col min="16130" max="16138" width="31.42578125" style="126" customWidth="1"/>
    <col min="16139" max="16155" width="36.85546875" style="126" customWidth="1"/>
    <col min="16156" max="16156" width="37" style="126" customWidth="1"/>
    <col min="16157" max="16172" width="36.85546875" style="126" customWidth="1"/>
    <col min="16173" max="16173" width="37.140625" style="126" customWidth="1"/>
    <col min="16174" max="16175" width="36.85546875" style="126" customWidth="1"/>
    <col min="16176" max="16176" width="36.5703125" style="126" customWidth="1"/>
    <col min="16177" max="16178" width="36.85546875" style="126" customWidth="1"/>
    <col min="16179" max="16179" width="36.5703125" style="126" customWidth="1"/>
    <col min="16180" max="16180" width="37" style="126" customWidth="1"/>
    <col min="16181" max="16199" width="36.85546875" style="126" customWidth="1"/>
    <col min="16200" max="16200" width="37" style="126" customWidth="1"/>
    <col min="16201" max="16218" width="36.85546875" style="126" customWidth="1"/>
    <col min="16219" max="16219" width="36.5703125" style="126" customWidth="1"/>
    <col min="16220" max="16232" width="36.85546875" style="126" customWidth="1"/>
    <col min="16233" max="16233" width="36.5703125" style="126" customWidth="1"/>
    <col min="16234" max="16236" width="36.85546875" style="126" customWidth="1"/>
    <col min="16237" max="16237" width="36.5703125" style="126" customWidth="1"/>
    <col min="16238" max="16245" width="36.85546875" style="126" customWidth="1"/>
    <col min="16246" max="16246" width="36.5703125" style="126" customWidth="1"/>
    <col min="16247" max="16384" width="36.85546875" style="126"/>
  </cols>
  <sheetData>
    <row r="1" spans="1:245" s="79" customFormat="1" ht="12.75" customHeight="1" x14ac:dyDescent="0.25">
      <c r="A1" s="75" t="s">
        <v>114</v>
      </c>
      <c r="B1" s="76"/>
      <c r="C1" s="77"/>
      <c r="D1" s="77"/>
      <c r="E1" s="77"/>
      <c r="F1" s="77"/>
      <c r="G1" s="77"/>
      <c r="H1" s="77"/>
      <c r="I1" s="77"/>
      <c r="J1" s="77"/>
      <c r="K1" s="78"/>
      <c r="L1" s="78"/>
      <c r="M1" s="78"/>
      <c r="N1" s="78"/>
      <c r="O1" s="78"/>
      <c r="P1" s="78"/>
      <c r="Q1" s="78"/>
      <c r="R1" s="78"/>
      <c r="S1" s="78"/>
      <c r="T1" s="78"/>
      <c r="U1" s="78"/>
      <c r="V1" s="78"/>
      <c r="W1" s="78"/>
      <c r="X1" s="78"/>
      <c r="Y1" s="78"/>
      <c r="Z1" s="78"/>
      <c r="AA1" s="78"/>
      <c r="AB1" s="78"/>
      <c r="AC1" s="78"/>
      <c r="AD1" s="78"/>
      <c r="AE1" s="78"/>
      <c r="AF1" s="78"/>
      <c r="AG1" s="78"/>
      <c r="AH1" s="78"/>
      <c r="AI1" s="78"/>
    </row>
    <row r="2" spans="1:245" s="83" customFormat="1" ht="12.75" customHeight="1" x14ac:dyDescent="0.25">
      <c r="A2" s="80" t="s">
        <v>115</v>
      </c>
      <c r="B2" s="82">
        <v>1</v>
      </c>
      <c r="C2" s="82">
        <v>2</v>
      </c>
      <c r="D2" s="82">
        <v>3</v>
      </c>
      <c r="E2" s="82">
        <v>4</v>
      </c>
      <c r="F2" s="82">
        <v>5</v>
      </c>
      <c r="G2" s="82">
        <v>6</v>
      </c>
      <c r="H2" s="82">
        <v>7</v>
      </c>
      <c r="I2" s="82">
        <v>8</v>
      </c>
      <c r="J2" s="82">
        <v>9</v>
      </c>
      <c r="K2" s="81"/>
      <c r="L2" s="81"/>
      <c r="M2" s="81"/>
      <c r="N2" s="81"/>
      <c r="O2" s="81"/>
      <c r="P2" s="81"/>
      <c r="Q2" s="81"/>
      <c r="R2" s="81"/>
      <c r="S2" s="81"/>
      <c r="T2" s="81"/>
      <c r="U2" s="81"/>
      <c r="V2" s="81"/>
      <c r="W2" s="81"/>
      <c r="X2" s="81"/>
      <c r="Y2" s="81"/>
      <c r="Z2" s="81"/>
      <c r="AA2" s="81"/>
      <c r="AB2" s="81"/>
      <c r="AC2" s="81"/>
      <c r="AD2" s="81"/>
      <c r="AE2" s="81"/>
      <c r="AF2" s="81"/>
      <c r="AG2" s="81"/>
      <c r="AH2" s="81"/>
      <c r="AI2" s="81"/>
      <c r="AJ2" s="82"/>
      <c r="AK2" s="82" t="str">
        <f t="shared" ref="AK2:CV2" si="0">IF(AK3="","",AJ2+1)</f>
        <v/>
      </c>
      <c r="AL2" s="82" t="str">
        <f t="shared" si="0"/>
        <v/>
      </c>
      <c r="AM2" s="82" t="str">
        <f t="shared" si="0"/>
        <v/>
      </c>
      <c r="AN2" s="82" t="str">
        <f t="shared" si="0"/>
        <v/>
      </c>
      <c r="AO2" s="82" t="str">
        <f t="shared" si="0"/>
        <v/>
      </c>
      <c r="AP2" s="82" t="str">
        <f t="shared" si="0"/>
        <v/>
      </c>
      <c r="AQ2" s="82" t="str">
        <f t="shared" si="0"/>
        <v/>
      </c>
      <c r="AR2" s="82" t="str">
        <f t="shared" si="0"/>
        <v/>
      </c>
      <c r="AS2" s="82" t="str">
        <f t="shared" si="0"/>
        <v/>
      </c>
      <c r="AT2" s="82" t="str">
        <f t="shared" si="0"/>
        <v/>
      </c>
      <c r="AU2" s="82" t="str">
        <f t="shared" si="0"/>
        <v/>
      </c>
      <c r="AV2" s="82" t="str">
        <f t="shared" si="0"/>
        <v/>
      </c>
      <c r="AW2" s="82" t="str">
        <f t="shared" si="0"/>
        <v/>
      </c>
      <c r="AX2" s="82" t="str">
        <f t="shared" si="0"/>
        <v/>
      </c>
      <c r="AY2" s="82" t="str">
        <f t="shared" si="0"/>
        <v/>
      </c>
      <c r="AZ2" s="82" t="str">
        <f t="shared" si="0"/>
        <v/>
      </c>
      <c r="BA2" s="82" t="str">
        <f t="shared" si="0"/>
        <v/>
      </c>
      <c r="BB2" s="82" t="str">
        <f t="shared" si="0"/>
        <v/>
      </c>
      <c r="BC2" s="82" t="str">
        <f t="shared" si="0"/>
        <v/>
      </c>
      <c r="BD2" s="82" t="str">
        <f t="shared" si="0"/>
        <v/>
      </c>
      <c r="BE2" s="82" t="str">
        <f t="shared" si="0"/>
        <v/>
      </c>
      <c r="BF2" s="82" t="str">
        <f t="shared" si="0"/>
        <v/>
      </c>
      <c r="BG2" s="82" t="str">
        <f t="shared" si="0"/>
        <v/>
      </c>
      <c r="BH2" s="82" t="str">
        <f t="shared" si="0"/>
        <v/>
      </c>
      <c r="BI2" s="82" t="str">
        <f t="shared" si="0"/>
        <v/>
      </c>
      <c r="BJ2" s="82" t="str">
        <f t="shared" si="0"/>
        <v/>
      </c>
      <c r="BK2" s="82" t="str">
        <f t="shared" si="0"/>
        <v/>
      </c>
      <c r="BL2" s="82" t="str">
        <f t="shared" si="0"/>
        <v/>
      </c>
      <c r="BM2" s="82" t="str">
        <f t="shared" si="0"/>
        <v/>
      </c>
      <c r="BN2" s="82" t="str">
        <f t="shared" si="0"/>
        <v/>
      </c>
      <c r="BO2" s="82" t="str">
        <f t="shared" si="0"/>
        <v/>
      </c>
      <c r="BP2" s="82" t="str">
        <f t="shared" si="0"/>
        <v/>
      </c>
      <c r="BQ2" s="82" t="str">
        <f t="shared" si="0"/>
        <v/>
      </c>
      <c r="BR2" s="82" t="str">
        <f t="shared" si="0"/>
        <v/>
      </c>
      <c r="BS2" s="82" t="str">
        <f t="shared" si="0"/>
        <v/>
      </c>
      <c r="BT2" s="82" t="str">
        <f t="shared" si="0"/>
        <v/>
      </c>
      <c r="BU2" s="82" t="str">
        <f t="shared" si="0"/>
        <v/>
      </c>
      <c r="BV2" s="82" t="str">
        <f t="shared" si="0"/>
        <v/>
      </c>
      <c r="BW2" s="82" t="str">
        <f t="shared" si="0"/>
        <v/>
      </c>
      <c r="BX2" s="82" t="str">
        <f t="shared" si="0"/>
        <v/>
      </c>
      <c r="BY2" s="82" t="str">
        <f t="shared" si="0"/>
        <v/>
      </c>
      <c r="BZ2" s="82" t="str">
        <f t="shared" si="0"/>
        <v/>
      </c>
      <c r="CA2" s="82" t="str">
        <f t="shared" si="0"/>
        <v/>
      </c>
      <c r="CB2" s="82" t="str">
        <f t="shared" si="0"/>
        <v/>
      </c>
      <c r="CC2" s="82" t="str">
        <f t="shared" si="0"/>
        <v/>
      </c>
      <c r="CD2" s="82" t="str">
        <f t="shared" si="0"/>
        <v/>
      </c>
      <c r="CE2" s="82" t="str">
        <f t="shared" si="0"/>
        <v/>
      </c>
      <c r="CF2" s="82" t="str">
        <f t="shared" si="0"/>
        <v/>
      </c>
      <c r="CG2" s="82" t="str">
        <f t="shared" si="0"/>
        <v/>
      </c>
      <c r="CH2" s="82" t="str">
        <f t="shared" si="0"/>
        <v/>
      </c>
      <c r="CI2" s="82" t="str">
        <f t="shared" si="0"/>
        <v/>
      </c>
      <c r="CJ2" s="82" t="str">
        <f t="shared" si="0"/>
        <v/>
      </c>
      <c r="CK2" s="82" t="str">
        <f t="shared" si="0"/>
        <v/>
      </c>
      <c r="CL2" s="82" t="str">
        <f t="shared" si="0"/>
        <v/>
      </c>
      <c r="CM2" s="82" t="str">
        <f t="shared" si="0"/>
        <v/>
      </c>
      <c r="CN2" s="82" t="str">
        <f t="shared" si="0"/>
        <v/>
      </c>
      <c r="CO2" s="82" t="str">
        <f t="shared" si="0"/>
        <v/>
      </c>
      <c r="CP2" s="82" t="str">
        <f t="shared" si="0"/>
        <v/>
      </c>
      <c r="CQ2" s="82" t="str">
        <f t="shared" si="0"/>
        <v/>
      </c>
      <c r="CR2" s="82" t="str">
        <f t="shared" si="0"/>
        <v/>
      </c>
      <c r="CS2" s="82" t="str">
        <f t="shared" si="0"/>
        <v/>
      </c>
      <c r="CT2" s="82" t="str">
        <f t="shared" si="0"/>
        <v/>
      </c>
      <c r="CU2" s="82" t="str">
        <f t="shared" si="0"/>
        <v/>
      </c>
      <c r="CV2" s="82" t="str">
        <f t="shared" si="0"/>
        <v/>
      </c>
      <c r="CW2" s="82" t="str">
        <f t="shared" ref="CW2:FH2" si="1">IF(CW3="","",CV2+1)</f>
        <v/>
      </c>
      <c r="CX2" s="82" t="str">
        <f t="shared" si="1"/>
        <v/>
      </c>
      <c r="CY2" s="82" t="str">
        <f t="shared" si="1"/>
        <v/>
      </c>
      <c r="CZ2" s="82" t="str">
        <f t="shared" si="1"/>
        <v/>
      </c>
      <c r="DA2" s="82" t="str">
        <f t="shared" si="1"/>
        <v/>
      </c>
      <c r="DB2" s="82" t="str">
        <f t="shared" si="1"/>
        <v/>
      </c>
      <c r="DC2" s="82" t="str">
        <f t="shared" si="1"/>
        <v/>
      </c>
      <c r="DD2" s="82" t="str">
        <f t="shared" si="1"/>
        <v/>
      </c>
      <c r="DE2" s="82" t="str">
        <f t="shared" si="1"/>
        <v/>
      </c>
      <c r="DF2" s="82" t="str">
        <f t="shared" si="1"/>
        <v/>
      </c>
      <c r="DG2" s="82" t="str">
        <f t="shared" si="1"/>
        <v/>
      </c>
      <c r="DH2" s="82" t="str">
        <f t="shared" si="1"/>
        <v/>
      </c>
      <c r="DI2" s="82" t="str">
        <f t="shared" si="1"/>
        <v/>
      </c>
      <c r="DJ2" s="82" t="str">
        <f t="shared" si="1"/>
        <v/>
      </c>
      <c r="DK2" s="82" t="str">
        <f t="shared" si="1"/>
        <v/>
      </c>
      <c r="DL2" s="82" t="str">
        <f t="shared" si="1"/>
        <v/>
      </c>
      <c r="DM2" s="82" t="str">
        <f t="shared" si="1"/>
        <v/>
      </c>
      <c r="DN2" s="82" t="str">
        <f t="shared" si="1"/>
        <v/>
      </c>
      <c r="DO2" s="82" t="str">
        <f t="shared" si="1"/>
        <v/>
      </c>
      <c r="DP2" s="82" t="str">
        <f t="shared" si="1"/>
        <v/>
      </c>
      <c r="DQ2" s="82" t="str">
        <f t="shared" si="1"/>
        <v/>
      </c>
      <c r="DR2" s="82" t="str">
        <f t="shared" si="1"/>
        <v/>
      </c>
      <c r="DS2" s="82" t="str">
        <f t="shared" si="1"/>
        <v/>
      </c>
      <c r="DT2" s="82" t="str">
        <f t="shared" si="1"/>
        <v/>
      </c>
      <c r="DU2" s="82" t="str">
        <f t="shared" si="1"/>
        <v/>
      </c>
      <c r="DV2" s="82" t="str">
        <f t="shared" si="1"/>
        <v/>
      </c>
      <c r="DW2" s="82" t="str">
        <f t="shared" si="1"/>
        <v/>
      </c>
      <c r="DX2" s="82" t="str">
        <f t="shared" si="1"/>
        <v/>
      </c>
      <c r="DY2" s="82" t="str">
        <f t="shared" si="1"/>
        <v/>
      </c>
      <c r="DZ2" s="82" t="str">
        <f t="shared" si="1"/>
        <v/>
      </c>
      <c r="EA2" s="82" t="str">
        <f t="shared" si="1"/>
        <v/>
      </c>
      <c r="EB2" s="82" t="str">
        <f t="shared" si="1"/>
        <v/>
      </c>
      <c r="EC2" s="82" t="str">
        <f t="shared" si="1"/>
        <v/>
      </c>
      <c r="ED2" s="82" t="str">
        <f t="shared" si="1"/>
        <v/>
      </c>
      <c r="EE2" s="82" t="str">
        <f t="shared" si="1"/>
        <v/>
      </c>
      <c r="EF2" s="82" t="str">
        <f t="shared" si="1"/>
        <v/>
      </c>
      <c r="EG2" s="82" t="str">
        <f t="shared" si="1"/>
        <v/>
      </c>
      <c r="EH2" s="82" t="str">
        <f t="shared" si="1"/>
        <v/>
      </c>
      <c r="EI2" s="82" t="str">
        <f t="shared" si="1"/>
        <v/>
      </c>
      <c r="EJ2" s="82" t="str">
        <f t="shared" si="1"/>
        <v/>
      </c>
      <c r="EK2" s="82" t="str">
        <f t="shared" si="1"/>
        <v/>
      </c>
      <c r="EL2" s="82" t="str">
        <f t="shared" si="1"/>
        <v/>
      </c>
      <c r="EM2" s="82" t="str">
        <f t="shared" si="1"/>
        <v/>
      </c>
      <c r="EN2" s="82" t="str">
        <f t="shared" si="1"/>
        <v/>
      </c>
      <c r="EO2" s="82" t="str">
        <f t="shared" si="1"/>
        <v/>
      </c>
      <c r="EP2" s="82" t="str">
        <f t="shared" si="1"/>
        <v/>
      </c>
      <c r="EQ2" s="82" t="str">
        <f t="shared" si="1"/>
        <v/>
      </c>
      <c r="ER2" s="82" t="str">
        <f t="shared" si="1"/>
        <v/>
      </c>
      <c r="ES2" s="82" t="str">
        <f t="shared" si="1"/>
        <v/>
      </c>
      <c r="ET2" s="82" t="str">
        <f t="shared" si="1"/>
        <v/>
      </c>
      <c r="EU2" s="82" t="str">
        <f t="shared" si="1"/>
        <v/>
      </c>
      <c r="EV2" s="82" t="str">
        <f t="shared" si="1"/>
        <v/>
      </c>
      <c r="EW2" s="82" t="str">
        <f t="shared" si="1"/>
        <v/>
      </c>
      <c r="EX2" s="82" t="str">
        <f t="shared" si="1"/>
        <v/>
      </c>
      <c r="EY2" s="82" t="str">
        <f t="shared" si="1"/>
        <v/>
      </c>
      <c r="EZ2" s="82" t="str">
        <f t="shared" si="1"/>
        <v/>
      </c>
      <c r="FA2" s="82" t="str">
        <f t="shared" si="1"/>
        <v/>
      </c>
      <c r="FB2" s="82" t="str">
        <f t="shared" si="1"/>
        <v/>
      </c>
      <c r="FC2" s="82" t="str">
        <f t="shared" si="1"/>
        <v/>
      </c>
      <c r="FD2" s="82" t="str">
        <f t="shared" si="1"/>
        <v/>
      </c>
      <c r="FE2" s="82" t="str">
        <f t="shared" si="1"/>
        <v/>
      </c>
      <c r="FF2" s="82" t="str">
        <f t="shared" si="1"/>
        <v/>
      </c>
      <c r="FG2" s="82" t="str">
        <f t="shared" si="1"/>
        <v/>
      </c>
      <c r="FH2" s="82" t="str">
        <f t="shared" si="1"/>
        <v/>
      </c>
      <c r="FI2" s="82" t="str">
        <f t="shared" ref="FI2:HT2" si="2">IF(FI3="","",FH2+1)</f>
        <v/>
      </c>
      <c r="FJ2" s="82" t="str">
        <f t="shared" si="2"/>
        <v/>
      </c>
      <c r="FK2" s="82" t="str">
        <f t="shared" si="2"/>
        <v/>
      </c>
      <c r="FL2" s="82" t="str">
        <f t="shared" si="2"/>
        <v/>
      </c>
      <c r="FM2" s="82" t="str">
        <f t="shared" si="2"/>
        <v/>
      </c>
      <c r="FN2" s="82" t="str">
        <f t="shared" si="2"/>
        <v/>
      </c>
      <c r="FO2" s="82" t="str">
        <f t="shared" si="2"/>
        <v/>
      </c>
      <c r="FP2" s="82" t="str">
        <f t="shared" si="2"/>
        <v/>
      </c>
      <c r="FQ2" s="82" t="str">
        <f t="shared" si="2"/>
        <v/>
      </c>
      <c r="FR2" s="82" t="str">
        <f t="shared" si="2"/>
        <v/>
      </c>
      <c r="FS2" s="82" t="str">
        <f t="shared" si="2"/>
        <v/>
      </c>
      <c r="FT2" s="82" t="str">
        <f t="shared" si="2"/>
        <v/>
      </c>
      <c r="FU2" s="82" t="str">
        <f t="shared" si="2"/>
        <v/>
      </c>
      <c r="FV2" s="82" t="str">
        <f t="shared" si="2"/>
        <v/>
      </c>
      <c r="FW2" s="82" t="str">
        <f t="shared" si="2"/>
        <v/>
      </c>
      <c r="FX2" s="82" t="str">
        <f t="shared" si="2"/>
        <v/>
      </c>
      <c r="FY2" s="82" t="str">
        <f t="shared" si="2"/>
        <v/>
      </c>
      <c r="FZ2" s="82" t="str">
        <f t="shared" si="2"/>
        <v/>
      </c>
      <c r="GA2" s="82" t="str">
        <f t="shared" si="2"/>
        <v/>
      </c>
      <c r="GB2" s="82" t="str">
        <f t="shared" si="2"/>
        <v/>
      </c>
      <c r="GC2" s="82" t="str">
        <f t="shared" si="2"/>
        <v/>
      </c>
      <c r="GD2" s="82" t="str">
        <f t="shared" si="2"/>
        <v/>
      </c>
      <c r="GE2" s="82" t="str">
        <f t="shared" si="2"/>
        <v/>
      </c>
      <c r="GF2" s="82" t="str">
        <f t="shared" si="2"/>
        <v/>
      </c>
      <c r="GG2" s="82" t="str">
        <f t="shared" si="2"/>
        <v/>
      </c>
      <c r="GH2" s="82" t="str">
        <f t="shared" si="2"/>
        <v/>
      </c>
      <c r="GI2" s="82" t="str">
        <f t="shared" si="2"/>
        <v/>
      </c>
      <c r="GJ2" s="82" t="str">
        <f t="shared" si="2"/>
        <v/>
      </c>
      <c r="GK2" s="82" t="str">
        <f t="shared" si="2"/>
        <v/>
      </c>
      <c r="GL2" s="82" t="str">
        <f t="shared" si="2"/>
        <v/>
      </c>
      <c r="GM2" s="82" t="str">
        <f t="shared" si="2"/>
        <v/>
      </c>
      <c r="GN2" s="82" t="str">
        <f t="shared" si="2"/>
        <v/>
      </c>
      <c r="GO2" s="82" t="str">
        <f t="shared" si="2"/>
        <v/>
      </c>
      <c r="GP2" s="82" t="str">
        <f t="shared" si="2"/>
        <v/>
      </c>
      <c r="GQ2" s="82" t="str">
        <f t="shared" si="2"/>
        <v/>
      </c>
      <c r="GR2" s="82" t="str">
        <f t="shared" si="2"/>
        <v/>
      </c>
      <c r="GS2" s="82" t="str">
        <f t="shared" si="2"/>
        <v/>
      </c>
      <c r="GT2" s="82" t="str">
        <f t="shared" si="2"/>
        <v/>
      </c>
      <c r="GU2" s="82" t="str">
        <f t="shared" si="2"/>
        <v/>
      </c>
      <c r="GV2" s="82" t="str">
        <f t="shared" si="2"/>
        <v/>
      </c>
      <c r="GW2" s="82" t="str">
        <f t="shared" si="2"/>
        <v/>
      </c>
      <c r="GX2" s="82" t="str">
        <f t="shared" si="2"/>
        <v/>
      </c>
      <c r="GY2" s="82" t="str">
        <f t="shared" si="2"/>
        <v/>
      </c>
      <c r="GZ2" s="82" t="str">
        <f t="shared" si="2"/>
        <v/>
      </c>
      <c r="HA2" s="82" t="str">
        <f t="shared" si="2"/>
        <v/>
      </c>
      <c r="HB2" s="82" t="str">
        <f t="shared" si="2"/>
        <v/>
      </c>
      <c r="HC2" s="82" t="str">
        <f t="shared" si="2"/>
        <v/>
      </c>
      <c r="HD2" s="82" t="str">
        <f t="shared" si="2"/>
        <v/>
      </c>
      <c r="HE2" s="82" t="str">
        <f t="shared" si="2"/>
        <v/>
      </c>
      <c r="HF2" s="82" t="str">
        <f t="shared" si="2"/>
        <v/>
      </c>
      <c r="HG2" s="82" t="str">
        <f t="shared" si="2"/>
        <v/>
      </c>
      <c r="HH2" s="82" t="str">
        <f t="shared" si="2"/>
        <v/>
      </c>
      <c r="HI2" s="82" t="str">
        <f t="shared" si="2"/>
        <v/>
      </c>
      <c r="HJ2" s="82" t="str">
        <f t="shared" si="2"/>
        <v/>
      </c>
      <c r="HK2" s="82" t="str">
        <f t="shared" si="2"/>
        <v/>
      </c>
      <c r="HL2" s="82" t="str">
        <f t="shared" si="2"/>
        <v/>
      </c>
      <c r="HM2" s="82" t="str">
        <f t="shared" si="2"/>
        <v/>
      </c>
      <c r="HN2" s="82" t="str">
        <f t="shared" si="2"/>
        <v/>
      </c>
      <c r="HO2" s="82" t="str">
        <f t="shared" si="2"/>
        <v/>
      </c>
      <c r="HP2" s="82" t="str">
        <f t="shared" si="2"/>
        <v/>
      </c>
      <c r="HQ2" s="82" t="str">
        <f t="shared" si="2"/>
        <v/>
      </c>
      <c r="HR2" s="82" t="str">
        <f t="shared" si="2"/>
        <v/>
      </c>
      <c r="HS2" s="82" t="str">
        <f t="shared" si="2"/>
        <v/>
      </c>
      <c r="HT2" s="82" t="str">
        <f t="shared" si="2"/>
        <v/>
      </c>
      <c r="HU2" s="82" t="str">
        <f t="shared" ref="HU2:IK2" si="3">IF(HU3="","",HT2+1)</f>
        <v/>
      </c>
      <c r="HV2" s="82" t="str">
        <f t="shared" si="3"/>
        <v/>
      </c>
      <c r="HW2" s="82" t="str">
        <f t="shared" si="3"/>
        <v/>
      </c>
      <c r="HX2" s="82" t="str">
        <f t="shared" si="3"/>
        <v/>
      </c>
      <c r="HY2" s="82" t="str">
        <f t="shared" si="3"/>
        <v/>
      </c>
      <c r="HZ2" s="82" t="str">
        <f t="shared" si="3"/>
        <v/>
      </c>
      <c r="IA2" s="82" t="str">
        <f t="shared" si="3"/>
        <v/>
      </c>
      <c r="IB2" s="82" t="str">
        <f t="shared" si="3"/>
        <v/>
      </c>
      <c r="IC2" s="82" t="str">
        <f t="shared" si="3"/>
        <v/>
      </c>
      <c r="ID2" s="82" t="str">
        <f t="shared" si="3"/>
        <v/>
      </c>
      <c r="IE2" s="82" t="str">
        <f t="shared" si="3"/>
        <v/>
      </c>
      <c r="IF2" s="82" t="str">
        <f t="shared" si="3"/>
        <v/>
      </c>
      <c r="IG2" s="82" t="str">
        <f t="shared" si="3"/>
        <v/>
      </c>
      <c r="IH2" s="82" t="str">
        <f t="shared" si="3"/>
        <v/>
      </c>
      <c r="II2" s="82" t="str">
        <f t="shared" si="3"/>
        <v/>
      </c>
      <c r="IJ2" s="82" t="str">
        <f t="shared" si="3"/>
        <v/>
      </c>
      <c r="IK2" s="82" t="str">
        <f t="shared" si="3"/>
        <v/>
      </c>
    </row>
    <row r="3" spans="1:245" s="87" customFormat="1" x14ac:dyDescent="0.2">
      <c r="A3" s="84" t="s">
        <v>116</v>
      </c>
      <c r="B3" s="288" t="s">
        <v>146</v>
      </c>
      <c r="C3" s="288" t="s">
        <v>146</v>
      </c>
      <c r="D3" s="317" t="s">
        <v>146</v>
      </c>
      <c r="E3" s="317" t="s">
        <v>146</v>
      </c>
      <c r="F3" s="322" t="s">
        <v>146</v>
      </c>
      <c r="G3" s="288" t="s">
        <v>146</v>
      </c>
      <c r="H3" s="288" t="s">
        <v>146</v>
      </c>
      <c r="I3" s="368" t="s">
        <v>146</v>
      </c>
      <c r="J3" s="288" t="s">
        <v>146</v>
      </c>
      <c r="K3" s="86"/>
      <c r="L3" s="86"/>
      <c r="M3" s="86"/>
      <c r="N3" s="86"/>
      <c r="O3" s="86"/>
      <c r="P3" s="86"/>
      <c r="Q3" s="86"/>
      <c r="R3" s="86"/>
      <c r="S3" s="86"/>
      <c r="T3" s="86"/>
      <c r="U3" s="86"/>
      <c r="V3" s="86"/>
      <c r="W3" s="86"/>
      <c r="X3" s="86"/>
      <c r="Y3" s="86"/>
      <c r="Z3" s="86"/>
      <c r="AA3" s="86"/>
      <c r="AB3" s="86"/>
      <c r="AC3" s="86"/>
      <c r="AD3" s="86"/>
      <c r="AE3" s="86"/>
      <c r="AF3" s="86"/>
      <c r="AG3" s="86"/>
      <c r="AH3" s="86"/>
      <c r="AI3" s="86"/>
      <c r="GC3" s="88"/>
      <c r="GD3" s="88"/>
      <c r="GE3" s="88"/>
      <c r="GF3" s="88"/>
      <c r="GG3" s="88"/>
      <c r="GH3" s="88"/>
      <c r="GI3" s="88"/>
      <c r="GJ3" s="88"/>
      <c r="GK3" s="88"/>
      <c r="GL3" s="88"/>
      <c r="GM3" s="88"/>
      <c r="GN3" s="88"/>
      <c r="GO3" s="88"/>
      <c r="GP3" s="88"/>
      <c r="GQ3" s="88"/>
      <c r="GR3" s="88"/>
      <c r="GS3" s="88"/>
      <c r="GT3" s="88"/>
      <c r="GU3" s="88"/>
      <c r="GV3" s="88"/>
      <c r="GW3" s="88"/>
      <c r="GX3" s="88"/>
      <c r="GY3" s="88"/>
      <c r="GZ3" s="88"/>
      <c r="HA3" s="88"/>
      <c r="HB3" s="88"/>
    </row>
    <row r="4" spans="1:245" s="87" customFormat="1" ht="51" x14ac:dyDescent="0.2">
      <c r="A4" s="84" t="s">
        <v>117</v>
      </c>
      <c r="B4" s="288" t="s">
        <v>488</v>
      </c>
      <c r="C4" s="288" t="s">
        <v>495</v>
      </c>
      <c r="D4" s="288" t="s">
        <v>530</v>
      </c>
      <c r="E4" s="288" t="s">
        <v>538</v>
      </c>
      <c r="F4" s="322" t="s">
        <v>537</v>
      </c>
      <c r="G4" s="288" t="s">
        <v>539</v>
      </c>
      <c r="H4" s="288" t="s">
        <v>546</v>
      </c>
      <c r="I4" s="374" t="s">
        <v>620</v>
      </c>
      <c r="J4" s="288" t="s">
        <v>628</v>
      </c>
      <c r="K4" s="86"/>
      <c r="L4" s="85"/>
      <c r="M4" s="85"/>
      <c r="N4" s="85"/>
      <c r="O4" s="86"/>
      <c r="P4" s="86"/>
      <c r="Q4" s="85"/>
      <c r="R4" s="85"/>
      <c r="S4" s="85"/>
      <c r="T4" s="85"/>
      <c r="U4" s="85"/>
      <c r="V4" s="85"/>
      <c r="W4" s="85"/>
      <c r="X4" s="89"/>
      <c r="Y4" s="85"/>
      <c r="Z4" s="86"/>
      <c r="AA4" s="85"/>
      <c r="AB4" s="85"/>
      <c r="AC4" s="86"/>
      <c r="AD4" s="86"/>
      <c r="AE4" s="86"/>
      <c r="AF4" s="86"/>
      <c r="AG4" s="86"/>
      <c r="AH4" s="86"/>
      <c r="AI4" s="86"/>
      <c r="AQ4" s="90"/>
      <c r="AR4" s="90"/>
      <c r="AS4" s="90"/>
      <c r="AT4" s="90"/>
      <c r="AU4" s="90"/>
      <c r="AV4" s="90"/>
      <c r="AW4" s="90"/>
      <c r="GA4" s="88"/>
      <c r="GC4" s="88"/>
      <c r="GD4" s="88"/>
      <c r="GE4" s="88"/>
      <c r="GF4" s="88"/>
      <c r="GG4" s="88"/>
      <c r="GH4" s="88"/>
      <c r="GI4" s="88"/>
      <c r="GJ4" s="88"/>
      <c r="GK4" s="88"/>
      <c r="GL4" s="88"/>
      <c r="GM4" s="88"/>
      <c r="GN4" s="88"/>
      <c r="GO4" s="88"/>
      <c r="GP4" s="88"/>
      <c r="GQ4" s="88"/>
      <c r="GR4" s="88"/>
      <c r="GS4" s="88"/>
      <c r="GT4" s="88"/>
      <c r="GU4" s="88"/>
      <c r="GV4" s="88"/>
      <c r="GW4" s="88"/>
      <c r="GX4" s="88"/>
      <c r="GY4" s="88"/>
      <c r="GZ4" s="88"/>
      <c r="HA4" s="88"/>
      <c r="HB4" s="88"/>
    </row>
    <row r="5" spans="1:245" s="95" customFormat="1" ht="25.5" x14ac:dyDescent="0.2">
      <c r="A5" s="91" t="s">
        <v>118</v>
      </c>
      <c r="B5" s="289" t="s">
        <v>493</v>
      </c>
      <c r="C5" s="289" t="s">
        <v>496</v>
      </c>
      <c r="D5" s="289" t="s">
        <v>531</v>
      </c>
      <c r="E5" s="318" t="s">
        <v>493</v>
      </c>
      <c r="F5" s="323" t="s">
        <v>493</v>
      </c>
      <c r="G5" s="289" t="s">
        <v>493</v>
      </c>
      <c r="H5" s="289" t="s">
        <v>531</v>
      </c>
      <c r="I5" s="369" t="s">
        <v>641</v>
      </c>
      <c r="J5" s="289" t="s">
        <v>647</v>
      </c>
      <c r="K5" s="92"/>
      <c r="L5" s="93"/>
      <c r="M5" s="92"/>
      <c r="N5" s="93"/>
      <c r="O5" s="93"/>
      <c r="P5" s="93"/>
      <c r="Q5" s="92"/>
      <c r="R5" s="93"/>
      <c r="S5" s="92"/>
      <c r="T5" s="93"/>
      <c r="U5" s="92"/>
      <c r="V5" s="93"/>
      <c r="W5" s="92"/>
      <c r="X5" s="93"/>
      <c r="Y5" s="92"/>
      <c r="Z5" s="92"/>
      <c r="AA5" s="93"/>
      <c r="AB5" s="93"/>
      <c r="AC5" s="93"/>
      <c r="AD5" s="93"/>
      <c r="AE5" s="93"/>
      <c r="AF5" s="93"/>
      <c r="AG5" s="93"/>
      <c r="AH5" s="93"/>
      <c r="AI5" s="93"/>
      <c r="DO5" s="96"/>
      <c r="GC5" s="97"/>
      <c r="GD5" s="97"/>
      <c r="GE5" s="97"/>
      <c r="GF5" s="97"/>
      <c r="GG5" s="97"/>
      <c r="GH5" s="97"/>
      <c r="GI5" s="97"/>
      <c r="GJ5" s="97"/>
      <c r="GK5" s="97"/>
      <c r="GL5" s="97"/>
      <c r="GM5" s="97"/>
      <c r="GN5" s="97"/>
      <c r="GO5" s="97"/>
      <c r="GP5" s="97"/>
      <c r="GQ5" s="97"/>
      <c r="GR5" s="97"/>
      <c r="GS5" s="97"/>
      <c r="GT5" s="97"/>
      <c r="GU5" s="97"/>
      <c r="GV5" s="97"/>
      <c r="GW5" s="98"/>
      <c r="GX5" s="97"/>
      <c r="GY5" s="97"/>
      <c r="GZ5" s="97"/>
      <c r="HA5" s="97"/>
      <c r="HB5" s="97"/>
    </row>
    <row r="6" spans="1:245" s="95" customFormat="1" x14ac:dyDescent="0.2">
      <c r="A6" s="91" t="s">
        <v>119</v>
      </c>
      <c r="B6" s="289"/>
      <c r="C6" s="289"/>
      <c r="D6" s="318"/>
      <c r="E6" s="318"/>
      <c r="F6" s="323"/>
      <c r="G6" s="289"/>
      <c r="H6" s="289"/>
      <c r="I6" s="369"/>
      <c r="J6" s="289"/>
      <c r="K6" s="93"/>
      <c r="L6" s="93"/>
      <c r="M6" s="93"/>
      <c r="N6" s="93"/>
      <c r="O6" s="93"/>
      <c r="P6" s="93"/>
      <c r="Q6" s="93"/>
      <c r="R6" s="93"/>
      <c r="S6" s="93"/>
      <c r="T6" s="93"/>
      <c r="U6" s="93"/>
      <c r="V6" s="93"/>
      <c r="W6" s="93"/>
      <c r="X6" s="93"/>
      <c r="Y6" s="93"/>
      <c r="Z6" s="93"/>
      <c r="AA6" s="93"/>
      <c r="AB6" s="93"/>
      <c r="AC6" s="93"/>
      <c r="AD6" s="93"/>
      <c r="AE6" s="93"/>
      <c r="AF6" s="93"/>
      <c r="AG6" s="93"/>
      <c r="AH6" s="93"/>
      <c r="AI6" s="93"/>
      <c r="GC6" s="97"/>
      <c r="GD6" s="97"/>
      <c r="GE6" s="97"/>
      <c r="GF6" s="97"/>
      <c r="GG6" s="97"/>
      <c r="GH6" s="97"/>
      <c r="GI6" s="97"/>
      <c r="GJ6" s="97"/>
      <c r="GK6" s="97"/>
      <c r="GL6" s="97"/>
      <c r="GM6" s="97"/>
      <c r="GN6" s="97"/>
      <c r="GO6" s="97"/>
      <c r="GP6" s="97"/>
      <c r="GQ6" s="97"/>
      <c r="GR6" s="97"/>
      <c r="GS6" s="97"/>
      <c r="GT6" s="97"/>
      <c r="GU6" s="97"/>
      <c r="GV6" s="97"/>
      <c r="GW6" s="97"/>
      <c r="GX6" s="97"/>
      <c r="GY6" s="97"/>
      <c r="GZ6" s="97"/>
      <c r="HA6" s="97"/>
      <c r="HB6" s="97"/>
    </row>
    <row r="7" spans="1:245" s="101" customFormat="1" x14ac:dyDescent="0.2">
      <c r="A7" s="84" t="s">
        <v>120</v>
      </c>
      <c r="B7" s="290" t="s">
        <v>492</v>
      </c>
      <c r="C7" s="290" t="s">
        <v>497</v>
      </c>
      <c r="D7" s="290" t="s">
        <v>532</v>
      </c>
      <c r="E7" s="319" t="s">
        <v>541</v>
      </c>
      <c r="F7" s="324" t="s">
        <v>532</v>
      </c>
      <c r="G7" s="290" t="s">
        <v>541</v>
      </c>
      <c r="H7" s="290" t="s">
        <v>532</v>
      </c>
      <c r="I7" s="370" t="s">
        <v>492</v>
      </c>
      <c r="J7" s="290" t="s">
        <v>492</v>
      </c>
      <c r="K7" s="100"/>
      <c r="L7" s="100"/>
      <c r="M7" s="99"/>
      <c r="N7" s="100"/>
      <c r="O7" s="100"/>
      <c r="P7" s="100"/>
      <c r="Q7" s="99"/>
      <c r="R7" s="100"/>
      <c r="S7" s="99"/>
      <c r="T7" s="100"/>
      <c r="U7" s="100"/>
      <c r="V7" s="100"/>
      <c r="W7" s="100"/>
      <c r="X7" s="100"/>
      <c r="Y7" s="100"/>
      <c r="Z7" s="100"/>
      <c r="AA7" s="100"/>
      <c r="AB7" s="100"/>
      <c r="AC7" s="100"/>
      <c r="AD7" s="100"/>
      <c r="AE7" s="100"/>
      <c r="AF7" s="100"/>
      <c r="AG7" s="100"/>
      <c r="AH7" s="100"/>
      <c r="AI7" s="100"/>
      <c r="GC7" s="102"/>
      <c r="GD7" s="102"/>
      <c r="GE7" s="102"/>
      <c r="GF7" s="102"/>
      <c r="GG7" s="102"/>
      <c r="GH7" s="102"/>
      <c r="GI7" s="102"/>
      <c r="GJ7" s="102"/>
      <c r="GK7" s="102"/>
      <c r="GL7" s="102"/>
      <c r="GM7" s="102"/>
      <c r="GN7" s="102"/>
      <c r="GO7" s="102"/>
      <c r="GP7" s="102"/>
      <c r="GQ7" s="102"/>
      <c r="GR7" s="102"/>
      <c r="GS7" s="102"/>
      <c r="GT7" s="102"/>
      <c r="GU7" s="102"/>
      <c r="GV7" s="102"/>
      <c r="GW7" s="102"/>
      <c r="GX7" s="102"/>
      <c r="GY7" s="102"/>
      <c r="GZ7" s="102"/>
      <c r="HA7" s="102"/>
      <c r="HB7" s="102"/>
    </row>
    <row r="8" spans="1:245" s="101" customFormat="1" x14ac:dyDescent="0.2">
      <c r="A8" s="84" t="s">
        <v>121</v>
      </c>
      <c r="B8" s="290"/>
      <c r="C8" s="290"/>
      <c r="D8" s="319"/>
      <c r="E8" s="319"/>
      <c r="F8" s="324"/>
      <c r="G8" s="290"/>
      <c r="H8" s="290"/>
      <c r="I8" s="370"/>
      <c r="J8" s="290"/>
      <c r="K8" s="100"/>
      <c r="L8" s="100"/>
      <c r="M8" s="100"/>
      <c r="N8" s="99"/>
      <c r="O8" s="100"/>
      <c r="P8" s="100"/>
      <c r="Q8" s="100"/>
      <c r="R8" s="100"/>
      <c r="S8" s="99"/>
      <c r="T8" s="100"/>
      <c r="U8" s="100"/>
      <c r="V8" s="100"/>
      <c r="W8" s="100"/>
      <c r="X8" s="100"/>
      <c r="Y8" s="100"/>
      <c r="Z8" s="100"/>
      <c r="AA8" s="100"/>
      <c r="AB8" s="100"/>
      <c r="AC8" s="100"/>
      <c r="AD8" s="100"/>
      <c r="AE8" s="100"/>
      <c r="AF8" s="100"/>
      <c r="AG8" s="100"/>
      <c r="AH8" s="100"/>
      <c r="AI8" s="100"/>
      <c r="GC8" s="102"/>
      <c r="GD8" s="102"/>
      <c r="GE8" s="102"/>
      <c r="GF8" s="102"/>
      <c r="GG8" s="102"/>
      <c r="GH8" s="102"/>
      <c r="GI8" s="102"/>
      <c r="GJ8" s="102"/>
      <c r="GK8" s="102"/>
      <c r="GL8" s="102"/>
      <c r="GM8" s="102"/>
      <c r="GN8" s="102"/>
      <c r="GO8" s="102"/>
      <c r="GP8" s="102"/>
      <c r="GQ8" s="102"/>
      <c r="GR8" s="102"/>
      <c r="GS8" s="102"/>
      <c r="GT8" s="102"/>
      <c r="GU8" s="102"/>
      <c r="GV8" s="102"/>
      <c r="GW8" s="102"/>
      <c r="GX8" s="102"/>
      <c r="GY8" s="102"/>
      <c r="GZ8" s="102"/>
      <c r="HA8" s="102"/>
      <c r="HB8" s="102"/>
    </row>
    <row r="9" spans="1:245" s="95" customFormat="1" x14ac:dyDescent="0.2">
      <c r="A9" s="91" t="s">
        <v>122</v>
      </c>
      <c r="B9" s="289" t="s">
        <v>499</v>
      </c>
      <c r="C9" s="295" t="s">
        <v>498</v>
      </c>
      <c r="D9" s="295" t="s">
        <v>499</v>
      </c>
      <c r="E9" s="318" t="s">
        <v>499</v>
      </c>
      <c r="F9" s="323" t="s">
        <v>499</v>
      </c>
      <c r="G9" s="289" t="s">
        <v>499</v>
      </c>
      <c r="H9" s="289" t="s">
        <v>499</v>
      </c>
      <c r="I9" s="369"/>
      <c r="J9" s="289"/>
      <c r="K9" s="93"/>
      <c r="L9" s="92"/>
      <c r="M9" s="92"/>
      <c r="N9" s="93"/>
      <c r="O9" s="93"/>
      <c r="P9" s="93"/>
      <c r="Q9" s="103"/>
      <c r="R9" s="93"/>
      <c r="S9" s="92"/>
      <c r="T9" s="92"/>
      <c r="U9" s="92"/>
      <c r="V9" s="93"/>
      <c r="W9" s="93"/>
      <c r="X9" s="93"/>
      <c r="Y9" s="93"/>
      <c r="Z9" s="93"/>
      <c r="AA9" s="93"/>
      <c r="AB9" s="93"/>
      <c r="AC9" s="93"/>
      <c r="AD9" s="93"/>
      <c r="AE9" s="93"/>
      <c r="AF9" s="93"/>
      <c r="AG9" s="93"/>
      <c r="AH9" s="93"/>
      <c r="AI9" s="93"/>
      <c r="AY9" s="96"/>
      <c r="GC9" s="97"/>
      <c r="GD9" s="97"/>
      <c r="GE9" s="97"/>
      <c r="GF9" s="97"/>
      <c r="GG9" s="97"/>
      <c r="GH9" s="97"/>
      <c r="GI9" s="97"/>
      <c r="GJ9" s="97"/>
      <c r="GK9" s="97"/>
      <c r="GL9" s="97"/>
      <c r="GM9" s="97"/>
      <c r="GN9" s="97"/>
      <c r="GO9" s="97"/>
      <c r="GP9" s="97"/>
      <c r="GQ9" s="97"/>
      <c r="GR9" s="97"/>
      <c r="GS9" s="97"/>
      <c r="GT9" s="97"/>
      <c r="GU9" s="97"/>
      <c r="GV9" s="97"/>
      <c r="GW9" s="97"/>
      <c r="GX9" s="97"/>
      <c r="GY9" s="97"/>
      <c r="GZ9" s="97"/>
      <c r="HA9" s="97"/>
      <c r="HB9" s="97"/>
    </row>
    <row r="10" spans="1:245" s="95" customFormat="1" x14ac:dyDescent="0.2">
      <c r="A10" s="91" t="s">
        <v>123</v>
      </c>
      <c r="B10" s="289" t="s">
        <v>489</v>
      </c>
      <c r="C10" s="289" t="s">
        <v>501</v>
      </c>
      <c r="D10" s="289" t="s">
        <v>533</v>
      </c>
      <c r="E10" s="318" t="s">
        <v>489</v>
      </c>
      <c r="F10" s="323" t="s">
        <v>489</v>
      </c>
      <c r="G10" s="289" t="s">
        <v>489</v>
      </c>
      <c r="H10" s="289" t="s">
        <v>533</v>
      </c>
      <c r="I10" s="369" t="s">
        <v>642</v>
      </c>
      <c r="J10" s="289" t="s">
        <v>642</v>
      </c>
      <c r="K10" s="93"/>
      <c r="L10" s="93"/>
      <c r="M10" s="93"/>
      <c r="N10" s="93"/>
      <c r="O10" s="93"/>
      <c r="P10" s="93"/>
      <c r="Q10" s="92"/>
      <c r="R10" s="93"/>
      <c r="S10" s="93"/>
      <c r="T10" s="93"/>
      <c r="U10" s="93"/>
      <c r="V10" s="93"/>
      <c r="W10" s="93"/>
      <c r="X10" s="93"/>
      <c r="Y10" s="93"/>
      <c r="Z10" s="93"/>
      <c r="AA10" s="93"/>
      <c r="AB10" s="93"/>
      <c r="AC10" s="93"/>
      <c r="AD10" s="93"/>
      <c r="AE10" s="93"/>
      <c r="AF10" s="93"/>
      <c r="AG10" s="93"/>
      <c r="AH10" s="93"/>
      <c r="AI10" s="93"/>
      <c r="GC10" s="97"/>
      <c r="GD10" s="97"/>
      <c r="GE10" s="97"/>
      <c r="GF10" s="97"/>
      <c r="GG10" s="97"/>
      <c r="GH10" s="97"/>
      <c r="GI10" s="97"/>
      <c r="GJ10" s="97"/>
      <c r="GK10" s="97"/>
      <c r="GL10" s="97"/>
      <c r="GM10" s="97"/>
      <c r="GN10" s="97"/>
      <c r="GO10" s="97"/>
      <c r="GP10" s="97"/>
      <c r="GQ10" s="97"/>
      <c r="GR10" s="97"/>
      <c r="GS10" s="97"/>
      <c r="GT10" s="97"/>
      <c r="GU10" s="97"/>
      <c r="GV10" s="97"/>
      <c r="GW10" s="97"/>
      <c r="GX10" s="97"/>
      <c r="GY10" s="97"/>
      <c r="GZ10" s="97"/>
      <c r="HA10" s="97"/>
      <c r="HB10" s="97"/>
    </row>
    <row r="11" spans="1:245" s="101" customFormat="1" x14ac:dyDescent="0.2">
      <c r="A11" s="84" t="s">
        <v>124</v>
      </c>
      <c r="B11" s="290"/>
      <c r="C11" s="290"/>
      <c r="D11" s="319"/>
      <c r="E11" s="319"/>
      <c r="F11" s="324"/>
      <c r="G11" s="290"/>
      <c r="H11" s="290"/>
      <c r="I11" s="370"/>
      <c r="J11" s="290"/>
      <c r="K11" s="100"/>
      <c r="L11" s="100"/>
      <c r="M11" s="100"/>
      <c r="N11" s="100"/>
      <c r="O11" s="100"/>
      <c r="P11" s="100"/>
      <c r="Q11" s="100"/>
      <c r="R11" s="100"/>
      <c r="S11" s="99"/>
      <c r="T11" s="100"/>
      <c r="U11" s="100"/>
      <c r="V11" s="100"/>
      <c r="W11" s="100"/>
      <c r="X11" s="99"/>
      <c r="Y11" s="100"/>
      <c r="Z11" s="100"/>
      <c r="AA11" s="100"/>
      <c r="AB11" s="100"/>
      <c r="AC11" s="100"/>
      <c r="AD11" s="100"/>
      <c r="AE11" s="100"/>
      <c r="AF11" s="100"/>
      <c r="AG11" s="100"/>
      <c r="AH11" s="100"/>
      <c r="AI11" s="100"/>
      <c r="GC11" s="102"/>
      <c r="GD11" s="102"/>
      <c r="GE11" s="102"/>
      <c r="GF11" s="102"/>
      <c r="GG11" s="102"/>
      <c r="GH11" s="102"/>
      <c r="GI11" s="102"/>
      <c r="GJ11" s="102"/>
      <c r="GK11" s="102"/>
      <c r="GL11" s="102"/>
      <c r="GM11" s="102"/>
      <c r="GN11" s="102"/>
      <c r="GO11" s="102"/>
      <c r="GP11" s="102"/>
      <c r="GQ11" s="102"/>
      <c r="GR11" s="102"/>
      <c r="GS11" s="102"/>
      <c r="GT11" s="102"/>
      <c r="GU11" s="102"/>
      <c r="GV11" s="102"/>
      <c r="GW11" s="102"/>
      <c r="GX11" s="102"/>
      <c r="GY11" s="102"/>
      <c r="GZ11" s="102"/>
      <c r="HA11" s="102"/>
      <c r="HB11" s="102"/>
    </row>
    <row r="12" spans="1:245" s="101" customFormat="1" ht="25.5" x14ac:dyDescent="0.2">
      <c r="A12" s="84" t="s">
        <v>125</v>
      </c>
      <c r="B12" s="290"/>
      <c r="C12" s="290"/>
      <c r="D12" s="319"/>
      <c r="E12" s="319"/>
      <c r="F12" s="324"/>
      <c r="G12" s="290"/>
      <c r="H12" s="290"/>
      <c r="I12" s="370"/>
      <c r="J12" s="290"/>
      <c r="K12" s="100"/>
      <c r="L12" s="100"/>
      <c r="M12" s="100"/>
      <c r="N12" s="100"/>
      <c r="O12" s="100"/>
      <c r="P12" s="100"/>
      <c r="Q12" s="100"/>
      <c r="R12" s="100"/>
      <c r="S12" s="99"/>
      <c r="T12" s="100"/>
      <c r="U12" s="100"/>
      <c r="V12" s="100"/>
      <c r="W12" s="100"/>
      <c r="X12" s="99"/>
      <c r="Y12" s="100"/>
      <c r="Z12" s="100"/>
      <c r="AA12" s="100"/>
      <c r="AB12" s="100"/>
      <c r="AC12" s="100"/>
      <c r="AD12" s="100"/>
      <c r="AE12" s="100"/>
      <c r="AF12" s="100"/>
      <c r="AG12" s="100"/>
      <c r="AH12" s="100"/>
      <c r="AI12" s="100"/>
      <c r="GC12" s="102"/>
      <c r="GD12" s="102"/>
      <c r="GE12" s="102"/>
      <c r="GF12" s="102"/>
      <c r="GG12" s="102"/>
      <c r="GH12" s="102"/>
      <c r="GI12" s="102"/>
      <c r="GJ12" s="102"/>
      <c r="GK12" s="102"/>
      <c r="GL12" s="102"/>
      <c r="GM12" s="102"/>
      <c r="GN12" s="102"/>
      <c r="GO12" s="102"/>
      <c r="GP12" s="102"/>
      <c r="GQ12" s="102"/>
      <c r="GR12" s="102"/>
      <c r="GS12" s="102"/>
      <c r="GT12" s="102"/>
      <c r="GU12" s="102"/>
      <c r="GV12" s="102"/>
      <c r="GW12" s="102"/>
      <c r="GX12" s="102"/>
      <c r="GY12" s="102"/>
      <c r="GZ12" s="102"/>
      <c r="HA12" s="102"/>
      <c r="HB12" s="102"/>
    </row>
    <row r="13" spans="1:245" s="95" customFormat="1" x14ac:dyDescent="0.2">
      <c r="A13" s="91" t="s">
        <v>126</v>
      </c>
      <c r="B13" s="289"/>
      <c r="C13" s="289"/>
      <c r="D13" s="318"/>
      <c r="E13" s="318"/>
      <c r="F13" s="323"/>
      <c r="G13" s="289"/>
      <c r="H13" s="289"/>
      <c r="I13" s="369"/>
      <c r="J13" s="289"/>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GC13" s="97"/>
      <c r="GD13" s="97"/>
      <c r="GE13" s="97"/>
      <c r="GF13" s="97"/>
      <c r="GG13" s="97"/>
      <c r="GH13" s="97"/>
      <c r="GI13" s="97"/>
      <c r="GJ13" s="97"/>
      <c r="GK13" s="97"/>
      <c r="GL13" s="97"/>
      <c r="GM13" s="97"/>
      <c r="GN13" s="97"/>
      <c r="GO13" s="97"/>
      <c r="GP13" s="97"/>
      <c r="GQ13" s="97"/>
      <c r="GR13" s="97"/>
      <c r="GS13" s="97"/>
      <c r="GT13" s="97"/>
      <c r="GU13" s="97"/>
      <c r="GV13" s="97"/>
      <c r="GW13" s="97"/>
      <c r="GX13" s="97"/>
      <c r="GY13" s="97"/>
      <c r="GZ13" s="97"/>
      <c r="HA13" s="97"/>
      <c r="HB13" s="97"/>
    </row>
    <row r="14" spans="1:245" s="95" customFormat="1" x14ac:dyDescent="0.2">
      <c r="A14" s="91" t="s">
        <v>127</v>
      </c>
      <c r="B14" s="289"/>
      <c r="C14" s="289"/>
      <c r="D14" s="318"/>
      <c r="E14" s="318"/>
      <c r="F14" s="323"/>
      <c r="G14" s="289"/>
      <c r="H14" s="289"/>
      <c r="I14" s="369"/>
      <c r="J14" s="289"/>
      <c r="K14" s="93"/>
      <c r="L14" s="93"/>
      <c r="M14" s="93"/>
      <c r="N14" s="92"/>
      <c r="O14" s="93"/>
      <c r="P14" s="93"/>
      <c r="Q14" s="93"/>
      <c r="R14" s="93"/>
      <c r="S14" s="93"/>
      <c r="T14" s="93"/>
      <c r="U14" s="93"/>
      <c r="V14" s="93"/>
      <c r="W14" s="93"/>
      <c r="X14" s="93"/>
      <c r="Y14" s="93"/>
      <c r="Z14" s="93"/>
      <c r="AA14" s="93"/>
      <c r="AB14" s="93"/>
      <c r="AC14" s="93"/>
      <c r="AD14" s="93"/>
      <c r="AE14" s="93"/>
      <c r="AF14" s="93"/>
      <c r="AG14" s="93"/>
      <c r="AH14" s="93"/>
      <c r="AI14" s="93"/>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row>
    <row r="15" spans="1:245" s="87" customFormat="1" x14ac:dyDescent="0.2">
      <c r="A15" s="84" t="s">
        <v>128</v>
      </c>
      <c r="B15" s="288"/>
      <c r="C15" s="288"/>
      <c r="D15" s="317"/>
      <c r="E15" s="317"/>
      <c r="F15" s="322"/>
      <c r="G15" s="288"/>
      <c r="H15" s="288"/>
      <c r="I15" s="368"/>
      <c r="J15" s="288"/>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GC15" s="88"/>
      <c r="GD15" s="88"/>
      <c r="GE15" s="88"/>
      <c r="GF15" s="88"/>
      <c r="GG15" s="88"/>
      <c r="GH15" s="88"/>
      <c r="GI15" s="88"/>
      <c r="GJ15" s="88"/>
      <c r="GK15" s="88"/>
      <c r="GL15" s="88"/>
      <c r="GM15" s="88"/>
      <c r="GN15" s="88"/>
      <c r="GO15" s="88"/>
      <c r="GP15" s="88"/>
      <c r="GQ15" s="88"/>
      <c r="GR15" s="88"/>
      <c r="GS15" s="88"/>
      <c r="GT15" s="88"/>
      <c r="GU15" s="88"/>
      <c r="GV15" s="88"/>
      <c r="GW15" s="88"/>
      <c r="GX15" s="88"/>
      <c r="GY15" s="88"/>
      <c r="GZ15" s="88"/>
      <c r="HA15" s="88"/>
      <c r="HB15" s="88"/>
    </row>
    <row r="16" spans="1:245" s="101" customFormat="1" x14ac:dyDescent="0.2">
      <c r="A16" s="84" t="s">
        <v>129</v>
      </c>
      <c r="B16" s="290"/>
      <c r="C16" s="290"/>
      <c r="D16" s="319"/>
      <c r="E16" s="319"/>
      <c r="F16" s="324"/>
      <c r="G16" s="290"/>
      <c r="H16" s="290"/>
      <c r="I16" s="370"/>
      <c r="J16" s="29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CC16" s="87"/>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row>
    <row r="17" spans="1:210" s="106" customFormat="1" x14ac:dyDescent="0.2">
      <c r="A17" s="91" t="s">
        <v>130</v>
      </c>
      <c r="B17" s="291"/>
      <c r="C17" s="291"/>
      <c r="D17" s="320"/>
      <c r="E17" s="320"/>
      <c r="F17" s="325"/>
      <c r="G17" s="291"/>
      <c r="H17" s="291"/>
      <c r="I17" s="371"/>
      <c r="J17" s="291"/>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row>
    <row r="18" spans="1:210" s="106" customFormat="1" x14ac:dyDescent="0.2">
      <c r="A18" s="91" t="s">
        <v>131</v>
      </c>
      <c r="B18" s="291"/>
      <c r="C18" s="291"/>
      <c r="D18" s="320"/>
      <c r="E18" s="320"/>
      <c r="F18" s="325"/>
      <c r="G18" s="291"/>
      <c r="H18" s="291"/>
      <c r="I18" s="371"/>
      <c r="J18" s="291"/>
      <c r="K18" s="105"/>
      <c r="L18" s="105"/>
      <c r="M18" s="105"/>
      <c r="N18" s="105"/>
      <c r="O18" s="105"/>
      <c r="P18" s="105"/>
      <c r="Q18" s="105"/>
      <c r="R18" s="105"/>
      <c r="S18" s="105"/>
      <c r="T18" s="105"/>
      <c r="U18" s="105"/>
      <c r="V18" s="105"/>
      <c r="W18" s="105"/>
      <c r="X18" s="108"/>
      <c r="Y18" s="105"/>
      <c r="Z18" s="105"/>
      <c r="AA18" s="105"/>
      <c r="AB18" s="105"/>
      <c r="AC18" s="105"/>
      <c r="AD18" s="105"/>
      <c r="AE18" s="105"/>
      <c r="AF18" s="105"/>
      <c r="AG18" s="105"/>
      <c r="AH18" s="105"/>
      <c r="AI18" s="105"/>
      <c r="GC18" s="107"/>
      <c r="GD18" s="107"/>
      <c r="GE18" s="107"/>
      <c r="GF18" s="107"/>
      <c r="GG18" s="107"/>
      <c r="GH18" s="107"/>
      <c r="GI18" s="107"/>
      <c r="GJ18" s="107"/>
      <c r="GK18" s="107"/>
      <c r="GL18" s="107"/>
      <c r="GM18" s="107"/>
      <c r="GN18" s="107"/>
      <c r="GO18" s="107"/>
      <c r="GP18" s="107"/>
      <c r="GQ18" s="107"/>
      <c r="GR18" s="107"/>
      <c r="GS18" s="107"/>
      <c r="GT18" s="107"/>
      <c r="GU18" s="107"/>
      <c r="GV18" s="107"/>
      <c r="GW18" s="107"/>
      <c r="GX18" s="107"/>
      <c r="GY18" s="107"/>
      <c r="GZ18" s="107"/>
      <c r="HA18" s="107"/>
      <c r="HB18" s="107"/>
    </row>
    <row r="19" spans="1:210" s="87" customFormat="1" x14ac:dyDescent="0.2">
      <c r="A19" s="84" t="s">
        <v>132</v>
      </c>
      <c r="B19" s="288"/>
      <c r="C19" s="288"/>
      <c r="D19" s="317"/>
      <c r="E19" s="317"/>
      <c r="F19" s="322"/>
      <c r="G19" s="288"/>
      <c r="H19" s="288"/>
      <c r="I19" s="368"/>
      <c r="J19" s="288"/>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GC19" s="88"/>
      <c r="GD19" s="88"/>
      <c r="GE19" s="88"/>
      <c r="GF19" s="88"/>
      <c r="GG19" s="88"/>
      <c r="GH19" s="88"/>
      <c r="GI19" s="88"/>
      <c r="GJ19" s="88"/>
      <c r="GK19" s="88"/>
      <c r="GL19" s="88"/>
      <c r="GM19" s="88"/>
      <c r="GN19" s="88"/>
      <c r="GO19" s="88"/>
      <c r="GP19" s="88"/>
      <c r="GQ19" s="88"/>
      <c r="GR19" s="88"/>
      <c r="GS19" s="88"/>
      <c r="GT19" s="88"/>
      <c r="GU19" s="88"/>
      <c r="GV19" s="88"/>
      <c r="GW19" s="88"/>
      <c r="GX19" s="88"/>
      <c r="GY19" s="88"/>
      <c r="GZ19" s="88"/>
      <c r="HA19" s="88"/>
      <c r="HB19" s="88"/>
    </row>
    <row r="20" spans="1:210" s="112" customFormat="1" ht="102" x14ac:dyDescent="0.25">
      <c r="A20" s="109" t="s">
        <v>133</v>
      </c>
      <c r="B20" s="292" t="s">
        <v>490</v>
      </c>
      <c r="C20" s="292" t="s">
        <v>449</v>
      </c>
      <c r="D20" s="292" t="s">
        <v>534</v>
      </c>
      <c r="E20" s="292" t="s">
        <v>542</v>
      </c>
      <c r="F20" s="326" t="s">
        <v>518</v>
      </c>
      <c r="G20" s="327" t="s">
        <v>540</v>
      </c>
      <c r="H20" s="292" t="s">
        <v>547</v>
      </c>
      <c r="I20" s="373" t="s">
        <v>643</v>
      </c>
      <c r="J20" s="292" t="s">
        <v>646</v>
      </c>
      <c r="K20" s="110"/>
      <c r="L20" s="110"/>
      <c r="M20" s="111"/>
      <c r="N20" s="110"/>
      <c r="P20" s="113"/>
      <c r="Q20" s="110"/>
      <c r="R20" s="110"/>
      <c r="T20" s="110"/>
      <c r="U20" s="110"/>
      <c r="V20" s="110"/>
      <c r="W20" s="110"/>
      <c r="X20" s="110"/>
      <c r="Y20" s="110"/>
      <c r="Z20" s="110"/>
      <c r="AA20" s="113"/>
      <c r="AB20" s="113"/>
      <c r="AC20" s="113"/>
      <c r="AD20" s="113"/>
      <c r="AE20" s="113"/>
      <c r="AF20" s="113"/>
      <c r="AG20" s="113"/>
      <c r="AH20" s="113"/>
      <c r="AI20" s="113"/>
      <c r="AJ20" s="113"/>
      <c r="AK20" s="113"/>
      <c r="AL20" s="113"/>
      <c r="AM20" s="113"/>
      <c r="AN20" s="113"/>
      <c r="AO20" s="113"/>
      <c r="AP20" s="113"/>
      <c r="AQ20" s="113"/>
      <c r="AR20" s="113"/>
      <c r="AS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X20" s="113"/>
      <c r="BY20" s="113"/>
      <c r="BZ20" s="113"/>
      <c r="CA20" s="113"/>
      <c r="CB20" s="113"/>
      <c r="CC20" s="113"/>
      <c r="CD20" s="113"/>
      <c r="CE20" s="113"/>
      <c r="CF20" s="113"/>
      <c r="CG20" s="113"/>
      <c r="CH20" s="113"/>
      <c r="CI20" s="113"/>
      <c r="CK20" s="113"/>
      <c r="CL20" s="113"/>
      <c r="CN20" s="113"/>
      <c r="CO20" s="113"/>
      <c r="CP20" s="113"/>
      <c r="CQ20" s="113"/>
      <c r="CR20" s="113"/>
      <c r="CS20" s="113"/>
      <c r="CT20" s="113"/>
      <c r="CU20" s="113"/>
      <c r="CW20" s="113"/>
      <c r="CX20" s="113"/>
      <c r="CY20" s="113"/>
      <c r="CZ20" s="113"/>
      <c r="DA20" s="113"/>
      <c r="DB20" s="113"/>
      <c r="DC20" s="113"/>
      <c r="DD20" s="113"/>
      <c r="DE20" s="113"/>
      <c r="DF20" s="113"/>
      <c r="DG20" s="113"/>
      <c r="DH20" s="113"/>
      <c r="DI20" s="113"/>
      <c r="DJ20" s="113"/>
      <c r="DK20" s="113"/>
      <c r="DL20" s="113"/>
      <c r="DM20" s="113"/>
      <c r="DN20" s="113"/>
      <c r="DO20" s="113"/>
      <c r="DP20" s="113"/>
      <c r="DQ20" s="113"/>
      <c r="DR20" s="113"/>
      <c r="DS20" s="113"/>
      <c r="DT20" s="113"/>
      <c r="GC20" s="111"/>
      <c r="GE20" s="111"/>
      <c r="GI20" s="111"/>
      <c r="GJ20" s="111"/>
      <c r="GK20" s="111"/>
      <c r="GM20" s="111"/>
      <c r="GN20" s="111"/>
      <c r="GO20" s="111"/>
      <c r="GP20" s="111"/>
      <c r="GQ20" s="111"/>
      <c r="GR20" s="111"/>
      <c r="GS20" s="111"/>
      <c r="GT20" s="111"/>
      <c r="GU20" s="111"/>
      <c r="GV20" s="111"/>
      <c r="GW20" s="111"/>
      <c r="GX20" s="111"/>
      <c r="GY20" s="111"/>
      <c r="GZ20" s="111"/>
      <c r="HA20" s="111"/>
      <c r="HB20" s="111"/>
    </row>
    <row r="21" spans="1:210" s="99" customFormat="1" ht="25.5" x14ac:dyDescent="0.25">
      <c r="A21" s="114" t="s">
        <v>134</v>
      </c>
      <c r="B21" s="293" t="s">
        <v>491</v>
      </c>
      <c r="C21" s="293" t="s">
        <v>491</v>
      </c>
      <c r="D21" s="321" t="s">
        <v>535</v>
      </c>
      <c r="E21" s="293" t="s">
        <v>535</v>
      </c>
      <c r="F21" s="293" t="s">
        <v>535</v>
      </c>
      <c r="G21" s="293" t="s">
        <v>535</v>
      </c>
      <c r="H21" s="293" t="s">
        <v>535</v>
      </c>
      <c r="I21" s="372" t="s">
        <v>644</v>
      </c>
      <c r="J21" s="293"/>
      <c r="K21" s="115"/>
      <c r="L21" s="115"/>
      <c r="M21" s="116"/>
      <c r="N21" s="115"/>
      <c r="P21" s="117"/>
      <c r="Q21" s="115"/>
      <c r="R21" s="115"/>
      <c r="T21" s="115"/>
      <c r="U21" s="115"/>
      <c r="V21" s="115"/>
      <c r="W21" s="115"/>
      <c r="X21" s="115"/>
      <c r="Y21" s="115"/>
      <c r="Z21" s="115"/>
      <c r="AA21" s="117"/>
      <c r="AB21" s="117"/>
      <c r="AC21" s="117"/>
      <c r="AD21" s="117"/>
      <c r="AE21" s="117"/>
      <c r="AF21" s="117"/>
      <c r="AG21" s="117"/>
      <c r="AH21" s="117"/>
      <c r="AI21" s="117"/>
      <c r="AJ21" s="117"/>
      <c r="AK21" s="117"/>
      <c r="AL21" s="117"/>
      <c r="AM21" s="117"/>
      <c r="AN21" s="117"/>
      <c r="AO21" s="117"/>
      <c r="AP21" s="117"/>
      <c r="AQ21" s="117"/>
      <c r="AR21" s="117"/>
      <c r="AS21" s="117"/>
      <c r="AU21" s="117"/>
      <c r="AV21" s="117"/>
      <c r="AW21" s="117"/>
      <c r="AX21" s="117"/>
      <c r="AY21" s="117"/>
      <c r="AZ21" s="117"/>
      <c r="BA21" s="117"/>
      <c r="BB21" s="117"/>
      <c r="BC21" s="117"/>
      <c r="BD21" s="117"/>
      <c r="BE21" s="117"/>
      <c r="BF21" s="117"/>
      <c r="BG21" s="117"/>
      <c r="BH21" s="117"/>
      <c r="BI21" s="117"/>
      <c r="BJ21" s="117"/>
      <c r="BK21" s="117"/>
      <c r="BL21" s="117"/>
      <c r="BM21" s="117"/>
      <c r="BN21" s="117"/>
      <c r="BO21" s="117"/>
      <c r="BX21" s="117"/>
      <c r="BY21" s="117"/>
      <c r="BZ21" s="117"/>
      <c r="CA21" s="117"/>
      <c r="CB21" s="117"/>
      <c r="CC21" s="117"/>
      <c r="CD21" s="117"/>
      <c r="CE21" s="117"/>
      <c r="CF21" s="117"/>
      <c r="CG21" s="117"/>
      <c r="CH21" s="117"/>
      <c r="CI21" s="117"/>
      <c r="CK21" s="117"/>
      <c r="CL21" s="117"/>
      <c r="CN21" s="117"/>
      <c r="CO21" s="117"/>
      <c r="CP21" s="117"/>
      <c r="CQ21" s="117"/>
      <c r="CR21" s="117"/>
      <c r="CS21" s="117"/>
      <c r="CT21" s="117"/>
      <c r="CU21" s="117"/>
      <c r="CW21" s="117"/>
      <c r="CX21" s="117"/>
      <c r="CY21" s="117"/>
      <c r="CZ21" s="117"/>
      <c r="DA21" s="117"/>
      <c r="DB21" s="117"/>
      <c r="DC21" s="117"/>
      <c r="DD21" s="117"/>
      <c r="DE21" s="117"/>
      <c r="DF21" s="117"/>
      <c r="DG21" s="117"/>
      <c r="DH21" s="117"/>
      <c r="DI21" s="117"/>
      <c r="DJ21" s="117"/>
      <c r="DK21" s="117"/>
      <c r="DL21" s="117"/>
      <c r="DM21" s="117"/>
      <c r="DN21" s="117"/>
      <c r="DO21" s="117"/>
      <c r="DP21" s="117"/>
      <c r="DQ21" s="117"/>
      <c r="DR21" s="117"/>
      <c r="DS21" s="117"/>
      <c r="DT21" s="117"/>
      <c r="GC21" s="116"/>
      <c r="GE21" s="116"/>
      <c r="GI21" s="116"/>
      <c r="GJ21" s="116"/>
      <c r="GK21" s="116"/>
      <c r="GM21" s="116"/>
      <c r="GN21" s="116"/>
      <c r="GO21" s="116"/>
      <c r="GP21" s="116"/>
      <c r="GQ21" s="116"/>
      <c r="GR21" s="116"/>
      <c r="GS21" s="116"/>
      <c r="GT21" s="116"/>
      <c r="GU21" s="116"/>
      <c r="GV21" s="116"/>
      <c r="GW21" s="116"/>
      <c r="GX21" s="116"/>
      <c r="GY21" s="116"/>
      <c r="GZ21" s="116"/>
      <c r="HA21" s="116"/>
      <c r="HB21" s="116"/>
    </row>
    <row r="22" spans="1:210" s="95" customFormat="1" x14ac:dyDescent="0.2">
      <c r="A22" s="91" t="s">
        <v>135</v>
      </c>
      <c r="B22" s="289"/>
      <c r="C22" s="289"/>
      <c r="D22" s="318"/>
      <c r="E22" s="318"/>
      <c r="F22" s="323"/>
      <c r="G22" s="289"/>
      <c r="H22" s="289"/>
      <c r="I22" s="369"/>
      <c r="J22" s="289"/>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GC22" s="97"/>
      <c r="GD22" s="97"/>
      <c r="GE22" s="97"/>
      <c r="GF22" s="97"/>
      <c r="GG22" s="97"/>
      <c r="GH22" s="97"/>
      <c r="GI22" s="97"/>
      <c r="GJ22" s="97"/>
      <c r="GK22" s="97"/>
      <c r="GL22" s="97"/>
      <c r="GM22" s="97"/>
      <c r="GN22" s="97"/>
      <c r="GO22" s="97"/>
      <c r="GP22" s="97"/>
      <c r="GQ22" s="97"/>
      <c r="GR22" s="97"/>
      <c r="GS22" s="97"/>
      <c r="GT22" s="97"/>
      <c r="GU22" s="97"/>
      <c r="GV22" s="97"/>
      <c r="GW22" s="97"/>
      <c r="GX22" s="97"/>
      <c r="GY22" s="97"/>
      <c r="GZ22" s="97"/>
      <c r="HA22" s="97"/>
      <c r="HB22" s="97"/>
    </row>
    <row r="23" spans="1:210" s="106" customFormat="1" ht="25.5" x14ac:dyDescent="0.2">
      <c r="A23" s="91" t="s">
        <v>136</v>
      </c>
      <c r="B23" s="291"/>
      <c r="C23" s="291"/>
      <c r="D23" s="291"/>
      <c r="E23" s="320"/>
      <c r="F23" s="325"/>
      <c r="G23" s="289"/>
      <c r="H23" s="291"/>
      <c r="I23" s="371"/>
      <c r="J23" s="291"/>
      <c r="K23" s="93"/>
      <c r="L23" s="105"/>
      <c r="M23" s="92"/>
      <c r="N23" s="105"/>
      <c r="O23" s="105"/>
      <c r="P23" s="105"/>
      <c r="Q23" s="104"/>
      <c r="R23" s="105"/>
      <c r="S23" s="104"/>
      <c r="T23" s="105"/>
      <c r="U23" s="105"/>
      <c r="V23" s="105"/>
      <c r="W23" s="105"/>
      <c r="X23" s="104"/>
      <c r="Y23" s="105"/>
      <c r="Z23" s="105"/>
      <c r="AA23" s="105"/>
      <c r="AB23" s="105"/>
      <c r="AC23" s="105"/>
      <c r="AD23" s="105"/>
      <c r="AE23" s="105"/>
      <c r="AF23" s="105"/>
      <c r="AG23" s="105"/>
      <c r="AH23" s="105"/>
      <c r="AI23" s="105"/>
      <c r="GC23" s="107"/>
      <c r="GD23" s="107"/>
      <c r="GE23" s="107"/>
      <c r="GF23" s="107"/>
      <c r="GG23" s="107"/>
      <c r="GH23" s="107"/>
      <c r="GI23" s="107"/>
      <c r="GJ23" s="107"/>
      <c r="GK23" s="107"/>
      <c r="GL23" s="107"/>
      <c r="GM23" s="107"/>
      <c r="GN23" s="107"/>
      <c r="GO23" s="107"/>
      <c r="GP23" s="107"/>
      <c r="GQ23" s="107"/>
      <c r="GR23" s="107"/>
      <c r="GS23" s="107"/>
      <c r="GT23" s="107"/>
      <c r="GU23" s="107"/>
      <c r="GV23" s="107"/>
      <c r="GW23" s="107"/>
      <c r="GX23" s="107"/>
      <c r="GY23" s="107"/>
      <c r="GZ23" s="107"/>
      <c r="HA23" s="107"/>
      <c r="HB23" s="107"/>
    </row>
    <row r="24" spans="1:210" s="101" customFormat="1" ht="25.5" x14ac:dyDescent="0.2">
      <c r="A24" s="84" t="s">
        <v>137</v>
      </c>
      <c r="B24" s="290"/>
      <c r="C24" s="288"/>
      <c r="D24" s="317"/>
      <c r="E24" s="319"/>
      <c r="F24" s="324"/>
      <c r="G24" s="288"/>
      <c r="H24" s="290"/>
      <c r="I24" s="370"/>
      <c r="J24" s="290"/>
      <c r="K24" s="86"/>
      <c r="L24" s="100"/>
      <c r="M24" s="85"/>
      <c r="N24" s="100"/>
      <c r="O24" s="100"/>
      <c r="P24" s="100"/>
      <c r="Q24" s="86"/>
      <c r="R24" s="100"/>
      <c r="S24" s="85"/>
      <c r="T24" s="100"/>
      <c r="U24" s="100"/>
      <c r="V24" s="100"/>
      <c r="W24" s="100"/>
      <c r="X24" s="100"/>
      <c r="Y24" s="100"/>
      <c r="Z24" s="100"/>
      <c r="AA24" s="100"/>
      <c r="AB24" s="100"/>
      <c r="AC24" s="100"/>
      <c r="AD24" s="100"/>
      <c r="AE24" s="100"/>
      <c r="AF24" s="100"/>
      <c r="AG24" s="100"/>
      <c r="AH24" s="100"/>
      <c r="AI24" s="100"/>
      <c r="GC24" s="102"/>
      <c r="GD24" s="102"/>
      <c r="GE24" s="102"/>
      <c r="GF24" s="102"/>
      <c r="GG24" s="102"/>
      <c r="GH24" s="102"/>
      <c r="GI24" s="102"/>
      <c r="GJ24" s="102"/>
      <c r="GK24" s="102"/>
      <c r="GL24" s="102"/>
      <c r="GM24" s="102"/>
      <c r="GN24" s="102"/>
      <c r="GO24" s="102"/>
      <c r="GP24" s="102"/>
      <c r="GQ24" s="102"/>
      <c r="GR24" s="102"/>
      <c r="GS24" s="102"/>
      <c r="GT24" s="102"/>
      <c r="GU24" s="102"/>
      <c r="GV24" s="102"/>
      <c r="GW24" s="102"/>
      <c r="GX24" s="102"/>
      <c r="GY24" s="102"/>
      <c r="GZ24" s="102"/>
      <c r="HA24" s="102"/>
      <c r="HB24" s="102"/>
    </row>
    <row r="25" spans="1:210" s="87" customFormat="1" x14ac:dyDescent="0.2">
      <c r="A25" s="84" t="s">
        <v>138</v>
      </c>
      <c r="B25" s="288"/>
      <c r="C25" s="288"/>
      <c r="D25" s="288"/>
      <c r="E25" s="317"/>
      <c r="F25" s="322"/>
      <c r="G25" s="288"/>
      <c r="H25" s="288"/>
      <c r="I25" s="368"/>
      <c r="J25" s="288"/>
      <c r="K25" s="86"/>
      <c r="L25" s="86"/>
      <c r="M25" s="85"/>
      <c r="N25" s="86"/>
      <c r="O25" s="86"/>
      <c r="P25" s="86"/>
      <c r="Q25" s="85"/>
      <c r="R25" s="86"/>
      <c r="S25" s="85"/>
      <c r="T25" s="86"/>
      <c r="U25" s="86"/>
      <c r="V25" s="86"/>
      <c r="W25" s="86"/>
      <c r="X25" s="86"/>
      <c r="Y25" s="86"/>
      <c r="Z25" s="86"/>
      <c r="AA25" s="86"/>
      <c r="AB25" s="86"/>
      <c r="AC25" s="86"/>
      <c r="AD25" s="86"/>
      <c r="AE25" s="86"/>
      <c r="AF25" s="86"/>
      <c r="AG25" s="86"/>
      <c r="AH25" s="86"/>
      <c r="AI25" s="86"/>
      <c r="GC25" s="88"/>
      <c r="GD25" s="88"/>
      <c r="GE25" s="88"/>
      <c r="GF25" s="88"/>
      <c r="GG25" s="88"/>
      <c r="GH25" s="88"/>
      <c r="GI25" s="88"/>
      <c r="GJ25" s="88"/>
      <c r="GK25" s="88"/>
      <c r="GL25" s="88"/>
      <c r="GM25" s="88"/>
      <c r="GN25" s="88"/>
      <c r="GO25" s="88"/>
      <c r="GP25" s="88"/>
      <c r="GQ25" s="88"/>
      <c r="GR25" s="88"/>
      <c r="GS25" s="88"/>
      <c r="GT25" s="88"/>
      <c r="GU25" s="88"/>
      <c r="GV25" s="88"/>
      <c r="GW25" s="88"/>
      <c r="GX25" s="88"/>
      <c r="GY25" s="88"/>
      <c r="GZ25" s="88"/>
      <c r="HA25" s="88"/>
      <c r="HB25" s="88"/>
    </row>
    <row r="26" spans="1:210" s="95" customFormat="1" ht="195.75" customHeight="1" x14ac:dyDescent="0.2">
      <c r="A26" s="96" t="s">
        <v>139</v>
      </c>
      <c r="B26" s="289" t="s">
        <v>500</v>
      </c>
      <c r="C26" s="289" t="s">
        <v>502</v>
      </c>
      <c r="D26" s="289" t="s">
        <v>536</v>
      </c>
      <c r="E26" s="289" t="s">
        <v>543</v>
      </c>
      <c r="F26" s="328" t="s">
        <v>544</v>
      </c>
      <c r="G26" s="289" t="s">
        <v>545</v>
      </c>
      <c r="H26" s="289" t="s">
        <v>548</v>
      </c>
      <c r="I26" s="289" t="s">
        <v>645</v>
      </c>
      <c r="J26" s="289" t="s">
        <v>648</v>
      </c>
      <c r="K26" s="118"/>
      <c r="L26" s="92"/>
      <c r="M26" s="92"/>
      <c r="N26" s="92"/>
      <c r="O26" s="92"/>
      <c r="P26" s="92"/>
      <c r="Q26" s="92"/>
      <c r="R26" s="92"/>
      <c r="S26" s="92"/>
      <c r="T26" s="92"/>
      <c r="U26" s="92"/>
      <c r="V26" s="92"/>
      <c r="W26" s="92"/>
      <c r="X26" s="92"/>
      <c r="Y26" s="92"/>
      <c r="Z26" s="92"/>
      <c r="AA26" s="119"/>
      <c r="AB26" s="119"/>
      <c r="AC26" s="119"/>
      <c r="AD26" s="92"/>
      <c r="AE26" s="119"/>
      <c r="AF26" s="119"/>
      <c r="AG26" s="119"/>
      <c r="AH26" s="119"/>
      <c r="AI26" s="119"/>
      <c r="AJ26" s="96"/>
      <c r="AK26" s="120"/>
      <c r="AL26" s="120"/>
      <c r="AM26" s="120"/>
      <c r="AN26" s="120"/>
      <c r="AO26" s="120"/>
      <c r="AP26" s="120"/>
      <c r="AQ26" s="120"/>
      <c r="AR26" s="120"/>
      <c r="AS26" s="120"/>
      <c r="AU26" s="96"/>
      <c r="AV26" s="96"/>
      <c r="AW26" s="96"/>
      <c r="AX26" s="96"/>
      <c r="BL26" s="120"/>
      <c r="DS26" s="96"/>
      <c r="DT26" s="96"/>
      <c r="GC26" s="97"/>
      <c r="GD26" s="97"/>
      <c r="GE26" s="97"/>
      <c r="GF26" s="97"/>
      <c r="GG26" s="97"/>
      <c r="GH26" s="97"/>
      <c r="GI26" s="97"/>
      <c r="GJ26" s="97"/>
      <c r="GK26" s="98"/>
      <c r="GL26" s="97"/>
      <c r="GM26" s="97"/>
      <c r="GN26" s="97"/>
      <c r="GO26" s="97"/>
      <c r="GP26" s="97"/>
      <c r="GQ26" s="97"/>
      <c r="GR26" s="97"/>
      <c r="GS26" s="97"/>
      <c r="GT26" s="97"/>
      <c r="GU26" s="97"/>
      <c r="GV26" s="97"/>
      <c r="GW26" s="97"/>
      <c r="GX26" s="97"/>
      <c r="GY26" s="97"/>
      <c r="GZ26" s="97"/>
      <c r="HA26" s="121"/>
      <c r="HB26" s="121"/>
    </row>
    <row r="27" spans="1:210" s="95" customFormat="1" x14ac:dyDescent="0.25">
      <c r="A27" s="91" t="s">
        <v>140</v>
      </c>
      <c r="B27" s="289"/>
      <c r="C27" s="92"/>
      <c r="D27" s="93"/>
      <c r="E27" s="93"/>
      <c r="F27" s="94"/>
      <c r="G27" s="92"/>
      <c r="H27" s="92"/>
      <c r="I27" s="92"/>
      <c r="J27" s="289"/>
      <c r="K27" s="93"/>
      <c r="L27" s="93"/>
      <c r="M27" s="93"/>
      <c r="N27" s="93"/>
      <c r="O27" s="93"/>
      <c r="P27" s="93"/>
      <c r="Q27" s="93"/>
      <c r="R27" s="93"/>
      <c r="S27" s="92"/>
      <c r="T27" s="93"/>
      <c r="U27" s="93"/>
      <c r="V27" s="93"/>
      <c r="W27" s="93"/>
      <c r="X27" s="92"/>
      <c r="Y27" s="93"/>
      <c r="Z27" s="93"/>
      <c r="AA27" s="93"/>
      <c r="AB27" s="93"/>
      <c r="AC27" s="93"/>
      <c r="AD27" s="93"/>
      <c r="AE27" s="93"/>
      <c r="AF27" s="93"/>
      <c r="AG27" s="93"/>
      <c r="AH27" s="93"/>
      <c r="AI27" s="93"/>
    </row>
    <row r="28" spans="1:210" s="122" customFormat="1" ht="12.75" customHeight="1" x14ac:dyDescent="0.25">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row>
    <row r="29" spans="1:210" s="122" customFormat="1" ht="12.75" customHeight="1" x14ac:dyDescent="0.25">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row>
    <row r="30" spans="1:210" s="122" customFormat="1" ht="12.75" customHeight="1" x14ac:dyDescent="0.25">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row>
    <row r="31" spans="1:210" s="122" customFormat="1" ht="12.75" customHeight="1" x14ac:dyDescent="0.25">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row>
    <row r="32" spans="1:210" s="122" customFormat="1" ht="12.75" customHeight="1" x14ac:dyDescent="0.25">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row>
    <row r="33" spans="2:35" s="122" customFormat="1" ht="12.75" customHeight="1" x14ac:dyDescent="0.25">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row>
    <row r="34" spans="2:35" s="122" customFormat="1" ht="12.75" customHeight="1" x14ac:dyDescent="0.25">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row>
    <row r="35" spans="2:35" s="122" customFormat="1" ht="12.75" customHeight="1" x14ac:dyDescent="0.25">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row>
    <row r="36" spans="2:35" s="122" customFormat="1" ht="12.75" customHeight="1" x14ac:dyDescent="0.25">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row>
    <row r="37" spans="2:35" s="122" customFormat="1" ht="12.75" customHeight="1" x14ac:dyDescent="0.25">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row>
    <row r="38" spans="2:35" s="122" customFormat="1" ht="12.75" customHeight="1" x14ac:dyDescent="0.25">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row>
    <row r="39" spans="2:35" s="122" customFormat="1" ht="12.75" customHeight="1" x14ac:dyDescent="0.25">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row>
    <row r="40" spans="2:35" s="122" customFormat="1" ht="12.75" customHeight="1" x14ac:dyDescent="0.25">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row>
    <row r="50" spans="1:35" ht="12.75" customHeight="1" x14ac:dyDescent="0.2">
      <c r="A50" s="124" t="s">
        <v>141</v>
      </c>
    </row>
    <row r="51" spans="1:35" s="127" customFormat="1" ht="12.75" customHeight="1" x14ac:dyDescent="0.25">
      <c r="B51" s="128" t="s">
        <v>142</v>
      </c>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row>
    <row r="52" spans="1:35" ht="12.75" customHeight="1" x14ac:dyDescent="0.2">
      <c r="B52" s="129" t="s">
        <v>79</v>
      </c>
    </row>
    <row r="53" spans="1:35" ht="12.75" customHeight="1" x14ac:dyDescent="0.2">
      <c r="B53" s="130" t="s">
        <v>143</v>
      </c>
    </row>
    <row r="54" spans="1:35" ht="12.75" customHeight="1" x14ac:dyDescent="0.2">
      <c r="B54" s="130" t="s">
        <v>144</v>
      </c>
    </row>
    <row r="55" spans="1:35" ht="12.75" customHeight="1" x14ac:dyDescent="0.2">
      <c r="B55" s="130" t="s">
        <v>145</v>
      </c>
    </row>
    <row r="56" spans="1:35" ht="12.75" customHeight="1" x14ac:dyDescent="0.2">
      <c r="B56" s="130" t="s">
        <v>146</v>
      </c>
    </row>
    <row r="57" spans="1:35" ht="12.75" customHeight="1" x14ac:dyDescent="0.2">
      <c r="B57" s="130" t="s">
        <v>147</v>
      </c>
    </row>
    <row r="58" spans="1:35" ht="12.75" customHeight="1" x14ac:dyDescent="0.2">
      <c r="B58" s="130" t="s">
        <v>148</v>
      </c>
    </row>
    <row r="59" spans="1:35" ht="12.75" customHeight="1" x14ac:dyDescent="0.2">
      <c r="B59" s="130" t="s">
        <v>149</v>
      </c>
    </row>
    <row r="60" spans="1:35" ht="12.75" customHeight="1" x14ac:dyDescent="0.2">
      <c r="B60" s="130" t="s">
        <v>150</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hyperlinks>
    <hyperlink ref="B20" r:id="rId1"/>
    <hyperlink ref="C20" r:id="rId2"/>
    <hyperlink ref="D20" r:id="rId3" location="summary"/>
    <hyperlink ref="G20" r:id="rId4"/>
    <hyperlink ref="F20" r:id="rId5"/>
    <hyperlink ref="E20" r:id="rId6"/>
    <hyperlink ref="H20" r:id="rId7"/>
    <hyperlink ref="I20" r:id="rId8"/>
    <hyperlink ref="J20" r:id="rId9"/>
  </hyperlinks>
  <pageMargins left="0.25" right="0.25" top="0.5" bottom="0.5" header="0.3" footer="0.3"/>
  <pageSetup scale="99" orientation="landscape" r:id="rId10"/>
  <headerFooter alignWithMargins="0">
    <oddFooter>Page &amp;P&amp;R&amp;F</oddFooter>
  </headerFooter>
  <ignoredErrors>
    <ignoredError sqref="B7:E7 F7:J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61"/>
  <sheetViews>
    <sheetView workbookViewId="0">
      <selection activeCell="B2" sqref="B2"/>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456" t="s">
        <v>18</v>
      </c>
      <c r="B1" s="456"/>
      <c r="C1" s="456"/>
      <c r="D1" s="456"/>
      <c r="E1" s="456"/>
      <c r="F1" s="456"/>
      <c r="G1" s="456"/>
      <c r="H1" s="456"/>
      <c r="I1" s="456"/>
      <c r="J1" s="456"/>
      <c r="K1" s="456"/>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31" t="s">
        <v>151</v>
      </c>
      <c r="C2" s="132"/>
      <c r="D2" s="132"/>
      <c r="E2" s="132"/>
      <c r="F2" s="132"/>
      <c r="G2" s="132"/>
      <c r="H2" s="132"/>
    </row>
    <row r="3" spans="1:39" s="130" customFormat="1" ht="40.5" customHeight="1" x14ac:dyDescent="0.2">
      <c r="B3" s="133" t="s">
        <v>152</v>
      </c>
      <c r="C3" s="331" t="s">
        <v>153</v>
      </c>
      <c r="D3" s="331" t="s">
        <v>154</v>
      </c>
      <c r="E3" s="331" t="s">
        <v>86</v>
      </c>
      <c r="F3" s="331" t="s">
        <v>155</v>
      </c>
      <c r="G3" s="331" t="s">
        <v>156</v>
      </c>
      <c r="H3" s="331" t="s">
        <v>157</v>
      </c>
      <c r="I3" s="332" t="s">
        <v>17</v>
      </c>
      <c r="J3" s="331" t="s">
        <v>158</v>
      </c>
      <c r="K3" s="331" t="s">
        <v>159</v>
      </c>
    </row>
    <row r="4" spans="1:39" s="130" customFormat="1" ht="15" customHeight="1" x14ac:dyDescent="0.2">
      <c r="B4" s="375" t="s">
        <v>479</v>
      </c>
      <c r="C4" s="48" t="s">
        <v>660</v>
      </c>
      <c r="D4" s="331">
        <v>2</v>
      </c>
      <c r="E4" s="331">
        <v>2</v>
      </c>
      <c r="F4" s="331">
        <v>3</v>
      </c>
      <c r="G4" s="331">
        <v>2</v>
      </c>
      <c r="H4" s="331">
        <v>1</v>
      </c>
      <c r="I4" s="333" t="str">
        <f t="shared" ref="I4:I9" si="0">IF(D4&lt;&gt;"",D4&amp;","&amp;E4&amp;","&amp;F4&amp;","&amp;G4&amp;","&amp;H4,"0,0,0,0,0")</f>
        <v>2,2,3,2,1</v>
      </c>
      <c r="J4" s="134" t="str">
        <f>IF(MAX(D4:H4)&gt;=5, "Requirements not met", "Requirements met")</f>
        <v>Requirements met</v>
      </c>
      <c r="K4" s="135" t="str">
        <f>IF(MAX(D4:H4)&gt;=5, "Not OK", "OK")</f>
        <v>OK</v>
      </c>
    </row>
    <row r="5" spans="1:39" s="130" customFormat="1" ht="15" customHeight="1" x14ac:dyDescent="0.2">
      <c r="B5" s="375" t="s">
        <v>632</v>
      </c>
      <c r="C5" s="48" t="s">
        <v>661</v>
      </c>
      <c r="D5" s="331">
        <v>2</v>
      </c>
      <c r="E5" s="331">
        <v>2</v>
      </c>
      <c r="F5" s="331">
        <v>2</v>
      </c>
      <c r="G5" s="331">
        <v>2</v>
      </c>
      <c r="H5" s="331">
        <v>1</v>
      </c>
      <c r="I5" s="333" t="str">
        <f t="shared" si="0"/>
        <v>2,2,2,2,1</v>
      </c>
      <c r="J5" s="134" t="str">
        <f t="shared" ref="J5:J19" si="1">IF(MAX(D5:H5)&gt;=5, "Requirements not met", "Requirements met")</f>
        <v>Requirements met</v>
      </c>
      <c r="K5" s="135" t="str">
        <f t="shared" ref="K5:K19" si="2">IF(MAX(D5:H5)&gt;=5, "Not OK", "OK")</f>
        <v>OK</v>
      </c>
    </row>
    <row r="6" spans="1:39" s="130" customFormat="1" ht="15" customHeight="1" x14ac:dyDescent="0.2">
      <c r="B6" s="375" t="s">
        <v>336</v>
      </c>
      <c r="C6" s="48" t="s">
        <v>661</v>
      </c>
      <c r="D6" s="331">
        <v>2</v>
      </c>
      <c r="E6" s="331">
        <v>2</v>
      </c>
      <c r="F6" s="331">
        <v>2</v>
      </c>
      <c r="G6" s="331">
        <v>2</v>
      </c>
      <c r="H6" s="331">
        <v>1</v>
      </c>
      <c r="I6" s="333" t="str">
        <f t="shared" si="0"/>
        <v>2,2,2,2,1</v>
      </c>
      <c r="J6" s="134" t="str">
        <f t="shared" si="1"/>
        <v>Requirements met</v>
      </c>
      <c r="K6" s="135" t="str">
        <f t="shared" si="2"/>
        <v>OK</v>
      </c>
    </row>
    <row r="7" spans="1:39" s="130" customFormat="1" ht="15" customHeight="1" x14ac:dyDescent="0.2">
      <c r="B7" s="282" t="s">
        <v>439</v>
      </c>
      <c r="C7" s="48" t="s">
        <v>660</v>
      </c>
      <c r="D7" s="331">
        <v>2</v>
      </c>
      <c r="E7" s="331">
        <v>2</v>
      </c>
      <c r="F7" s="331">
        <v>3</v>
      </c>
      <c r="G7" s="331">
        <v>2</v>
      </c>
      <c r="H7" s="331">
        <v>1</v>
      </c>
      <c r="I7" s="333" t="str">
        <f t="shared" si="0"/>
        <v>2,2,3,2,1</v>
      </c>
      <c r="J7" s="134" t="str">
        <f t="shared" si="1"/>
        <v>Requirements met</v>
      </c>
      <c r="K7" s="135" t="str">
        <f t="shared" si="2"/>
        <v>OK</v>
      </c>
    </row>
    <row r="8" spans="1:39" s="130" customFormat="1" ht="15" customHeight="1" x14ac:dyDescent="0.2">
      <c r="B8" s="282" t="s">
        <v>278</v>
      </c>
      <c r="C8" s="48" t="s">
        <v>662</v>
      </c>
      <c r="D8" s="331">
        <v>2</v>
      </c>
      <c r="E8" s="331">
        <v>2</v>
      </c>
      <c r="F8" s="331">
        <v>3</v>
      </c>
      <c r="G8" s="331">
        <v>2</v>
      </c>
      <c r="H8" s="331">
        <v>1</v>
      </c>
      <c r="I8" s="333" t="str">
        <f t="shared" si="0"/>
        <v>2,2,3,2,1</v>
      </c>
      <c r="J8" s="134" t="str">
        <f t="shared" si="1"/>
        <v>Requirements met</v>
      </c>
      <c r="K8" s="135" t="str">
        <f t="shared" si="2"/>
        <v>OK</v>
      </c>
    </row>
    <row r="9" spans="1:39" s="130" customFormat="1" ht="15" customHeight="1" x14ac:dyDescent="0.2">
      <c r="B9" s="282" t="s">
        <v>287</v>
      </c>
      <c r="C9" s="48" t="s">
        <v>660</v>
      </c>
      <c r="D9" s="331">
        <v>2</v>
      </c>
      <c r="E9" s="331">
        <v>2</v>
      </c>
      <c r="F9" s="331">
        <v>3</v>
      </c>
      <c r="G9" s="331">
        <v>2</v>
      </c>
      <c r="H9" s="331">
        <v>1</v>
      </c>
      <c r="I9" s="333" t="str">
        <f t="shared" si="0"/>
        <v>2,2,3,2,1</v>
      </c>
      <c r="J9" s="134" t="str">
        <f t="shared" si="1"/>
        <v>Requirements met</v>
      </c>
      <c r="K9" s="135" t="str">
        <f t="shared" si="2"/>
        <v>OK</v>
      </c>
    </row>
    <row r="10" spans="1:39" s="130" customFormat="1" ht="15" customHeight="1" x14ac:dyDescent="0.2">
      <c r="B10" s="282" t="s">
        <v>295</v>
      </c>
      <c r="C10" s="48" t="s">
        <v>662</v>
      </c>
      <c r="D10" s="331">
        <v>2</v>
      </c>
      <c r="E10" s="331">
        <v>2</v>
      </c>
      <c r="F10" s="331">
        <v>3</v>
      </c>
      <c r="G10" s="331">
        <v>2</v>
      </c>
      <c r="H10" s="331">
        <v>1</v>
      </c>
      <c r="I10" s="333" t="str">
        <f t="shared" ref="I10:I19" si="3">IF(D10&lt;&gt;"",D10&amp;","&amp;E10&amp;","&amp;F10&amp;","&amp;G10&amp;","&amp;H10,"0,0,0,0,0")</f>
        <v>2,2,3,2,1</v>
      </c>
      <c r="J10" s="134" t="str">
        <f t="shared" si="1"/>
        <v>Requirements met</v>
      </c>
      <c r="K10" s="135" t="str">
        <f t="shared" si="2"/>
        <v>OK</v>
      </c>
    </row>
    <row r="11" spans="1:39" s="130" customFormat="1" ht="15" customHeight="1" x14ac:dyDescent="0.2">
      <c r="B11" s="282" t="s">
        <v>298</v>
      </c>
      <c r="C11" s="48" t="s">
        <v>660</v>
      </c>
      <c r="D11" s="331">
        <v>2</v>
      </c>
      <c r="E11" s="331">
        <v>2</v>
      </c>
      <c r="F11" s="331">
        <v>3</v>
      </c>
      <c r="G11" s="331">
        <v>2</v>
      </c>
      <c r="H11" s="331">
        <v>1</v>
      </c>
      <c r="I11" s="333" t="str">
        <f t="shared" si="3"/>
        <v>2,2,3,2,1</v>
      </c>
      <c r="J11" s="134" t="str">
        <f t="shared" si="1"/>
        <v>Requirements met</v>
      </c>
      <c r="K11" s="135" t="str">
        <f t="shared" si="2"/>
        <v>OK</v>
      </c>
    </row>
    <row r="12" spans="1:39" s="130" customFormat="1" ht="15" customHeight="1" x14ac:dyDescent="0.2">
      <c r="B12" s="282" t="s">
        <v>629</v>
      </c>
      <c r="C12" s="48" t="s">
        <v>661</v>
      </c>
      <c r="D12" s="331">
        <v>2</v>
      </c>
      <c r="E12" s="331">
        <v>2</v>
      </c>
      <c r="F12" s="331">
        <v>2</v>
      </c>
      <c r="G12" s="331">
        <v>2</v>
      </c>
      <c r="H12" s="331">
        <v>1</v>
      </c>
      <c r="I12" s="333" t="str">
        <f t="shared" si="3"/>
        <v>2,2,2,2,1</v>
      </c>
      <c r="J12" s="134" t="str">
        <f t="shared" si="1"/>
        <v>Requirements met</v>
      </c>
      <c r="K12" s="135" t="str">
        <f t="shared" si="2"/>
        <v>OK</v>
      </c>
    </row>
    <row r="13" spans="1:39" s="130" customFormat="1" ht="15" customHeight="1" x14ac:dyDescent="0.2">
      <c r="B13" s="282" t="s">
        <v>634</v>
      </c>
      <c r="C13" s="48" t="s">
        <v>663</v>
      </c>
      <c r="D13" s="331">
        <v>2</v>
      </c>
      <c r="E13" s="331">
        <v>2</v>
      </c>
      <c r="F13" s="331">
        <v>2</v>
      </c>
      <c r="G13" s="331">
        <v>2</v>
      </c>
      <c r="H13" s="331">
        <v>1</v>
      </c>
      <c r="I13" s="333" t="str">
        <f t="shared" si="3"/>
        <v>2,2,2,2,1</v>
      </c>
      <c r="J13" s="134" t="str">
        <f t="shared" si="1"/>
        <v>Requirements met</v>
      </c>
      <c r="K13" s="135" t="str">
        <f t="shared" si="2"/>
        <v>OK</v>
      </c>
    </row>
    <row r="14" spans="1:39" s="130" customFormat="1" ht="15" customHeight="1" x14ac:dyDescent="0.2">
      <c r="B14" s="282" t="s">
        <v>655</v>
      </c>
      <c r="C14" s="48" t="s">
        <v>661</v>
      </c>
      <c r="D14" s="331">
        <v>2</v>
      </c>
      <c r="E14" s="331">
        <v>2</v>
      </c>
      <c r="F14" s="331">
        <v>2</v>
      </c>
      <c r="G14" s="331">
        <v>2</v>
      </c>
      <c r="H14" s="331">
        <v>1</v>
      </c>
      <c r="I14" s="333" t="str">
        <f t="shared" si="3"/>
        <v>2,2,2,2,1</v>
      </c>
      <c r="J14" s="134" t="str">
        <f t="shared" si="1"/>
        <v>Requirements met</v>
      </c>
      <c r="K14" s="135" t="str">
        <f t="shared" si="2"/>
        <v>OK</v>
      </c>
    </row>
    <row r="15" spans="1:39" s="130" customFormat="1" ht="15" customHeight="1" x14ac:dyDescent="0.2">
      <c r="B15" s="282" t="s">
        <v>658</v>
      </c>
      <c r="C15" s="48" t="s">
        <v>661</v>
      </c>
      <c r="D15" s="331">
        <v>2</v>
      </c>
      <c r="E15" s="331">
        <v>2</v>
      </c>
      <c r="F15" s="331">
        <v>2</v>
      </c>
      <c r="G15" s="331">
        <v>2</v>
      </c>
      <c r="H15" s="331">
        <v>1</v>
      </c>
      <c r="I15" s="333" t="str">
        <f t="shared" ref="I15" si="4">IF(D15&lt;&gt;"",D15&amp;","&amp;E15&amp;","&amp;F15&amp;","&amp;G15&amp;","&amp;H15,"0,0,0,0,0")</f>
        <v>2,2,2,2,1</v>
      </c>
      <c r="J15" s="134" t="str">
        <f t="shared" ref="J15" si="5">IF(MAX(D15:H15)&gt;=5, "Requirements not met", "Requirements met")</f>
        <v>Requirements met</v>
      </c>
      <c r="K15" s="135" t="str">
        <f t="shared" ref="K15" si="6">IF(MAX(D15:H15)&gt;=5, "Not OK", "OK")</f>
        <v>OK</v>
      </c>
    </row>
    <row r="16" spans="1:39" s="130" customFormat="1" ht="15" customHeight="1" x14ac:dyDescent="0.2">
      <c r="B16" s="282" t="s">
        <v>631</v>
      </c>
      <c r="C16" s="48" t="s">
        <v>661</v>
      </c>
      <c r="D16" s="331">
        <v>2</v>
      </c>
      <c r="E16" s="331">
        <v>2</v>
      </c>
      <c r="F16" s="331">
        <v>2</v>
      </c>
      <c r="G16" s="331">
        <v>2</v>
      </c>
      <c r="H16" s="331">
        <v>1</v>
      </c>
      <c r="I16" s="333" t="str">
        <f t="shared" si="3"/>
        <v>2,2,2,2,1</v>
      </c>
      <c r="J16" s="134" t="str">
        <f t="shared" si="1"/>
        <v>Requirements met</v>
      </c>
      <c r="K16" s="135" t="str">
        <f t="shared" si="2"/>
        <v>OK</v>
      </c>
    </row>
    <row r="17" spans="1:39" s="130" customFormat="1" ht="15" customHeight="1" x14ac:dyDescent="0.2">
      <c r="B17" s="282" t="s">
        <v>668</v>
      </c>
      <c r="C17" s="48" t="s">
        <v>664</v>
      </c>
      <c r="D17" s="331">
        <v>2</v>
      </c>
      <c r="E17" s="331">
        <v>2</v>
      </c>
      <c r="F17" s="331">
        <v>2</v>
      </c>
      <c r="G17" s="331">
        <v>2</v>
      </c>
      <c r="H17" s="331">
        <v>1</v>
      </c>
      <c r="I17" s="333" t="str">
        <f t="shared" si="3"/>
        <v>2,2,2,2,1</v>
      </c>
      <c r="J17" s="134" t="str">
        <f t="shared" si="1"/>
        <v>Requirements met</v>
      </c>
      <c r="K17" s="135" t="str">
        <f t="shared" si="2"/>
        <v>OK</v>
      </c>
    </row>
    <row r="18" spans="1:39" s="130" customFormat="1" ht="15" customHeight="1" x14ac:dyDescent="0.2">
      <c r="B18" s="282" t="s">
        <v>669</v>
      </c>
      <c r="C18" s="48" t="s">
        <v>664</v>
      </c>
      <c r="D18" s="331">
        <v>2</v>
      </c>
      <c r="E18" s="331">
        <v>2</v>
      </c>
      <c r="F18" s="331">
        <v>2</v>
      </c>
      <c r="G18" s="331">
        <v>2</v>
      </c>
      <c r="H18" s="331">
        <v>1</v>
      </c>
      <c r="I18" s="333" t="str">
        <f t="shared" si="3"/>
        <v>2,2,2,2,1</v>
      </c>
      <c r="J18" s="134" t="str">
        <f t="shared" si="1"/>
        <v>Requirements met</v>
      </c>
      <c r="K18" s="135" t="str">
        <f t="shared" si="2"/>
        <v>OK</v>
      </c>
    </row>
    <row r="19" spans="1:39" s="130" customFormat="1" ht="15" customHeight="1" x14ac:dyDescent="0.2">
      <c r="B19" s="282" t="s">
        <v>291</v>
      </c>
      <c r="C19" s="48" t="s">
        <v>659</v>
      </c>
      <c r="D19" s="331">
        <v>2</v>
      </c>
      <c r="E19" s="331">
        <v>2</v>
      </c>
      <c r="F19" s="331">
        <v>2</v>
      </c>
      <c r="G19" s="331">
        <v>2</v>
      </c>
      <c r="H19" s="331">
        <v>1</v>
      </c>
      <c r="I19" s="333" t="str">
        <f t="shared" si="3"/>
        <v>2,2,2,2,1</v>
      </c>
      <c r="J19" s="134" t="str">
        <f t="shared" si="1"/>
        <v>Requirements met</v>
      </c>
      <c r="K19" s="135" t="str">
        <f t="shared" si="2"/>
        <v>OK</v>
      </c>
    </row>
    <row r="20" spans="1:39" s="130" customFormat="1" x14ac:dyDescent="0.2">
      <c r="B20" s="282" t="s">
        <v>444</v>
      </c>
      <c r="C20" s="48" t="s">
        <v>659</v>
      </c>
      <c r="D20" s="331">
        <v>2</v>
      </c>
      <c r="E20" s="331">
        <v>2</v>
      </c>
      <c r="F20" s="331">
        <v>2</v>
      </c>
      <c r="G20" s="331">
        <v>2</v>
      </c>
      <c r="H20" s="331">
        <v>1</v>
      </c>
      <c r="I20" s="333" t="str">
        <f>IF(D20&lt;&gt;"",D20&amp;","&amp;E20&amp;","&amp;F20&amp;","&amp;G20&amp;","&amp;H20,"0,0,0,0,0")</f>
        <v>2,2,2,2,1</v>
      </c>
      <c r="J20" s="134" t="str">
        <f>IF(MAX(D20:H20)&gt;=5, "Requirements not met", "Requirements met")</f>
        <v>Requirements met</v>
      </c>
      <c r="K20" s="135" t="str">
        <f>IF(MAX(D20:H20)&gt;=5, "Not OK", "OK")</f>
        <v>OK</v>
      </c>
    </row>
    <row r="21" spans="1:39" s="130" customFormat="1" x14ac:dyDescent="0.2">
      <c r="B21" s="282" t="s">
        <v>445</v>
      </c>
      <c r="C21" s="48" t="s">
        <v>659</v>
      </c>
      <c r="D21" s="331">
        <v>2</v>
      </c>
      <c r="E21" s="331">
        <v>2</v>
      </c>
      <c r="F21" s="332">
        <v>2</v>
      </c>
      <c r="G21" s="331">
        <v>2</v>
      </c>
      <c r="H21" s="331">
        <v>1</v>
      </c>
      <c r="I21" s="333" t="str">
        <f t="shared" ref="I21" si="7">IF(D21&lt;&gt;"",D21&amp;","&amp;E21&amp;","&amp;F21&amp;","&amp;G21&amp;","&amp;H21,"0,0,0,0,0")</f>
        <v>2,2,2,2,1</v>
      </c>
      <c r="J21" s="134" t="str">
        <f>IF(MAX(D21:H21)&gt;=5, "Requirements not met", "Requirements met")</f>
        <v>Requirements met</v>
      </c>
      <c r="K21" s="135" t="str">
        <f>IF(MAX(D21:H21)&gt;=5, "Not OK", "OK")</f>
        <v>OK</v>
      </c>
    </row>
    <row r="22" spans="1:39" s="130" customFormat="1" ht="12.75" customHeight="1" x14ac:dyDescent="0.2">
      <c r="B22" s="136" t="s">
        <v>73</v>
      </c>
      <c r="C22" s="137"/>
      <c r="D22" s="137"/>
      <c r="E22" s="137"/>
      <c r="F22" s="137"/>
      <c r="G22" s="137"/>
      <c r="H22" s="137"/>
      <c r="I22" s="138" t="str">
        <f>MAX(D4:D21)&amp;","&amp;MAX(E4:E21)&amp;","&amp;MAX(F4:F21)&amp;","&amp;MAX(G4:G21)&amp;","&amp;MAX(H4:H21)</f>
        <v>2,2,3,2,1</v>
      </c>
      <c r="J22" s="494"/>
      <c r="K22" s="494"/>
    </row>
    <row r="23" spans="1:39" ht="20.25" x14ac:dyDescent="0.3">
      <c r="B23" s="11"/>
      <c r="C23" s="11"/>
      <c r="D23" s="11"/>
      <c r="E23" s="11"/>
      <c r="F23" s="11"/>
      <c r="G23" s="11"/>
      <c r="H23" s="11"/>
      <c r="I23" s="70"/>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row>
    <row r="24" spans="1:39" ht="20.25" x14ac:dyDescent="0.3">
      <c r="A24" s="131" t="s">
        <v>160</v>
      </c>
      <c r="C24" s="11"/>
      <c r="D24" s="11"/>
      <c r="E24" s="11"/>
      <c r="F24" s="11"/>
      <c r="G24" s="11"/>
      <c r="H24" s="70"/>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row>
    <row r="25" spans="1:39" s="140" customFormat="1" ht="13.5" thickBot="1" x14ac:dyDescent="0.25">
      <c r="A25" s="139" t="s">
        <v>161</v>
      </c>
    </row>
    <row r="26" spans="1:39" ht="17.25" customHeight="1" thickBot="1" x14ac:dyDescent="0.25">
      <c r="B26" s="495" t="s">
        <v>162</v>
      </c>
      <c r="C26" s="497" t="s">
        <v>163</v>
      </c>
      <c r="D26" s="498"/>
      <c r="E26" s="498"/>
      <c r="F26" s="498"/>
      <c r="G26" s="499"/>
    </row>
    <row r="27" spans="1:39" ht="13.5" thickBot="1" x14ac:dyDescent="0.25">
      <c r="B27" s="496"/>
      <c r="C27" s="141">
        <v>1</v>
      </c>
      <c r="D27" s="141">
        <v>2</v>
      </c>
      <c r="E27" s="141">
        <v>3</v>
      </c>
      <c r="F27" s="141">
        <v>4</v>
      </c>
      <c r="G27" s="141">
        <v>5</v>
      </c>
    </row>
    <row r="28" spans="1:39" ht="72.75" thickBot="1" x14ac:dyDescent="0.25">
      <c r="B28" s="500" t="s">
        <v>164</v>
      </c>
      <c r="C28" s="142" t="s">
        <v>165</v>
      </c>
      <c r="D28" s="142" t="s">
        <v>166</v>
      </c>
      <c r="E28" s="142" t="s">
        <v>167</v>
      </c>
      <c r="F28" s="142" t="s">
        <v>168</v>
      </c>
      <c r="G28" s="142" t="s">
        <v>169</v>
      </c>
    </row>
    <row r="29" spans="1:39" ht="24" customHeight="1" thickBot="1" x14ac:dyDescent="0.25">
      <c r="B29" s="501"/>
      <c r="C29" s="503" t="s">
        <v>170</v>
      </c>
      <c r="D29" s="504"/>
      <c r="E29" s="503" t="s">
        <v>171</v>
      </c>
      <c r="F29" s="505"/>
      <c r="G29" s="504"/>
    </row>
    <row r="30" spans="1:39" ht="36.75" thickBot="1" x14ac:dyDescent="0.25">
      <c r="B30" s="502"/>
      <c r="C30" s="143" t="s">
        <v>172</v>
      </c>
      <c r="D30" s="506" t="s">
        <v>173</v>
      </c>
      <c r="E30" s="507"/>
      <c r="F30" s="508" t="s">
        <v>174</v>
      </c>
      <c r="G30" s="509"/>
    </row>
    <row r="31" spans="1:39" ht="60.75" thickBot="1" x14ac:dyDescent="0.25">
      <c r="B31" s="144" t="s">
        <v>86</v>
      </c>
      <c r="C31" s="142" t="s">
        <v>175</v>
      </c>
      <c r="D31" s="142" t="s">
        <v>176</v>
      </c>
      <c r="E31" s="142" t="s">
        <v>177</v>
      </c>
      <c r="F31" s="142" t="s">
        <v>178</v>
      </c>
      <c r="G31" s="142" t="s">
        <v>179</v>
      </c>
    </row>
    <row r="32" spans="1:39" ht="44.25" customHeight="1" thickBot="1" x14ac:dyDescent="0.25">
      <c r="B32" s="144" t="s">
        <v>155</v>
      </c>
      <c r="C32" s="142" t="s">
        <v>180</v>
      </c>
      <c r="D32" s="142" t="s">
        <v>181</v>
      </c>
      <c r="E32" s="142" t="s">
        <v>182</v>
      </c>
      <c r="F32" s="142" t="s">
        <v>183</v>
      </c>
      <c r="G32" s="142" t="s">
        <v>184</v>
      </c>
    </row>
    <row r="33" spans="1:18" ht="44.25" customHeight="1" thickBot="1" x14ac:dyDescent="0.25">
      <c r="B33" s="144" t="s">
        <v>156</v>
      </c>
      <c r="C33" s="142" t="s">
        <v>185</v>
      </c>
      <c r="D33" s="142" t="s">
        <v>186</v>
      </c>
      <c r="E33" s="142" t="s">
        <v>187</v>
      </c>
      <c r="F33" s="142" t="s">
        <v>188</v>
      </c>
      <c r="G33" s="142" t="s">
        <v>189</v>
      </c>
    </row>
    <row r="34" spans="1:18" ht="44.25" customHeight="1" thickBot="1" x14ac:dyDescent="0.25">
      <c r="B34" s="144" t="s">
        <v>190</v>
      </c>
      <c r="C34" s="142" t="s">
        <v>191</v>
      </c>
      <c r="D34" s="503" t="s">
        <v>192</v>
      </c>
      <c r="E34" s="504"/>
      <c r="F34" s="142" t="s">
        <v>193</v>
      </c>
      <c r="G34" s="142" t="s">
        <v>194</v>
      </c>
    </row>
    <row r="35" spans="1:18" x14ac:dyDescent="0.2">
      <c r="B35" s="145"/>
      <c r="C35" s="146"/>
      <c r="D35" s="146"/>
      <c r="E35" s="146"/>
      <c r="F35" s="146"/>
      <c r="G35" s="146"/>
    </row>
    <row r="36" spans="1:18" customFormat="1" ht="15" x14ac:dyDescent="0.25">
      <c r="A36" s="147" t="s">
        <v>195</v>
      </c>
      <c r="C36" s="148"/>
      <c r="D36" s="148"/>
      <c r="E36" s="148"/>
      <c r="F36" s="148"/>
      <c r="G36" s="148"/>
      <c r="H36" s="148"/>
      <c r="I36" s="148"/>
      <c r="J36" s="148"/>
      <c r="K36" s="148"/>
      <c r="L36" s="148"/>
      <c r="M36" s="148"/>
      <c r="N36" s="148"/>
      <c r="O36" s="148"/>
      <c r="P36" s="148"/>
      <c r="Q36" s="148"/>
      <c r="R36" s="148"/>
    </row>
    <row r="37" spans="1:18" customFormat="1" ht="15" x14ac:dyDescent="0.25">
      <c r="B37" s="149" t="s">
        <v>196</v>
      </c>
      <c r="C37" s="150"/>
      <c r="D37" s="150"/>
      <c r="E37" s="150"/>
      <c r="F37" s="150"/>
      <c r="G37" s="150"/>
      <c r="H37" s="151"/>
      <c r="I37" s="148"/>
      <c r="J37" s="148"/>
      <c r="K37" s="148"/>
      <c r="L37" s="148"/>
      <c r="M37" s="148"/>
      <c r="N37" s="148"/>
      <c r="O37" s="148"/>
      <c r="P37" s="148"/>
      <c r="Q37" s="148"/>
      <c r="R37" s="148"/>
    </row>
    <row r="38" spans="1:18" customFormat="1" ht="65.25" customHeight="1" x14ac:dyDescent="0.25">
      <c r="B38" s="152"/>
      <c r="C38" s="475" t="s">
        <v>197</v>
      </c>
      <c r="D38" s="476"/>
      <c r="E38" s="476"/>
      <c r="F38" s="476"/>
      <c r="G38" s="476"/>
      <c r="H38" s="477"/>
      <c r="N38" s="153"/>
      <c r="O38" s="153"/>
      <c r="P38" s="153"/>
      <c r="Q38" s="153"/>
      <c r="R38" s="153"/>
    </row>
    <row r="39" spans="1:18" customFormat="1" ht="15" x14ac:dyDescent="0.25">
      <c r="B39" s="152"/>
      <c r="C39" s="154" t="s">
        <v>198</v>
      </c>
      <c r="D39" s="155"/>
      <c r="E39" s="155"/>
      <c r="F39" s="155"/>
      <c r="G39" s="155"/>
      <c r="H39" s="156"/>
      <c r="I39" s="148"/>
      <c r="J39" s="148"/>
      <c r="K39" s="148"/>
      <c r="L39" s="148"/>
      <c r="M39" s="148"/>
      <c r="N39" s="148"/>
      <c r="O39" s="148"/>
      <c r="P39" s="148"/>
      <c r="Q39" s="148"/>
      <c r="R39" s="148"/>
    </row>
    <row r="40" spans="1:18" customFormat="1" ht="15" x14ac:dyDescent="0.25">
      <c r="B40" s="152"/>
      <c r="C40" s="157" t="s">
        <v>199</v>
      </c>
      <c r="D40" s="158"/>
      <c r="E40" s="158"/>
      <c r="F40" s="158"/>
      <c r="G40" s="158"/>
      <c r="H40" s="159"/>
      <c r="I40" s="148"/>
      <c r="J40" s="148"/>
      <c r="K40" s="148"/>
      <c r="L40" s="148"/>
      <c r="M40" s="148"/>
      <c r="N40" s="148"/>
      <c r="O40" s="148"/>
      <c r="P40" s="148"/>
      <c r="Q40" s="148"/>
      <c r="R40" s="148"/>
    </row>
    <row r="41" spans="1:18" customFormat="1" ht="15" x14ac:dyDescent="0.25">
      <c r="B41" s="152"/>
      <c r="C41" s="157" t="s">
        <v>200</v>
      </c>
      <c r="D41" s="158"/>
      <c r="E41" s="158"/>
      <c r="F41" s="158"/>
      <c r="G41" s="158"/>
      <c r="H41" s="159"/>
      <c r="I41" s="148"/>
      <c r="J41" s="148"/>
      <c r="K41" s="148"/>
      <c r="L41" s="148"/>
      <c r="M41" s="148"/>
      <c r="N41" s="148"/>
      <c r="O41" s="148"/>
      <c r="P41" s="148"/>
      <c r="Q41" s="148"/>
      <c r="R41" s="148"/>
    </row>
    <row r="42" spans="1:18" customFormat="1" ht="15" x14ac:dyDescent="0.25">
      <c r="B42" s="152"/>
      <c r="C42" s="157" t="s">
        <v>201</v>
      </c>
      <c r="D42" s="158"/>
      <c r="E42" s="158"/>
      <c r="F42" s="158"/>
      <c r="G42" s="158"/>
      <c r="H42" s="159"/>
      <c r="I42" s="148"/>
      <c r="J42" s="148"/>
      <c r="K42" s="148"/>
      <c r="L42" s="148"/>
      <c r="M42" s="148"/>
      <c r="N42" s="148"/>
      <c r="O42" s="148"/>
      <c r="P42" s="148"/>
      <c r="Q42" s="148"/>
      <c r="R42" s="148"/>
    </row>
    <row r="43" spans="1:18" customFormat="1" ht="15" x14ac:dyDescent="0.25">
      <c r="B43" s="152"/>
      <c r="C43" s="157" t="s">
        <v>202</v>
      </c>
      <c r="D43" s="158"/>
      <c r="E43" s="158"/>
      <c r="F43" s="158"/>
      <c r="G43" s="158"/>
      <c r="H43" s="159"/>
      <c r="I43" s="148"/>
      <c r="J43" s="148"/>
      <c r="K43" s="148"/>
      <c r="L43" s="148"/>
      <c r="M43" s="148"/>
      <c r="N43" s="148"/>
      <c r="O43" s="148"/>
      <c r="P43" s="148"/>
      <c r="Q43" s="148"/>
      <c r="R43" s="148"/>
    </row>
    <row r="44" spans="1:18" customFormat="1" ht="41.25" customHeight="1" x14ac:dyDescent="0.25">
      <c r="B44" s="152"/>
      <c r="C44" s="491" t="s">
        <v>203</v>
      </c>
      <c r="D44" s="492"/>
      <c r="E44" s="492"/>
      <c r="F44" s="492"/>
      <c r="G44" s="492"/>
      <c r="H44" s="493"/>
      <c r="N44" s="160"/>
      <c r="O44" s="160"/>
      <c r="P44" s="160"/>
      <c r="Q44" s="148"/>
      <c r="R44" s="148"/>
    </row>
    <row r="45" spans="1:18" customFormat="1" ht="38.25" customHeight="1" x14ac:dyDescent="0.25">
      <c r="B45" s="161"/>
      <c r="C45" s="475" t="s">
        <v>204</v>
      </c>
      <c r="D45" s="476"/>
      <c r="E45" s="476"/>
      <c r="F45" s="476"/>
      <c r="G45" s="476"/>
      <c r="H45" s="477"/>
      <c r="N45" s="153"/>
      <c r="O45" s="153"/>
      <c r="P45" s="153"/>
      <c r="Q45" s="153"/>
      <c r="R45" s="148"/>
    </row>
    <row r="46" spans="1:18" customFormat="1" ht="43.5" customHeight="1" x14ac:dyDescent="0.25">
      <c r="B46" s="475" t="s">
        <v>205</v>
      </c>
      <c r="C46" s="476"/>
      <c r="D46" s="476"/>
      <c r="E46" s="476"/>
      <c r="F46" s="476"/>
      <c r="G46" s="476"/>
      <c r="H46" s="477"/>
      <c r="I46" s="148"/>
      <c r="J46" s="148"/>
      <c r="K46" s="148"/>
      <c r="L46" s="148"/>
      <c r="M46" s="148"/>
      <c r="N46" s="148"/>
      <c r="O46" s="148"/>
      <c r="P46" s="148"/>
      <c r="Q46" s="148"/>
      <c r="R46" s="148"/>
    </row>
    <row r="47" spans="1:18" customFormat="1" ht="49.5" customHeight="1" x14ac:dyDescent="0.25">
      <c r="B47" s="475" t="s">
        <v>206</v>
      </c>
      <c r="C47" s="476"/>
      <c r="D47" s="476"/>
      <c r="E47" s="476"/>
      <c r="F47" s="476"/>
      <c r="G47" s="476"/>
      <c r="H47" s="477"/>
      <c r="I47" s="162"/>
    </row>
    <row r="48" spans="1:18" customFormat="1" ht="46.5" customHeight="1" x14ac:dyDescent="0.25">
      <c r="B48" s="475" t="s">
        <v>207</v>
      </c>
      <c r="C48" s="476"/>
      <c r="D48" s="476"/>
      <c r="E48" s="476"/>
      <c r="F48" s="476"/>
      <c r="G48" s="476"/>
      <c r="H48" s="477"/>
      <c r="I48" s="162"/>
    </row>
    <row r="49" spans="1:9" customFormat="1" ht="30" customHeight="1" x14ac:dyDescent="0.25">
      <c r="B49" s="475" t="s">
        <v>208</v>
      </c>
      <c r="C49" s="476"/>
      <c r="D49" s="476"/>
      <c r="E49" s="476"/>
      <c r="F49" s="476"/>
      <c r="G49" s="476"/>
      <c r="H49" s="477"/>
      <c r="I49" s="162"/>
    </row>
    <row r="50" spans="1:9" customFormat="1" ht="15" customHeight="1" x14ac:dyDescent="0.25">
      <c r="A50" s="163" t="s">
        <v>209</v>
      </c>
      <c r="B50" s="163"/>
      <c r="I50" s="164"/>
    </row>
    <row r="51" spans="1:9" customFormat="1" ht="30" customHeight="1" x14ac:dyDescent="0.25">
      <c r="B51" s="478" t="s">
        <v>210</v>
      </c>
      <c r="C51" s="479"/>
      <c r="D51" s="479"/>
      <c r="E51" s="479"/>
      <c r="F51" s="479"/>
      <c r="G51" s="479"/>
      <c r="H51" s="480"/>
    </row>
    <row r="52" spans="1:9" customFormat="1" ht="12.75" customHeight="1" x14ac:dyDescent="0.25">
      <c r="B52" s="481" t="s">
        <v>211</v>
      </c>
      <c r="C52" s="482"/>
      <c r="D52" s="482"/>
      <c r="E52" s="482"/>
      <c r="F52" s="482"/>
      <c r="G52" s="165"/>
      <c r="H52" s="166"/>
    </row>
    <row r="53" spans="1:9" customFormat="1" ht="29.25" customHeight="1" x14ac:dyDescent="0.25">
      <c r="B53" s="483" t="s">
        <v>212</v>
      </c>
      <c r="C53" s="484"/>
      <c r="D53" s="484"/>
      <c r="E53" s="484"/>
      <c r="F53" s="484"/>
      <c r="G53" s="484"/>
      <c r="H53" s="485"/>
    </row>
    <row r="54" spans="1:9" customFormat="1" ht="15" customHeight="1" x14ac:dyDescent="0.25">
      <c r="B54" s="167" t="s">
        <v>213</v>
      </c>
      <c r="C54" s="165"/>
      <c r="D54" s="165"/>
      <c r="E54" s="165"/>
      <c r="F54" s="165"/>
      <c r="G54" s="165"/>
      <c r="H54" s="166"/>
    </row>
    <row r="55" spans="1:9" customFormat="1" ht="30.75" customHeight="1" x14ac:dyDescent="0.25">
      <c r="B55" s="483" t="s">
        <v>214</v>
      </c>
      <c r="C55" s="484"/>
      <c r="D55" s="484"/>
      <c r="E55" s="484"/>
      <c r="F55" s="484"/>
      <c r="G55" s="484"/>
      <c r="H55" s="485"/>
    </row>
    <row r="56" spans="1:9" customFormat="1" ht="12.75" customHeight="1" x14ac:dyDescent="0.25">
      <c r="B56" s="486" t="s">
        <v>215</v>
      </c>
      <c r="C56" s="487"/>
      <c r="D56" s="487"/>
      <c r="E56" s="487"/>
      <c r="F56" s="487"/>
      <c r="G56" s="487"/>
      <c r="H56" s="166"/>
    </row>
    <row r="57" spans="1:9" customFormat="1" ht="35.25" customHeight="1" x14ac:dyDescent="0.25">
      <c r="B57" s="483" t="s">
        <v>216</v>
      </c>
      <c r="C57" s="484"/>
      <c r="D57" s="484"/>
      <c r="E57" s="484"/>
      <c r="F57" s="484"/>
      <c r="G57" s="484"/>
      <c r="H57" s="485"/>
    </row>
    <row r="58" spans="1:9" customFormat="1" ht="24.75" customHeight="1" x14ac:dyDescent="0.25">
      <c r="B58" s="488" t="s">
        <v>217</v>
      </c>
      <c r="C58" s="489"/>
      <c r="D58" s="489"/>
      <c r="E58" s="489"/>
      <c r="F58" s="489"/>
      <c r="G58" s="489"/>
      <c r="H58" s="490"/>
    </row>
    <row r="59" spans="1:9" customFormat="1" ht="27.75" customHeight="1" x14ac:dyDescent="0.25">
      <c r="B59" s="491" t="s">
        <v>218</v>
      </c>
      <c r="C59" s="492"/>
      <c r="D59" s="492"/>
      <c r="E59" s="492"/>
      <c r="F59" s="492"/>
      <c r="G59" s="492"/>
      <c r="H59" s="493"/>
    </row>
    <row r="60" spans="1:9" customFormat="1" ht="21" customHeight="1" x14ac:dyDescent="0.25">
      <c r="B60" s="475" t="s">
        <v>219</v>
      </c>
      <c r="C60" s="476"/>
      <c r="D60" s="476"/>
      <c r="E60" s="476"/>
      <c r="F60" s="476"/>
      <c r="G60" s="476"/>
      <c r="H60" s="477"/>
    </row>
    <row r="61" spans="1:9" customFormat="1" ht="26.25" customHeight="1" x14ac:dyDescent="0.25">
      <c r="B61" s="474" t="s">
        <v>220</v>
      </c>
      <c r="C61" s="474"/>
      <c r="D61" s="474"/>
      <c r="E61" s="474"/>
      <c r="F61" s="474"/>
      <c r="G61" s="474"/>
      <c r="H61" s="474"/>
    </row>
  </sheetData>
  <mergeCells count="27">
    <mergeCell ref="B47:H47"/>
    <mergeCell ref="A1:K1"/>
    <mergeCell ref="J22:K22"/>
    <mergeCell ref="B26:B27"/>
    <mergeCell ref="C26:G26"/>
    <mergeCell ref="B28:B30"/>
    <mergeCell ref="C29:D29"/>
    <mergeCell ref="E29:G29"/>
    <mergeCell ref="D30:E30"/>
    <mergeCell ref="F30:G30"/>
    <mergeCell ref="D34:E34"/>
    <mergeCell ref="C38:H38"/>
    <mergeCell ref="C44:H44"/>
    <mergeCell ref="C45:H45"/>
    <mergeCell ref="B46:H46"/>
    <mergeCell ref="B61:H61"/>
    <mergeCell ref="B48:H48"/>
    <mergeCell ref="B49:H49"/>
    <mergeCell ref="B51:H51"/>
    <mergeCell ref="B52:F52"/>
    <mergeCell ref="B53:H53"/>
    <mergeCell ref="B55:H55"/>
    <mergeCell ref="B56:G56"/>
    <mergeCell ref="B57:H57"/>
    <mergeCell ref="B58:H58"/>
    <mergeCell ref="B59:H59"/>
    <mergeCell ref="B60:H60"/>
  </mergeCells>
  <conditionalFormatting sqref="J4:K20">
    <cfRule type="expression" dxfId="3" priority="7">
      <formula>MAX(D4:H4)&gt;=5</formula>
    </cfRule>
  </conditionalFormatting>
  <conditionalFormatting sqref="J21:K21">
    <cfRule type="expression" dxfId="2" priority="6">
      <formula>MAX(D21:H21)&gt;=5</formula>
    </cfRule>
  </conditionalFormatting>
  <conditionalFormatting sqref="I22">
    <cfRule type="expression" dxfId="1" priority="3">
      <formula>MAX($D$20:$H$21)&gt;=5</formula>
    </cfRule>
  </conditionalFormatting>
  <pageMargins left="0.7" right="0.7" top="0.75" bottom="0.75" header="0.3" footer="0.3"/>
  <pageSetup paperSize="3" orientation="landscape" r:id="rId1"/>
  <headerFooter>
    <oddFooter>Page &amp;P&amp;R&amp;F</oddFooter>
  </headerFooter>
  <rowBreaks count="1" manualBreakCount="1">
    <brk id="3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J2"/>
  <sheetViews>
    <sheetView workbookViewId="0">
      <selection activeCell="T2" sqref="T2"/>
    </sheetView>
  </sheetViews>
  <sheetFormatPr defaultRowHeight="15" x14ac:dyDescent="0.25"/>
  <sheetData>
    <row r="1" spans="1:10" ht="21" x14ac:dyDescent="0.35">
      <c r="A1" s="175"/>
      <c r="J1" s="300" t="s">
        <v>550</v>
      </c>
    </row>
    <row r="2" spans="1:10" x14ac:dyDescent="0.25">
      <c r="A2" t="s">
        <v>549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D172"/>
  <sheetViews>
    <sheetView topLeftCell="A118" workbookViewId="0"/>
  </sheetViews>
  <sheetFormatPr defaultRowHeight="15" x14ac:dyDescent="0.25"/>
  <cols>
    <col min="4" max="4" width="33" bestFit="1" customWidth="1"/>
    <col min="5" max="5" width="48.7109375" bestFit="1" customWidth="1"/>
    <col min="6" max="6" width="52.28515625" bestFit="1" customWidth="1"/>
    <col min="7" max="7" width="65.85546875" customWidth="1"/>
    <col min="10" max="10" width="31.42578125" customWidth="1"/>
    <col min="11" max="11" width="18.7109375" customWidth="1"/>
    <col min="14" max="14" width="49.28515625" customWidth="1"/>
    <col min="18" max="18" width="23.42578125" customWidth="1"/>
    <col min="20" max="20" width="17.28515625" customWidth="1"/>
    <col min="24" max="24" width="49.85546875" customWidth="1"/>
  </cols>
  <sheetData>
    <row r="1" spans="1:30" ht="20.25" x14ac:dyDescent="0.3">
      <c r="A1" t="s">
        <v>551</v>
      </c>
      <c r="F1" s="300" t="s">
        <v>527</v>
      </c>
    </row>
    <row r="2" spans="1:30" x14ac:dyDescent="0.25">
      <c r="A2" t="s">
        <v>228</v>
      </c>
      <c r="B2" t="s">
        <v>229</v>
      </c>
      <c r="C2" t="s">
        <v>230</v>
      </c>
      <c r="D2" t="s">
        <v>231</v>
      </c>
      <c r="E2" t="s">
        <v>232</v>
      </c>
      <c r="F2" t="s">
        <v>233</v>
      </c>
      <c r="G2" t="s">
        <v>234</v>
      </c>
      <c r="H2" t="s">
        <v>235</v>
      </c>
      <c r="I2" t="s">
        <v>236</v>
      </c>
      <c r="J2" t="s">
        <v>237</v>
      </c>
      <c r="K2" t="s">
        <v>238</v>
      </c>
      <c r="L2" t="s">
        <v>239</v>
      </c>
      <c r="M2" t="s">
        <v>240</v>
      </c>
      <c r="N2" t="s">
        <v>241</v>
      </c>
      <c r="O2" t="s">
        <v>242</v>
      </c>
      <c r="P2" t="s">
        <v>243</v>
      </c>
      <c r="Q2" t="s">
        <v>244</v>
      </c>
      <c r="R2" t="s">
        <v>245</v>
      </c>
      <c r="S2" t="s">
        <v>246</v>
      </c>
      <c r="T2" t="s">
        <v>247</v>
      </c>
      <c r="U2" t="s">
        <v>248</v>
      </c>
      <c r="V2" t="s">
        <v>249</v>
      </c>
      <c r="W2" t="s">
        <v>250</v>
      </c>
      <c r="X2" t="s">
        <v>251</v>
      </c>
      <c r="Y2" t="s">
        <v>252</v>
      </c>
      <c r="Z2" t="s">
        <v>253</v>
      </c>
      <c r="AA2" t="s">
        <v>254</v>
      </c>
      <c r="AB2" t="s">
        <v>255</v>
      </c>
      <c r="AC2" t="s">
        <v>256</v>
      </c>
      <c r="AD2" t="s">
        <v>257</v>
      </c>
    </row>
    <row r="3" spans="1:30" x14ac:dyDescent="0.25">
      <c r="A3">
        <v>11652</v>
      </c>
      <c r="B3">
        <v>20200301</v>
      </c>
      <c r="C3">
        <v>296</v>
      </c>
      <c r="D3" s="176" t="s">
        <v>258</v>
      </c>
      <c r="E3" t="s">
        <v>259</v>
      </c>
      <c r="F3" t="s">
        <v>260</v>
      </c>
      <c r="G3" t="s">
        <v>261</v>
      </c>
      <c r="H3" t="s">
        <v>262</v>
      </c>
      <c r="J3" t="s">
        <v>263</v>
      </c>
      <c r="K3">
        <v>338</v>
      </c>
      <c r="L3">
        <v>0</v>
      </c>
      <c r="M3">
        <v>129</v>
      </c>
      <c r="N3" t="s">
        <v>264</v>
      </c>
      <c r="O3">
        <v>1</v>
      </c>
      <c r="P3" s="177">
        <v>12.6</v>
      </c>
      <c r="Q3" t="s">
        <v>265</v>
      </c>
      <c r="R3" t="s">
        <v>266</v>
      </c>
      <c r="S3" t="s">
        <v>260</v>
      </c>
      <c r="T3" t="s">
        <v>267</v>
      </c>
      <c r="V3">
        <v>3.3</v>
      </c>
      <c r="W3" t="s">
        <v>268</v>
      </c>
      <c r="X3" t="s">
        <v>269</v>
      </c>
      <c r="Y3" t="s">
        <v>270</v>
      </c>
      <c r="Z3">
        <v>0</v>
      </c>
      <c r="AC3">
        <v>0</v>
      </c>
    </row>
    <row r="4" spans="1:30" x14ac:dyDescent="0.25">
      <c r="A4">
        <v>11653</v>
      </c>
      <c r="B4">
        <v>20200301</v>
      </c>
      <c r="C4">
        <v>296</v>
      </c>
      <c r="D4" s="176" t="s">
        <v>258</v>
      </c>
      <c r="E4" t="s">
        <v>259</v>
      </c>
      <c r="F4" t="s">
        <v>260</v>
      </c>
      <c r="G4" t="s">
        <v>261</v>
      </c>
      <c r="H4" t="s">
        <v>271</v>
      </c>
      <c r="J4" t="s">
        <v>272</v>
      </c>
      <c r="K4">
        <v>340</v>
      </c>
      <c r="L4">
        <v>0</v>
      </c>
      <c r="M4">
        <v>129</v>
      </c>
      <c r="N4" t="s">
        <v>264</v>
      </c>
      <c r="O4">
        <v>1</v>
      </c>
      <c r="P4" s="177">
        <v>12.6</v>
      </c>
      <c r="Q4" t="s">
        <v>265</v>
      </c>
      <c r="R4" t="s">
        <v>266</v>
      </c>
      <c r="S4" t="s">
        <v>260</v>
      </c>
      <c r="T4" t="s">
        <v>267</v>
      </c>
      <c r="V4">
        <v>3.3</v>
      </c>
      <c r="W4" t="s">
        <v>273</v>
      </c>
      <c r="X4" t="s">
        <v>269</v>
      </c>
      <c r="Y4" t="s">
        <v>270</v>
      </c>
      <c r="Z4">
        <v>0</v>
      </c>
      <c r="AA4" s="178">
        <v>38018</v>
      </c>
      <c r="AC4">
        <v>0</v>
      </c>
    </row>
    <row r="5" spans="1:30" x14ac:dyDescent="0.25">
      <c r="A5">
        <v>11654</v>
      </c>
      <c r="B5">
        <v>20200301</v>
      </c>
      <c r="C5">
        <v>296</v>
      </c>
      <c r="D5" s="176" t="s">
        <v>258</v>
      </c>
      <c r="E5" t="s">
        <v>259</v>
      </c>
      <c r="F5" t="s">
        <v>260</v>
      </c>
      <c r="G5" t="s">
        <v>261</v>
      </c>
      <c r="J5" t="s">
        <v>274</v>
      </c>
      <c r="K5">
        <v>381</v>
      </c>
      <c r="L5">
        <v>0</v>
      </c>
      <c r="M5">
        <v>129</v>
      </c>
      <c r="N5" t="s">
        <v>264</v>
      </c>
      <c r="O5">
        <v>1</v>
      </c>
      <c r="P5" s="177">
        <v>10.6</v>
      </c>
      <c r="Q5" t="s">
        <v>265</v>
      </c>
      <c r="R5" t="s">
        <v>266</v>
      </c>
      <c r="S5" t="s">
        <v>260</v>
      </c>
      <c r="T5" t="s">
        <v>267</v>
      </c>
      <c r="V5">
        <v>3.3</v>
      </c>
      <c r="W5" t="s">
        <v>273</v>
      </c>
      <c r="X5" t="s">
        <v>269</v>
      </c>
      <c r="Y5" t="s">
        <v>270</v>
      </c>
      <c r="Z5">
        <v>0</v>
      </c>
      <c r="AC5">
        <v>0</v>
      </c>
    </row>
    <row r="6" spans="1:30" x14ac:dyDescent="0.25">
      <c r="A6">
        <v>11655</v>
      </c>
      <c r="B6">
        <v>20200301</v>
      </c>
      <c r="C6">
        <v>296</v>
      </c>
      <c r="D6" s="176" t="s">
        <v>258</v>
      </c>
      <c r="E6" t="s">
        <v>259</v>
      </c>
      <c r="F6" t="s">
        <v>260</v>
      </c>
      <c r="G6" t="s">
        <v>261</v>
      </c>
      <c r="J6" t="s">
        <v>275</v>
      </c>
      <c r="K6">
        <v>399</v>
      </c>
      <c r="L6">
        <v>0</v>
      </c>
      <c r="M6">
        <v>129</v>
      </c>
      <c r="N6" t="s">
        <v>264</v>
      </c>
      <c r="O6">
        <v>1</v>
      </c>
      <c r="P6" s="177">
        <v>382</v>
      </c>
      <c r="Q6" t="s">
        <v>265</v>
      </c>
      <c r="R6" t="s">
        <v>266</v>
      </c>
      <c r="S6" t="s">
        <v>260</v>
      </c>
      <c r="T6" t="s">
        <v>267</v>
      </c>
      <c r="V6">
        <v>3.3</v>
      </c>
      <c r="W6" t="s">
        <v>276</v>
      </c>
      <c r="X6" t="s">
        <v>269</v>
      </c>
      <c r="Y6" t="s">
        <v>270</v>
      </c>
      <c r="Z6">
        <v>0</v>
      </c>
      <c r="AC6">
        <v>0</v>
      </c>
    </row>
    <row r="7" spans="1:30" x14ac:dyDescent="0.25">
      <c r="A7">
        <v>11656</v>
      </c>
      <c r="B7">
        <v>20200305</v>
      </c>
      <c r="C7">
        <v>297</v>
      </c>
      <c r="D7" s="176" t="s">
        <v>258</v>
      </c>
      <c r="E7" t="s">
        <v>259</v>
      </c>
      <c r="F7" t="s">
        <v>260</v>
      </c>
      <c r="G7" t="s">
        <v>277</v>
      </c>
      <c r="H7" t="s">
        <v>278</v>
      </c>
      <c r="I7" t="s">
        <v>279</v>
      </c>
      <c r="J7" t="s">
        <v>280</v>
      </c>
      <c r="K7">
        <v>87</v>
      </c>
      <c r="L7">
        <v>107</v>
      </c>
      <c r="M7">
        <v>172</v>
      </c>
      <c r="N7" t="s">
        <v>281</v>
      </c>
      <c r="O7">
        <v>1</v>
      </c>
      <c r="P7" s="177">
        <v>2.9</v>
      </c>
      <c r="Q7" t="s">
        <v>265</v>
      </c>
      <c r="R7" t="s">
        <v>266</v>
      </c>
      <c r="S7" t="s">
        <v>260</v>
      </c>
      <c r="T7" t="s">
        <v>267</v>
      </c>
      <c r="X7" t="s">
        <v>282</v>
      </c>
      <c r="Y7" t="s">
        <v>283</v>
      </c>
      <c r="Z7">
        <v>0</v>
      </c>
      <c r="AA7" s="178">
        <v>36770</v>
      </c>
      <c r="AC7">
        <v>0</v>
      </c>
    </row>
    <row r="8" spans="1:30" x14ac:dyDescent="0.25">
      <c r="A8">
        <v>11657</v>
      </c>
      <c r="B8">
        <v>20200305</v>
      </c>
      <c r="C8">
        <v>297</v>
      </c>
      <c r="D8" s="176" t="s">
        <v>258</v>
      </c>
      <c r="E8" t="s">
        <v>259</v>
      </c>
      <c r="F8" t="s">
        <v>260</v>
      </c>
      <c r="G8" t="s">
        <v>277</v>
      </c>
      <c r="H8" t="s">
        <v>278</v>
      </c>
      <c r="I8" t="s">
        <v>279</v>
      </c>
      <c r="J8" t="s">
        <v>280</v>
      </c>
      <c r="K8">
        <v>87</v>
      </c>
      <c r="L8">
        <v>139</v>
      </c>
      <c r="M8">
        <v>198</v>
      </c>
      <c r="N8" t="s">
        <v>284</v>
      </c>
      <c r="O8">
        <v>1</v>
      </c>
      <c r="P8" s="177">
        <v>1.4</v>
      </c>
      <c r="Q8" t="s">
        <v>265</v>
      </c>
      <c r="R8" t="s">
        <v>266</v>
      </c>
      <c r="S8" t="s">
        <v>260</v>
      </c>
      <c r="T8" t="s">
        <v>267</v>
      </c>
      <c r="X8" t="s">
        <v>282</v>
      </c>
      <c r="Y8" t="s">
        <v>283</v>
      </c>
      <c r="Z8">
        <v>0</v>
      </c>
      <c r="AA8" s="178">
        <v>36770</v>
      </c>
      <c r="AC8">
        <v>0</v>
      </c>
    </row>
    <row r="9" spans="1:30" x14ac:dyDescent="0.25">
      <c r="A9">
        <v>11658</v>
      </c>
      <c r="B9">
        <v>20200306</v>
      </c>
      <c r="C9">
        <v>298</v>
      </c>
      <c r="D9" s="176" t="s">
        <v>258</v>
      </c>
      <c r="E9" t="s">
        <v>259</v>
      </c>
      <c r="F9" t="s">
        <v>260</v>
      </c>
      <c r="G9" t="s">
        <v>285</v>
      </c>
      <c r="H9" t="s">
        <v>278</v>
      </c>
      <c r="I9" t="s">
        <v>279</v>
      </c>
      <c r="J9" t="s">
        <v>280</v>
      </c>
      <c r="K9">
        <v>87</v>
      </c>
      <c r="L9">
        <v>107</v>
      </c>
      <c r="M9">
        <v>172</v>
      </c>
      <c r="N9" t="s">
        <v>281</v>
      </c>
      <c r="O9">
        <v>1</v>
      </c>
      <c r="P9" s="177">
        <v>2.9</v>
      </c>
      <c r="Q9" t="s">
        <v>265</v>
      </c>
      <c r="R9" t="s">
        <v>266</v>
      </c>
      <c r="S9" t="s">
        <v>260</v>
      </c>
      <c r="T9" t="s">
        <v>267</v>
      </c>
      <c r="X9" t="s">
        <v>282</v>
      </c>
      <c r="Y9" t="s">
        <v>283</v>
      </c>
      <c r="Z9">
        <v>0</v>
      </c>
      <c r="AA9" s="178">
        <v>36770</v>
      </c>
      <c r="AC9">
        <v>0</v>
      </c>
    </row>
    <row r="10" spans="1:30" x14ac:dyDescent="0.25">
      <c r="A10">
        <v>11659</v>
      </c>
      <c r="B10">
        <v>20200306</v>
      </c>
      <c r="C10">
        <v>298</v>
      </c>
      <c r="D10" s="176" t="s">
        <v>258</v>
      </c>
      <c r="E10" t="s">
        <v>259</v>
      </c>
      <c r="F10" t="s">
        <v>260</v>
      </c>
      <c r="G10" t="s">
        <v>285</v>
      </c>
      <c r="H10" t="s">
        <v>278</v>
      </c>
      <c r="I10" t="s">
        <v>279</v>
      </c>
      <c r="J10" t="s">
        <v>280</v>
      </c>
      <c r="K10">
        <v>87</v>
      </c>
      <c r="L10">
        <v>139</v>
      </c>
      <c r="M10">
        <v>198</v>
      </c>
      <c r="N10" t="s">
        <v>284</v>
      </c>
      <c r="O10">
        <v>1</v>
      </c>
      <c r="P10" s="177">
        <v>1.4</v>
      </c>
      <c r="Q10" t="s">
        <v>265</v>
      </c>
      <c r="R10" t="s">
        <v>266</v>
      </c>
      <c r="S10" t="s">
        <v>260</v>
      </c>
      <c r="T10" t="s">
        <v>267</v>
      </c>
      <c r="X10" t="s">
        <v>282</v>
      </c>
      <c r="Y10" t="s">
        <v>283</v>
      </c>
      <c r="Z10">
        <v>0</v>
      </c>
      <c r="AA10" s="178">
        <v>36770</v>
      </c>
      <c r="AC10">
        <v>0</v>
      </c>
    </row>
    <row r="11" spans="1:30" x14ac:dyDescent="0.25">
      <c r="A11">
        <v>11660</v>
      </c>
      <c r="B11">
        <v>20200307</v>
      </c>
      <c r="C11">
        <v>299</v>
      </c>
      <c r="D11" s="176" t="s">
        <v>258</v>
      </c>
      <c r="E11" t="s">
        <v>259</v>
      </c>
      <c r="F11" t="s">
        <v>260</v>
      </c>
      <c r="G11" t="s">
        <v>286</v>
      </c>
      <c r="H11" t="s">
        <v>278</v>
      </c>
      <c r="I11" t="s">
        <v>279</v>
      </c>
      <c r="J11" t="s">
        <v>280</v>
      </c>
      <c r="K11">
        <v>87</v>
      </c>
      <c r="L11">
        <v>107</v>
      </c>
      <c r="M11">
        <v>172</v>
      </c>
      <c r="N11" t="s">
        <v>281</v>
      </c>
      <c r="O11">
        <v>1</v>
      </c>
      <c r="P11" s="177">
        <v>2.9</v>
      </c>
      <c r="Q11" t="s">
        <v>265</v>
      </c>
      <c r="R11" t="s">
        <v>266</v>
      </c>
      <c r="S11" t="s">
        <v>260</v>
      </c>
      <c r="T11" t="s">
        <v>267</v>
      </c>
      <c r="X11" t="s">
        <v>282</v>
      </c>
      <c r="Y11" t="s">
        <v>283</v>
      </c>
      <c r="Z11">
        <v>0</v>
      </c>
      <c r="AA11" s="178">
        <v>36770</v>
      </c>
      <c r="AC11">
        <v>0</v>
      </c>
    </row>
    <row r="12" spans="1:30" x14ac:dyDescent="0.25">
      <c r="A12">
        <v>11661</v>
      </c>
      <c r="B12">
        <v>20200307</v>
      </c>
      <c r="C12">
        <v>299</v>
      </c>
      <c r="D12" s="176" t="s">
        <v>258</v>
      </c>
      <c r="E12" t="s">
        <v>259</v>
      </c>
      <c r="F12" t="s">
        <v>260</v>
      </c>
      <c r="G12" t="s">
        <v>286</v>
      </c>
      <c r="H12" t="s">
        <v>278</v>
      </c>
      <c r="I12" t="s">
        <v>279</v>
      </c>
      <c r="J12" t="s">
        <v>280</v>
      </c>
      <c r="K12">
        <v>87</v>
      </c>
      <c r="L12">
        <v>139</v>
      </c>
      <c r="M12">
        <v>198</v>
      </c>
      <c r="N12" t="s">
        <v>284</v>
      </c>
      <c r="O12">
        <v>1</v>
      </c>
      <c r="P12" s="177">
        <v>1.4</v>
      </c>
      <c r="Q12" t="s">
        <v>265</v>
      </c>
      <c r="R12" t="s">
        <v>266</v>
      </c>
      <c r="S12" t="s">
        <v>260</v>
      </c>
      <c r="T12" t="s">
        <v>267</v>
      </c>
      <c r="X12" t="s">
        <v>282</v>
      </c>
      <c r="Y12" t="s">
        <v>283</v>
      </c>
      <c r="Z12">
        <v>0</v>
      </c>
      <c r="AA12" s="178">
        <v>36770</v>
      </c>
      <c r="AC12">
        <v>0</v>
      </c>
    </row>
    <row r="13" spans="1:30" x14ac:dyDescent="0.25">
      <c r="A13">
        <v>12132</v>
      </c>
      <c r="B13">
        <v>20200301</v>
      </c>
      <c r="C13">
        <v>296</v>
      </c>
      <c r="D13" s="176" t="s">
        <v>258</v>
      </c>
      <c r="E13" t="s">
        <v>259</v>
      </c>
      <c r="F13" t="s">
        <v>260</v>
      </c>
      <c r="G13" t="s">
        <v>261</v>
      </c>
      <c r="J13" t="s">
        <v>287</v>
      </c>
      <c r="K13">
        <v>82</v>
      </c>
      <c r="L13">
        <v>0</v>
      </c>
      <c r="M13">
        <v>129</v>
      </c>
      <c r="N13" t="s">
        <v>264</v>
      </c>
      <c r="O13">
        <v>1</v>
      </c>
      <c r="P13" s="177">
        <v>7.0000000000000007E-2</v>
      </c>
      <c r="Q13" t="s">
        <v>265</v>
      </c>
      <c r="R13" t="s">
        <v>288</v>
      </c>
      <c r="S13" t="s">
        <v>289</v>
      </c>
      <c r="T13" t="s">
        <v>290</v>
      </c>
      <c r="V13">
        <v>3.3</v>
      </c>
      <c r="X13" t="s">
        <v>269</v>
      </c>
      <c r="Y13" t="s">
        <v>270</v>
      </c>
      <c r="Z13">
        <v>0</v>
      </c>
      <c r="AC13">
        <v>0</v>
      </c>
    </row>
    <row r="14" spans="1:30" x14ac:dyDescent="0.25">
      <c r="A14">
        <v>12133</v>
      </c>
      <c r="B14">
        <v>20200301</v>
      </c>
      <c r="C14">
        <v>296</v>
      </c>
      <c r="D14" s="176" t="s">
        <v>258</v>
      </c>
      <c r="E14" t="s">
        <v>259</v>
      </c>
      <c r="F14" t="s">
        <v>260</v>
      </c>
      <c r="G14" t="s">
        <v>261</v>
      </c>
      <c r="H14" t="s">
        <v>278</v>
      </c>
      <c r="I14" t="s">
        <v>279</v>
      </c>
      <c r="J14" t="s">
        <v>280</v>
      </c>
      <c r="K14">
        <v>87</v>
      </c>
      <c r="L14">
        <v>107</v>
      </c>
      <c r="M14">
        <v>172</v>
      </c>
      <c r="N14" t="s">
        <v>281</v>
      </c>
      <c r="O14">
        <v>1</v>
      </c>
      <c r="P14" s="177">
        <v>2.9</v>
      </c>
      <c r="Q14" t="s">
        <v>265</v>
      </c>
      <c r="R14" t="s">
        <v>266</v>
      </c>
      <c r="S14" t="s">
        <v>260</v>
      </c>
      <c r="T14" t="s">
        <v>267</v>
      </c>
      <c r="X14" t="s">
        <v>282</v>
      </c>
      <c r="Y14" t="s">
        <v>283</v>
      </c>
      <c r="Z14">
        <v>0</v>
      </c>
      <c r="AA14" s="178">
        <v>36770</v>
      </c>
      <c r="AC14">
        <v>0</v>
      </c>
    </row>
    <row r="15" spans="1:30" x14ac:dyDescent="0.25">
      <c r="A15">
        <v>12134</v>
      </c>
      <c r="B15">
        <v>20200301</v>
      </c>
      <c r="C15">
        <v>296</v>
      </c>
      <c r="D15" s="176" t="s">
        <v>258</v>
      </c>
      <c r="E15" t="s">
        <v>259</v>
      </c>
      <c r="F15" t="s">
        <v>260</v>
      </c>
      <c r="G15" t="s">
        <v>261</v>
      </c>
      <c r="H15" t="s">
        <v>278</v>
      </c>
      <c r="I15" t="s">
        <v>279</v>
      </c>
      <c r="J15" t="s">
        <v>280</v>
      </c>
      <c r="K15">
        <v>87</v>
      </c>
      <c r="L15">
        <v>139</v>
      </c>
      <c r="M15">
        <v>198</v>
      </c>
      <c r="N15" t="s">
        <v>284</v>
      </c>
      <c r="O15">
        <v>1</v>
      </c>
      <c r="P15" s="177">
        <v>1.4</v>
      </c>
      <c r="Q15" t="s">
        <v>265</v>
      </c>
      <c r="R15" t="s">
        <v>266</v>
      </c>
      <c r="S15" t="s">
        <v>260</v>
      </c>
      <c r="T15" t="s">
        <v>267</v>
      </c>
      <c r="X15" t="s">
        <v>282</v>
      </c>
      <c r="Y15" t="s">
        <v>283</v>
      </c>
      <c r="Z15">
        <v>0</v>
      </c>
      <c r="AA15" s="178">
        <v>36770</v>
      </c>
      <c r="AC15">
        <v>0</v>
      </c>
    </row>
    <row r="16" spans="1:30" x14ac:dyDescent="0.25">
      <c r="A16">
        <v>12135</v>
      </c>
      <c r="B16">
        <v>20200301</v>
      </c>
      <c r="C16">
        <v>296</v>
      </c>
      <c r="D16" s="176" t="s">
        <v>258</v>
      </c>
      <c r="E16" t="s">
        <v>259</v>
      </c>
      <c r="F16" t="s">
        <v>260</v>
      </c>
      <c r="G16" t="s">
        <v>261</v>
      </c>
      <c r="H16" t="s">
        <v>291</v>
      </c>
      <c r="I16" t="s">
        <v>292</v>
      </c>
      <c r="J16" t="s">
        <v>293</v>
      </c>
      <c r="K16">
        <v>136</v>
      </c>
      <c r="L16">
        <v>0</v>
      </c>
      <c r="M16">
        <v>129</v>
      </c>
      <c r="N16" t="s">
        <v>264</v>
      </c>
      <c r="O16">
        <v>1</v>
      </c>
      <c r="P16" s="177">
        <v>19500</v>
      </c>
      <c r="Q16" t="s">
        <v>265</v>
      </c>
      <c r="R16" t="s">
        <v>266</v>
      </c>
      <c r="S16" t="s">
        <v>260</v>
      </c>
      <c r="T16" t="s">
        <v>267</v>
      </c>
      <c r="V16">
        <v>3.3</v>
      </c>
      <c r="W16" t="s">
        <v>273</v>
      </c>
      <c r="X16" t="s">
        <v>269</v>
      </c>
      <c r="Y16" t="s">
        <v>294</v>
      </c>
      <c r="Z16">
        <v>0</v>
      </c>
      <c r="AC16">
        <v>0</v>
      </c>
    </row>
    <row r="17" spans="1:29" x14ac:dyDescent="0.25">
      <c r="A17">
        <v>12136</v>
      </c>
      <c r="B17">
        <v>20200301</v>
      </c>
      <c r="C17">
        <v>296</v>
      </c>
      <c r="D17" s="176" t="s">
        <v>258</v>
      </c>
      <c r="E17" t="s">
        <v>259</v>
      </c>
      <c r="F17" t="s">
        <v>260</v>
      </c>
      <c r="G17" t="s">
        <v>261</v>
      </c>
      <c r="H17" t="s">
        <v>295</v>
      </c>
      <c r="I17" t="s">
        <v>296</v>
      </c>
      <c r="J17" t="s">
        <v>297</v>
      </c>
      <c r="K17">
        <v>137</v>
      </c>
      <c r="L17">
        <v>0</v>
      </c>
      <c r="M17">
        <v>129</v>
      </c>
      <c r="N17" t="s">
        <v>264</v>
      </c>
      <c r="O17">
        <v>1</v>
      </c>
      <c r="P17" s="177">
        <v>7900</v>
      </c>
      <c r="Q17" t="s">
        <v>265</v>
      </c>
      <c r="R17" t="s">
        <v>266</v>
      </c>
      <c r="S17" t="s">
        <v>260</v>
      </c>
      <c r="T17" t="s">
        <v>267</v>
      </c>
      <c r="V17">
        <v>3.3</v>
      </c>
      <c r="W17" t="s">
        <v>273</v>
      </c>
      <c r="X17" t="s">
        <v>269</v>
      </c>
      <c r="Y17" t="s">
        <v>270</v>
      </c>
      <c r="Z17">
        <v>0</v>
      </c>
      <c r="AC17">
        <v>0</v>
      </c>
    </row>
    <row r="18" spans="1:29" x14ac:dyDescent="0.25">
      <c r="A18">
        <v>12137</v>
      </c>
      <c r="B18">
        <v>20200301</v>
      </c>
      <c r="C18">
        <v>296</v>
      </c>
      <c r="D18" s="176" t="s">
        <v>258</v>
      </c>
      <c r="E18" t="s">
        <v>259</v>
      </c>
      <c r="F18" t="s">
        <v>260</v>
      </c>
      <c r="G18" t="s">
        <v>261</v>
      </c>
      <c r="H18" t="s">
        <v>298</v>
      </c>
      <c r="J18" t="s">
        <v>299</v>
      </c>
      <c r="K18">
        <v>303</v>
      </c>
      <c r="L18">
        <v>0</v>
      </c>
      <c r="M18">
        <v>129</v>
      </c>
      <c r="N18" t="s">
        <v>264</v>
      </c>
      <c r="O18">
        <v>1</v>
      </c>
      <c r="P18" s="177">
        <v>205</v>
      </c>
      <c r="Q18" t="s">
        <v>265</v>
      </c>
      <c r="R18" t="s">
        <v>266</v>
      </c>
      <c r="S18" t="s">
        <v>260</v>
      </c>
      <c r="T18" t="s">
        <v>267</v>
      </c>
      <c r="V18">
        <v>3.3</v>
      </c>
      <c r="W18" t="s">
        <v>273</v>
      </c>
      <c r="X18" t="s">
        <v>269</v>
      </c>
      <c r="Y18" t="s">
        <v>270</v>
      </c>
      <c r="Z18">
        <v>0</v>
      </c>
      <c r="AC18">
        <v>0</v>
      </c>
    </row>
    <row r="19" spans="1:29" x14ac:dyDescent="0.25">
      <c r="A19">
        <v>12138</v>
      </c>
      <c r="B19">
        <v>20200301</v>
      </c>
      <c r="C19">
        <v>296</v>
      </c>
      <c r="D19" s="176" t="s">
        <v>258</v>
      </c>
      <c r="E19" t="s">
        <v>259</v>
      </c>
      <c r="F19" t="s">
        <v>260</v>
      </c>
      <c r="G19" t="s">
        <v>261</v>
      </c>
      <c r="H19" t="s">
        <v>300</v>
      </c>
      <c r="J19" t="s">
        <v>301</v>
      </c>
      <c r="K19">
        <v>334</v>
      </c>
      <c r="L19">
        <v>0</v>
      </c>
      <c r="M19">
        <v>129</v>
      </c>
      <c r="N19" t="s">
        <v>264</v>
      </c>
      <c r="O19">
        <v>1</v>
      </c>
      <c r="P19" s="177">
        <v>12.6</v>
      </c>
      <c r="Q19" t="s">
        <v>265</v>
      </c>
      <c r="R19" t="s">
        <v>266</v>
      </c>
      <c r="S19" t="s">
        <v>260</v>
      </c>
      <c r="T19" t="s">
        <v>267</v>
      </c>
      <c r="V19">
        <v>3.3</v>
      </c>
      <c r="W19" t="s">
        <v>273</v>
      </c>
      <c r="X19" t="s">
        <v>269</v>
      </c>
      <c r="Y19" t="s">
        <v>270</v>
      </c>
      <c r="Z19">
        <v>0</v>
      </c>
      <c r="AC19">
        <v>0</v>
      </c>
    </row>
    <row r="20" spans="1:29" x14ac:dyDescent="0.25">
      <c r="A20">
        <v>12453</v>
      </c>
      <c r="B20">
        <v>20300301</v>
      </c>
      <c r="C20">
        <v>371</v>
      </c>
      <c r="D20" s="176" t="s">
        <v>258</v>
      </c>
      <c r="E20" t="s">
        <v>302</v>
      </c>
      <c r="F20" t="s">
        <v>260</v>
      </c>
      <c r="G20" t="s">
        <v>261</v>
      </c>
      <c r="J20" t="s">
        <v>287</v>
      </c>
      <c r="K20">
        <v>82</v>
      </c>
      <c r="L20">
        <v>0</v>
      </c>
      <c r="M20">
        <v>129</v>
      </c>
      <c r="N20" t="s">
        <v>264</v>
      </c>
      <c r="O20">
        <v>1</v>
      </c>
      <c r="P20" s="177">
        <v>7.0000000000000007E-2</v>
      </c>
      <c r="Q20" t="s">
        <v>265</v>
      </c>
      <c r="R20" t="s">
        <v>288</v>
      </c>
      <c r="S20" t="s">
        <v>289</v>
      </c>
      <c r="T20" t="s">
        <v>290</v>
      </c>
      <c r="V20">
        <v>3.3</v>
      </c>
      <c r="X20" t="s">
        <v>269</v>
      </c>
      <c r="Y20" t="s">
        <v>270</v>
      </c>
      <c r="Z20">
        <v>0</v>
      </c>
      <c r="AC20">
        <v>0</v>
      </c>
    </row>
    <row r="21" spans="1:29" x14ac:dyDescent="0.25">
      <c r="A21">
        <v>12454</v>
      </c>
      <c r="B21">
        <v>20300301</v>
      </c>
      <c r="C21">
        <v>371</v>
      </c>
      <c r="D21" s="176" t="s">
        <v>258</v>
      </c>
      <c r="E21" t="s">
        <v>302</v>
      </c>
      <c r="F21" t="s">
        <v>260</v>
      </c>
      <c r="G21" t="s">
        <v>261</v>
      </c>
      <c r="H21" t="s">
        <v>278</v>
      </c>
      <c r="I21" t="s">
        <v>279</v>
      </c>
      <c r="J21" t="s">
        <v>280</v>
      </c>
      <c r="K21">
        <v>87</v>
      </c>
      <c r="L21">
        <v>107</v>
      </c>
      <c r="M21">
        <v>172</v>
      </c>
      <c r="N21" t="s">
        <v>281</v>
      </c>
      <c r="O21">
        <v>1</v>
      </c>
      <c r="P21" s="177">
        <v>2.9</v>
      </c>
      <c r="Q21" t="s">
        <v>265</v>
      </c>
      <c r="R21" t="s">
        <v>266</v>
      </c>
      <c r="S21" t="s">
        <v>260</v>
      </c>
      <c r="T21" t="s">
        <v>267</v>
      </c>
      <c r="X21" t="s">
        <v>282</v>
      </c>
      <c r="Y21" t="s">
        <v>283</v>
      </c>
      <c r="Z21">
        <v>0</v>
      </c>
      <c r="AA21" s="178">
        <v>36770</v>
      </c>
      <c r="AC21">
        <v>0</v>
      </c>
    </row>
    <row r="22" spans="1:29" x14ac:dyDescent="0.25">
      <c r="A22">
        <v>12455</v>
      </c>
      <c r="B22">
        <v>20300301</v>
      </c>
      <c r="C22">
        <v>371</v>
      </c>
      <c r="D22" s="176" t="s">
        <v>258</v>
      </c>
      <c r="E22" t="s">
        <v>302</v>
      </c>
      <c r="F22" t="s">
        <v>260</v>
      </c>
      <c r="G22" t="s">
        <v>261</v>
      </c>
      <c r="H22" t="s">
        <v>278</v>
      </c>
      <c r="I22" t="s">
        <v>279</v>
      </c>
      <c r="J22" t="s">
        <v>280</v>
      </c>
      <c r="K22">
        <v>87</v>
      </c>
      <c r="L22">
        <v>139</v>
      </c>
      <c r="M22">
        <v>198</v>
      </c>
      <c r="N22" t="s">
        <v>284</v>
      </c>
      <c r="O22">
        <v>1</v>
      </c>
      <c r="P22" s="177">
        <v>1.4</v>
      </c>
      <c r="Q22" t="s">
        <v>265</v>
      </c>
      <c r="R22" t="s">
        <v>266</v>
      </c>
      <c r="S22" t="s">
        <v>260</v>
      </c>
      <c r="T22" t="s">
        <v>267</v>
      </c>
      <c r="X22" t="s">
        <v>282</v>
      </c>
      <c r="Y22" t="s">
        <v>283</v>
      </c>
      <c r="Z22">
        <v>0</v>
      </c>
      <c r="AA22" s="178">
        <v>36770</v>
      </c>
      <c r="AC22">
        <v>0</v>
      </c>
    </row>
    <row r="23" spans="1:29" x14ac:dyDescent="0.25">
      <c r="A23">
        <v>12456</v>
      </c>
      <c r="B23">
        <v>20300301</v>
      </c>
      <c r="C23">
        <v>371</v>
      </c>
      <c r="D23" s="176" t="s">
        <v>258</v>
      </c>
      <c r="E23" t="s">
        <v>302</v>
      </c>
      <c r="F23" t="s">
        <v>260</v>
      </c>
      <c r="G23" t="s">
        <v>261</v>
      </c>
      <c r="H23" t="s">
        <v>291</v>
      </c>
      <c r="I23" t="s">
        <v>292</v>
      </c>
      <c r="J23" t="s">
        <v>293</v>
      </c>
      <c r="K23">
        <v>136</v>
      </c>
      <c r="L23">
        <v>0</v>
      </c>
      <c r="M23">
        <v>129</v>
      </c>
      <c r="N23" t="s">
        <v>264</v>
      </c>
      <c r="O23">
        <v>1</v>
      </c>
      <c r="P23" s="177">
        <v>19500</v>
      </c>
      <c r="Q23" t="s">
        <v>265</v>
      </c>
      <c r="R23" t="s">
        <v>266</v>
      </c>
      <c r="S23" t="s">
        <v>260</v>
      </c>
      <c r="T23" t="s">
        <v>267</v>
      </c>
      <c r="V23">
        <v>3.3</v>
      </c>
      <c r="W23" t="s">
        <v>273</v>
      </c>
      <c r="X23" t="s">
        <v>269</v>
      </c>
      <c r="Y23" t="s">
        <v>294</v>
      </c>
      <c r="Z23">
        <v>0</v>
      </c>
      <c r="AC23">
        <v>0</v>
      </c>
    </row>
    <row r="24" spans="1:29" x14ac:dyDescent="0.25">
      <c r="A24">
        <v>12457</v>
      </c>
      <c r="B24">
        <v>20300301</v>
      </c>
      <c r="C24">
        <v>371</v>
      </c>
      <c r="D24" s="176" t="s">
        <v>258</v>
      </c>
      <c r="E24" t="s">
        <v>302</v>
      </c>
      <c r="F24" t="s">
        <v>260</v>
      </c>
      <c r="G24" t="s">
        <v>261</v>
      </c>
      <c r="H24" t="s">
        <v>295</v>
      </c>
      <c r="I24" t="s">
        <v>296</v>
      </c>
      <c r="J24" t="s">
        <v>297</v>
      </c>
      <c r="K24">
        <v>137</v>
      </c>
      <c r="L24">
        <v>0</v>
      </c>
      <c r="M24">
        <v>129</v>
      </c>
      <c r="N24" t="s">
        <v>264</v>
      </c>
      <c r="O24">
        <v>1</v>
      </c>
      <c r="P24" s="177">
        <v>7900</v>
      </c>
      <c r="Q24" t="s">
        <v>265</v>
      </c>
      <c r="R24" t="s">
        <v>266</v>
      </c>
      <c r="S24" t="s">
        <v>260</v>
      </c>
      <c r="T24" t="s">
        <v>267</v>
      </c>
      <c r="V24">
        <v>3.3</v>
      </c>
      <c r="W24" t="s">
        <v>273</v>
      </c>
      <c r="X24" t="s">
        <v>269</v>
      </c>
      <c r="Y24" t="s">
        <v>270</v>
      </c>
      <c r="Z24">
        <v>0</v>
      </c>
      <c r="AC24">
        <v>0</v>
      </c>
    </row>
    <row r="25" spans="1:29" x14ac:dyDescent="0.25">
      <c r="A25">
        <v>12458</v>
      </c>
      <c r="B25">
        <v>20300301</v>
      </c>
      <c r="C25">
        <v>371</v>
      </c>
      <c r="D25" s="176" t="s">
        <v>258</v>
      </c>
      <c r="E25" t="s">
        <v>302</v>
      </c>
      <c r="F25" t="s">
        <v>260</v>
      </c>
      <c r="G25" t="s">
        <v>261</v>
      </c>
      <c r="H25" t="s">
        <v>298</v>
      </c>
      <c r="J25" t="s">
        <v>299</v>
      </c>
      <c r="K25">
        <v>303</v>
      </c>
      <c r="L25">
        <v>0</v>
      </c>
      <c r="M25">
        <v>129</v>
      </c>
      <c r="N25" t="s">
        <v>264</v>
      </c>
      <c r="O25">
        <v>1</v>
      </c>
      <c r="P25" s="177">
        <v>205</v>
      </c>
      <c r="Q25" t="s">
        <v>265</v>
      </c>
      <c r="R25" t="s">
        <v>266</v>
      </c>
      <c r="S25" t="s">
        <v>260</v>
      </c>
      <c r="T25" t="s">
        <v>267</v>
      </c>
      <c r="V25">
        <v>3.3</v>
      </c>
      <c r="W25" t="s">
        <v>273</v>
      </c>
      <c r="X25" t="s">
        <v>269</v>
      </c>
      <c r="Y25" t="s">
        <v>270</v>
      </c>
      <c r="Z25">
        <v>0</v>
      </c>
      <c r="AC25">
        <v>0</v>
      </c>
    </row>
    <row r="26" spans="1:29" x14ac:dyDescent="0.25">
      <c r="A26">
        <v>12459</v>
      </c>
      <c r="B26">
        <v>20300301</v>
      </c>
      <c r="C26">
        <v>371</v>
      </c>
      <c r="D26" s="176" t="s">
        <v>258</v>
      </c>
      <c r="E26" t="s">
        <v>302</v>
      </c>
      <c r="F26" t="s">
        <v>260</v>
      </c>
      <c r="G26" t="s">
        <v>261</v>
      </c>
      <c r="H26" t="s">
        <v>300</v>
      </c>
      <c r="J26" t="s">
        <v>301</v>
      </c>
      <c r="K26">
        <v>334</v>
      </c>
      <c r="L26">
        <v>0</v>
      </c>
      <c r="M26">
        <v>129</v>
      </c>
      <c r="N26" t="s">
        <v>264</v>
      </c>
      <c r="O26">
        <v>1</v>
      </c>
      <c r="P26" s="177">
        <v>12.6</v>
      </c>
      <c r="Q26" t="s">
        <v>265</v>
      </c>
      <c r="R26" t="s">
        <v>266</v>
      </c>
      <c r="S26" t="s">
        <v>260</v>
      </c>
      <c r="T26" t="s">
        <v>267</v>
      </c>
      <c r="V26">
        <v>3.3</v>
      </c>
      <c r="W26" t="s">
        <v>273</v>
      </c>
      <c r="X26" t="s">
        <v>269</v>
      </c>
      <c r="Y26" t="s">
        <v>270</v>
      </c>
      <c r="Z26">
        <v>0</v>
      </c>
      <c r="AC26">
        <v>0</v>
      </c>
    </row>
    <row r="27" spans="1:29" x14ac:dyDescent="0.25">
      <c r="A27">
        <v>12460</v>
      </c>
      <c r="B27">
        <v>20300301</v>
      </c>
      <c r="C27">
        <v>371</v>
      </c>
      <c r="D27" s="176" t="s">
        <v>258</v>
      </c>
      <c r="E27" t="s">
        <v>302</v>
      </c>
      <c r="F27" t="s">
        <v>260</v>
      </c>
      <c r="G27" t="s">
        <v>261</v>
      </c>
      <c r="H27" t="s">
        <v>262</v>
      </c>
      <c r="J27" t="s">
        <v>263</v>
      </c>
      <c r="K27">
        <v>338</v>
      </c>
      <c r="L27">
        <v>0</v>
      </c>
      <c r="M27">
        <v>129</v>
      </c>
      <c r="N27" t="s">
        <v>264</v>
      </c>
      <c r="O27">
        <v>1</v>
      </c>
      <c r="P27" s="177">
        <v>12.6</v>
      </c>
      <c r="Q27" t="s">
        <v>265</v>
      </c>
      <c r="R27" t="s">
        <v>266</v>
      </c>
      <c r="S27" t="s">
        <v>260</v>
      </c>
      <c r="T27" t="s">
        <v>267</v>
      </c>
      <c r="V27">
        <v>3.3</v>
      </c>
      <c r="W27" t="s">
        <v>303</v>
      </c>
      <c r="X27" t="s">
        <v>269</v>
      </c>
      <c r="Y27" t="s">
        <v>270</v>
      </c>
      <c r="Z27">
        <v>0</v>
      </c>
      <c r="AC27">
        <v>0</v>
      </c>
    </row>
    <row r="28" spans="1:29" x14ac:dyDescent="0.25">
      <c r="A28">
        <v>12461</v>
      </c>
      <c r="B28">
        <v>20300301</v>
      </c>
      <c r="C28">
        <v>371</v>
      </c>
      <c r="D28" s="176" t="s">
        <v>258</v>
      </c>
      <c r="E28" t="s">
        <v>302</v>
      </c>
      <c r="F28" t="s">
        <v>260</v>
      </c>
      <c r="G28" t="s">
        <v>261</v>
      </c>
      <c r="H28" t="s">
        <v>271</v>
      </c>
      <c r="J28" t="s">
        <v>272</v>
      </c>
      <c r="K28">
        <v>340</v>
      </c>
      <c r="L28">
        <v>0</v>
      </c>
      <c r="M28">
        <v>129</v>
      </c>
      <c r="N28" t="s">
        <v>264</v>
      </c>
      <c r="O28">
        <v>1</v>
      </c>
      <c r="P28" s="177">
        <v>12.6</v>
      </c>
      <c r="Q28" t="s">
        <v>265</v>
      </c>
      <c r="R28" t="s">
        <v>266</v>
      </c>
      <c r="S28" t="s">
        <v>260</v>
      </c>
      <c r="T28" t="s">
        <v>267</v>
      </c>
      <c r="V28">
        <v>3.3</v>
      </c>
      <c r="W28" t="s">
        <v>268</v>
      </c>
      <c r="X28" t="s">
        <v>269</v>
      </c>
      <c r="Y28" t="s">
        <v>270</v>
      </c>
      <c r="Z28">
        <v>0</v>
      </c>
      <c r="AA28" s="178">
        <v>36526</v>
      </c>
      <c r="AC28">
        <v>0</v>
      </c>
    </row>
    <row r="29" spans="1:29" x14ac:dyDescent="0.25">
      <c r="A29">
        <v>12462</v>
      </c>
      <c r="B29">
        <v>20300301</v>
      </c>
      <c r="C29">
        <v>371</v>
      </c>
      <c r="D29" s="176" t="s">
        <v>258</v>
      </c>
      <c r="E29" t="s">
        <v>302</v>
      </c>
      <c r="F29" t="s">
        <v>260</v>
      </c>
      <c r="G29" t="s">
        <v>261</v>
      </c>
      <c r="J29" t="s">
        <v>274</v>
      </c>
      <c r="K29">
        <v>381</v>
      </c>
      <c r="L29">
        <v>0</v>
      </c>
      <c r="M29">
        <v>129</v>
      </c>
      <c r="N29" t="s">
        <v>264</v>
      </c>
      <c r="O29">
        <v>1</v>
      </c>
      <c r="P29" s="177">
        <v>10.6</v>
      </c>
      <c r="Q29" t="s">
        <v>265</v>
      </c>
      <c r="R29" t="s">
        <v>266</v>
      </c>
      <c r="S29" t="s">
        <v>260</v>
      </c>
      <c r="T29" t="s">
        <v>267</v>
      </c>
      <c r="V29">
        <v>3.3</v>
      </c>
      <c r="W29" t="s">
        <v>273</v>
      </c>
      <c r="X29" t="s">
        <v>269</v>
      </c>
      <c r="Y29" t="s">
        <v>270</v>
      </c>
      <c r="Z29">
        <v>0</v>
      </c>
      <c r="AC29">
        <v>0</v>
      </c>
    </row>
    <row r="30" spans="1:29" x14ac:dyDescent="0.25">
      <c r="A30">
        <v>12463</v>
      </c>
      <c r="B30">
        <v>20300301</v>
      </c>
      <c r="C30">
        <v>371</v>
      </c>
      <c r="D30" s="176" t="s">
        <v>258</v>
      </c>
      <c r="E30" t="s">
        <v>302</v>
      </c>
      <c r="F30" t="s">
        <v>260</v>
      </c>
      <c r="G30" t="s">
        <v>261</v>
      </c>
      <c r="J30" t="s">
        <v>275</v>
      </c>
      <c r="K30">
        <v>399</v>
      </c>
      <c r="L30">
        <v>0</v>
      </c>
      <c r="M30">
        <v>129</v>
      </c>
      <c r="N30" t="s">
        <v>264</v>
      </c>
      <c r="O30">
        <v>1</v>
      </c>
      <c r="P30" s="177">
        <v>382</v>
      </c>
      <c r="Q30" t="s">
        <v>265</v>
      </c>
      <c r="R30" t="s">
        <v>266</v>
      </c>
      <c r="S30" t="s">
        <v>260</v>
      </c>
      <c r="T30" t="s">
        <v>267</v>
      </c>
      <c r="V30">
        <v>3.3</v>
      </c>
      <c r="W30" t="s">
        <v>276</v>
      </c>
      <c r="X30" t="s">
        <v>269</v>
      </c>
      <c r="Y30" t="s">
        <v>270</v>
      </c>
      <c r="Z30">
        <v>0</v>
      </c>
      <c r="AC30">
        <v>0</v>
      </c>
    </row>
    <row r="31" spans="1:29" x14ac:dyDescent="0.25">
      <c r="A31">
        <v>22595</v>
      </c>
      <c r="B31">
        <v>40600301</v>
      </c>
      <c r="C31">
        <v>8274</v>
      </c>
      <c r="D31" t="s">
        <v>304</v>
      </c>
      <c r="E31" t="s">
        <v>305</v>
      </c>
      <c r="F31" t="s">
        <v>306</v>
      </c>
      <c r="G31" t="s">
        <v>307</v>
      </c>
      <c r="H31">
        <v>71432</v>
      </c>
      <c r="I31" t="s">
        <v>308</v>
      </c>
      <c r="J31" t="s">
        <v>309</v>
      </c>
      <c r="K31">
        <v>98</v>
      </c>
      <c r="L31">
        <v>0</v>
      </c>
      <c r="M31">
        <v>129</v>
      </c>
      <c r="N31" t="s">
        <v>264</v>
      </c>
      <c r="P31" s="177">
        <v>6.93E-2</v>
      </c>
      <c r="Q31" t="s">
        <v>265</v>
      </c>
      <c r="R31" t="s">
        <v>266</v>
      </c>
      <c r="S31" t="s">
        <v>310</v>
      </c>
      <c r="T31" t="s">
        <v>311</v>
      </c>
      <c r="W31" t="s">
        <v>312</v>
      </c>
      <c r="X31" t="s">
        <v>313</v>
      </c>
      <c r="Y31" t="s">
        <v>314</v>
      </c>
      <c r="Z31">
        <v>0</v>
      </c>
      <c r="AC31">
        <v>0</v>
      </c>
    </row>
    <row r="32" spans="1:29" x14ac:dyDescent="0.25">
      <c r="A32">
        <v>22597</v>
      </c>
      <c r="B32">
        <v>40600301</v>
      </c>
      <c r="C32">
        <v>8274</v>
      </c>
      <c r="D32" t="s">
        <v>304</v>
      </c>
      <c r="E32" t="s">
        <v>305</v>
      </c>
      <c r="F32" t="s">
        <v>306</v>
      </c>
      <c r="G32" t="s">
        <v>307</v>
      </c>
      <c r="H32">
        <v>100414</v>
      </c>
      <c r="I32" t="s">
        <v>315</v>
      </c>
      <c r="J32" t="s">
        <v>316</v>
      </c>
      <c r="K32">
        <v>197</v>
      </c>
      <c r="L32">
        <v>0</v>
      </c>
      <c r="M32">
        <v>129</v>
      </c>
      <c r="N32" t="s">
        <v>264</v>
      </c>
      <c r="P32" s="177">
        <v>1.9800000000000002E-2</v>
      </c>
      <c r="Q32" t="s">
        <v>265</v>
      </c>
      <c r="R32" t="s">
        <v>266</v>
      </c>
      <c r="S32" t="s">
        <v>260</v>
      </c>
      <c r="T32" t="s">
        <v>317</v>
      </c>
      <c r="W32" t="s">
        <v>318</v>
      </c>
      <c r="X32" t="s">
        <v>319</v>
      </c>
      <c r="Y32" t="s">
        <v>314</v>
      </c>
      <c r="Z32">
        <v>0</v>
      </c>
      <c r="AC32">
        <v>0</v>
      </c>
    </row>
    <row r="33" spans="1:29" x14ac:dyDescent="0.25">
      <c r="A33">
        <v>22598</v>
      </c>
      <c r="B33">
        <v>40600301</v>
      </c>
      <c r="C33">
        <v>8274</v>
      </c>
      <c r="D33" t="s">
        <v>304</v>
      </c>
      <c r="E33" t="s">
        <v>305</v>
      </c>
      <c r="F33" t="s">
        <v>306</v>
      </c>
      <c r="G33" t="s">
        <v>307</v>
      </c>
      <c r="H33">
        <v>106934</v>
      </c>
      <c r="I33" t="s">
        <v>320</v>
      </c>
      <c r="J33" t="s">
        <v>321</v>
      </c>
      <c r="K33">
        <v>199</v>
      </c>
      <c r="L33">
        <v>0</v>
      </c>
      <c r="M33">
        <v>129</v>
      </c>
      <c r="N33" t="s">
        <v>264</v>
      </c>
      <c r="P33" s="177">
        <v>1.4899999999999999E-4</v>
      </c>
      <c r="Q33" t="s">
        <v>265</v>
      </c>
      <c r="R33" t="s">
        <v>266</v>
      </c>
      <c r="S33" t="s">
        <v>260</v>
      </c>
      <c r="T33" t="s">
        <v>317</v>
      </c>
      <c r="W33" t="s">
        <v>322</v>
      </c>
      <c r="X33" t="s">
        <v>323</v>
      </c>
      <c r="Y33" t="s">
        <v>314</v>
      </c>
      <c r="Z33">
        <v>0</v>
      </c>
      <c r="AC33">
        <v>0</v>
      </c>
    </row>
    <row r="34" spans="1:29" x14ac:dyDescent="0.25">
      <c r="A34">
        <v>22599</v>
      </c>
      <c r="B34">
        <v>40600301</v>
      </c>
      <c r="C34">
        <v>8274</v>
      </c>
      <c r="D34" t="s">
        <v>304</v>
      </c>
      <c r="E34" t="s">
        <v>305</v>
      </c>
      <c r="F34" t="s">
        <v>306</v>
      </c>
      <c r="G34" t="s">
        <v>307</v>
      </c>
      <c r="H34">
        <v>107062</v>
      </c>
      <c r="I34" t="s">
        <v>324</v>
      </c>
      <c r="J34" t="s">
        <v>325</v>
      </c>
      <c r="K34">
        <v>200</v>
      </c>
      <c r="L34">
        <v>0</v>
      </c>
      <c r="M34">
        <v>129</v>
      </c>
      <c r="N34" t="s">
        <v>264</v>
      </c>
      <c r="P34" s="177">
        <v>1.5299999999999999E-3</v>
      </c>
      <c r="Q34" t="s">
        <v>265</v>
      </c>
      <c r="R34" t="s">
        <v>266</v>
      </c>
      <c r="S34" t="s">
        <v>260</v>
      </c>
      <c r="T34" t="s">
        <v>317</v>
      </c>
      <c r="W34" t="s">
        <v>326</v>
      </c>
      <c r="X34" t="s">
        <v>323</v>
      </c>
      <c r="Y34" t="s">
        <v>314</v>
      </c>
      <c r="Z34">
        <v>0</v>
      </c>
      <c r="AC34">
        <v>0</v>
      </c>
    </row>
    <row r="35" spans="1:29" x14ac:dyDescent="0.25">
      <c r="A35">
        <v>22600</v>
      </c>
      <c r="B35">
        <v>40600301</v>
      </c>
      <c r="C35">
        <v>8274</v>
      </c>
      <c r="D35" t="s">
        <v>304</v>
      </c>
      <c r="E35" t="s">
        <v>305</v>
      </c>
      <c r="F35" t="s">
        <v>306</v>
      </c>
      <c r="G35" t="s">
        <v>307</v>
      </c>
      <c r="H35">
        <v>1330207</v>
      </c>
      <c r="I35" t="s">
        <v>327</v>
      </c>
      <c r="J35" t="s">
        <v>328</v>
      </c>
      <c r="K35">
        <v>246</v>
      </c>
      <c r="L35">
        <v>0</v>
      </c>
      <c r="M35">
        <v>129</v>
      </c>
      <c r="N35" t="s">
        <v>264</v>
      </c>
      <c r="P35" s="177">
        <v>8.8000000000000007</v>
      </c>
      <c r="Q35" t="s">
        <v>329</v>
      </c>
      <c r="R35" t="s">
        <v>330</v>
      </c>
      <c r="S35" t="s">
        <v>310</v>
      </c>
      <c r="T35" t="s">
        <v>311</v>
      </c>
      <c r="W35" t="s">
        <v>331</v>
      </c>
      <c r="X35" t="s">
        <v>332</v>
      </c>
      <c r="Y35" t="s">
        <v>314</v>
      </c>
      <c r="Z35">
        <v>0</v>
      </c>
      <c r="AC35">
        <v>0</v>
      </c>
    </row>
    <row r="36" spans="1:29" x14ac:dyDescent="0.25">
      <c r="A36">
        <v>22601</v>
      </c>
      <c r="B36">
        <v>40600301</v>
      </c>
      <c r="C36">
        <v>8274</v>
      </c>
      <c r="D36" t="s">
        <v>304</v>
      </c>
      <c r="E36" t="s">
        <v>305</v>
      </c>
      <c r="F36" t="s">
        <v>306</v>
      </c>
      <c r="G36" t="s">
        <v>307</v>
      </c>
      <c r="H36">
        <v>108883</v>
      </c>
      <c r="I36" t="s">
        <v>333</v>
      </c>
      <c r="J36" t="s">
        <v>334</v>
      </c>
      <c r="K36">
        <v>397</v>
      </c>
      <c r="L36">
        <v>0</v>
      </c>
      <c r="M36">
        <v>129</v>
      </c>
      <c r="N36" t="s">
        <v>264</v>
      </c>
      <c r="P36" s="177">
        <v>0.17599999999999999</v>
      </c>
      <c r="Q36" t="s">
        <v>265</v>
      </c>
      <c r="R36" t="s">
        <v>266</v>
      </c>
      <c r="S36" t="s">
        <v>260</v>
      </c>
      <c r="T36" t="s">
        <v>317</v>
      </c>
      <c r="W36" t="s">
        <v>335</v>
      </c>
      <c r="X36" t="s">
        <v>319</v>
      </c>
      <c r="Y36" t="s">
        <v>314</v>
      </c>
      <c r="Z36">
        <v>0</v>
      </c>
      <c r="AC36">
        <v>0</v>
      </c>
    </row>
    <row r="37" spans="1:29" x14ac:dyDescent="0.25">
      <c r="A37">
        <v>22602</v>
      </c>
      <c r="B37">
        <v>40600301</v>
      </c>
      <c r="C37">
        <v>8274</v>
      </c>
      <c r="D37" t="s">
        <v>304</v>
      </c>
      <c r="E37" t="s">
        <v>305</v>
      </c>
      <c r="F37" t="s">
        <v>306</v>
      </c>
      <c r="G37" t="s">
        <v>307</v>
      </c>
      <c r="H37" t="s">
        <v>336</v>
      </c>
      <c r="J37" t="s">
        <v>337</v>
      </c>
      <c r="K37">
        <v>417</v>
      </c>
      <c r="L37">
        <v>0</v>
      </c>
      <c r="M37">
        <v>129</v>
      </c>
      <c r="N37" t="s">
        <v>264</v>
      </c>
      <c r="P37" s="177">
        <v>11.5</v>
      </c>
      <c r="Q37" t="s">
        <v>265</v>
      </c>
      <c r="R37" t="s">
        <v>266</v>
      </c>
      <c r="S37" t="s">
        <v>260</v>
      </c>
      <c r="T37" t="s">
        <v>317</v>
      </c>
      <c r="X37" t="s">
        <v>338</v>
      </c>
      <c r="Y37" t="s">
        <v>314</v>
      </c>
      <c r="Z37">
        <v>0</v>
      </c>
      <c r="AC37">
        <v>0</v>
      </c>
    </row>
    <row r="38" spans="1:29" x14ac:dyDescent="0.25">
      <c r="A38">
        <v>22603</v>
      </c>
      <c r="B38">
        <v>40600302</v>
      </c>
      <c r="C38">
        <v>8275</v>
      </c>
      <c r="D38" t="s">
        <v>304</v>
      </c>
      <c r="E38" t="s">
        <v>305</v>
      </c>
      <c r="F38" t="s">
        <v>306</v>
      </c>
      <c r="G38" t="s">
        <v>339</v>
      </c>
      <c r="H38">
        <v>71432</v>
      </c>
      <c r="I38" t="s">
        <v>308</v>
      </c>
      <c r="J38" t="s">
        <v>309</v>
      </c>
      <c r="K38">
        <v>98</v>
      </c>
      <c r="L38">
        <v>93</v>
      </c>
      <c r="M38">
        <v>168</v>
      </c>
      <c r="N38" t="s">
        <v>340</v>
      </c>
      <c r="P38" s="177">
        <v>4.4200000000000003E-2</v>
      </c>
      <c r="Q38" t="s">
        <v>265</v>
      </c>
      <c r="R38" t="s">
        <v>266</v>
      </c>
      <c r="S38" t="s">
        <v>310</v>
      </c>
      <c r="T38" t="s">
        <v>311</v>
      </c>
      <c r="W38" t="s">
        <v>312</v>
      </c>
      <c r="X38" t="s">
        <v>313</v>
      </c>
      <c r="Y38" t="s">
        <v>314</v>
      </c>
      <c r="Z38">
        <v>0</v>
      </c>
      <c r="AC38">
        <v>0</v>
      </c>
    </row>
    <row r="39" spans="1:29" x14ac:dyDescent="0.25">
      <c r="A39">
        <v>22604</v>
      </c>
      <c r="B39">
        <v>40600302</v>
      </c>
      <c r="C39">
        <v>8275</v>
      </c>
      <c r="D39" t="s">
        <v>304</v>
      </c>
      <c r="E39" t="s">
        <v>305</v>
      </c>
      <c r="F39" t="s">
        <v>306</v>
      </c>
      <c r="G39" t="s">
        <v>339</v>
      </c>
      <c r="H39">
        <v>106934</v>
      </c>
      <c r="I39" t="s">
        <v>320</v>
      </c>
      <c r="J39" t="s">
        <v>321</v>
      </c>
      <c r="K39">
        <v>199</v>
      </c>
      <c r="L39">
        <v>0</v>
      </c>
      <c r="M39">
        <v>129</v>
      </c>
      <c r="N39" t="s">
        <v>264</v>
      </c>
      <c r="P39" s="177">
        <v>9.5099999999999994E-5</v>
      </c>
      <c r="Q39" t="s">
        <v>265</v>
      </c>
      <c r="R39" t="s">
        <v>266</v>
      </c>
      <c r="S39" t="s">
        <v>260</v>
      </c>
      <c r="T39" t="s">
        <v>317</v>
      </c>
      <c r="W39" t="s">
        <v>322</v>
      </c>
      <c r="X39" t="s">
        <v>323</v>
      </c>
      <c r="Y39" t="s">
        <v>314</v>
      </c>
      <c r="Z39">
        <v>0</v>
      </c>
      <c r="AC39">
        <v>0</v>
      </c>
    </row>
    <row r="40" spans="1:29" x14ac:dyDescent="0.25">
      <c r="A40">
        <v>22605</v>
      </c>
      <c r="B40">
        <v>40600302</v>
      </c>
      <c r="C40">
        <v>8275</v>
      </c>
      <c r="D40" t="s">
        <v>304</v>
      </c>
      <c r="E40" t="s">
        <v>305</v>
      </c>
      <c r="F40" t="s">
        <v>306</v>
      </c>
      <c r="G40" t="s">
        <v>339</v>
      </c>
      <c r="H40">
        <v>107062</v>
      </c>
      <c r="I40" t="s">
        <v>324</v>
      </c>
      <c r="J40" t="s">
        <v>325</v>
      </c>
      <c r="K40">
        <v>200</v>
      </c>
      <c r="L40">
        <v>0</v>
      </c>
      <c r="M40">
        <v>129</v>
      </c>
      <c r="N40" t="s">
        <v>264</v>
      </c>
      <c r="P40" s="177">
        <v>9.7599999999999998E-4</v>
      </c>
      <c r="Q40" t="s">
        <v>265</v>
      </c>
      <c r="R40" t="s">
        <v>266</v>
      </c>
      <c r="S40" t="s">
        <v>260</v>
      </c>
      <c r="T40" t="s">
        <v>317</v>
      </c>
      <c r="W40" t="s">
        <v>326</v>
      </c>
      <c r="X40" t="s">
        <v>323</v>
      </c>
      <c r="Y40" t="s">
        <v>314</v>
      </c>
      <c r="Z40">
        <v>0</v>
      </c>
      <c r="AC40">
        <v>0</v>
      </c>
    </row>
    <row r="41" spans="1:29" x14ac:dyDescent="0.25">
      <c r="A41">
        <v>22606</v>
      </c>
      <c r="B41">
        <v>40600302</v>
      </c>
      <c r="C41">
        <v>8275</v>
      </c>
      <c r="D41" t="s">
        <v>304</v>
      </c>
      <c r="E41" t="s">
        <v>305</v>
      </c>
      <c r="F41" t="s">
        <v>306</v>
      </c>
      <c r="G41" t="s">
        <v>339</v>
      </c>
      <c r="H41">
        <v>1330207</v>
      </c>
      <c r="I41" t="s">
        <v>327</v>
      </c>
      <c r="J41" t="s">
        <v>328</v>
      </c>
      <c r="K41">
        <v>246</v>
      </c>
      <c r="L41">
        <v>0</v>
      </c>
      <c r="M41">
        <v>129</v>
      </c>
      <c r="N41" t="s">
        <v>264</v>
      </c>
      <c r="P41" s="177">
        <v>5.6</v>
      </c>
      <c r="Q41" t="s">
        <v>329</v>
      </c>
      <c r="R41" t="s">
        <v>330</v>
      </c>
      <c r="S41" t="s">
        <v>310</v>
      </c>
      <c r="T41" t="s">
        <v>311</v>
      </c>
      <c r="W41" t="s">
        <v>331</v>
      </c>
      <c r="X41" t="s">
        <v>332</v>
      </c>
      <c r="Y41" t="s">
        <v>314</v>
      </c>
      <c r="Z41">
        <v>0</v>
      </c>
      <c r="AC41">
        <v>0</v>
      </c>
    </row>
    <row r="42" spans="1:29" x14ac:dyDescent="0.25">
      <c r="A42">
        <v>22607</v>
      </c>
      <c r="B42">
        <v>40600302</v>
      </c>
      <c r="C42">
        <v>8275</v>
      </c>
      <c r="D42" t="s">
        <v>304</v>
      </c>
      <c r="E42" t="s">
        <v>305</v>
      </c>
      <c r="F42" t="s">
        <v>306</v>
      </c>
      <c r="G42" t="s">
        <v>339</v>
      </c>
      <c r="H42">
        <v>108883</v>
      </c>
      <c r="I42" t="s">
        <v>333</v>
      </c>
      <c r="J42" t="s">
        <v>334</v>
      </c>
      <c r="K42">
        <v>397</v>
      </c>
      <c r="L42">
        <v>0</v>
      </c>
      <c r="M42">
        <v>129</v>
      </c>
      <c r="N42" t="s">
        <v>264</v>
      </c>
      <c r="P42" s="177">
        <v>93.3</v>
      </c>
      <c r="Q42" t="s">
        <v>329</v>
      </c>
      <c r="R42" t="s">
        <v>330</v>
      </c>
      <c r="S42" t="s">
        <v>310</v>
      </c>
      <c r="T42" t="s">
        <v>311</v>
      </c>
      <c r="W42" t="s">
        <v>341</v>
      </c>
      <c r="X42" t="s">
        <v>342</v>
      </c>
      <c r="Y42" t="s">
        <v>314</v>
      </c>
      <c r="Z42">
        <v>0</v>
      </c>
      <c r="AC42">
        <v>0</v>
      </c>
    </row>
    <row r="43" spans="1:29" x14ac:dyDescent="0.25">
      <c r="A43">
        <v>22608</v>
      </c>
      <c r="B43">
        <v>40600302</v>
      </c>
      <c r="C43">
        <v>8275</v>
      </c>
      <c r="D43" t="s">
        <v>304</v>
      </c>
      <c r="E43" t="s">
        <v>305</v>
      </c>
      <c r="F43" t="s">
        <v>306</v>
      </c>
      <c r="G43" t="s">
        <v>339</v>
      </c>
      <c r="H43" t="s">
        <v>336</v>
      </c>
      <c r="J43" t="s">
        <v>337</v>
      </c>
      <c r="K43">
        <v>417</v>
      </c>
      <c r="L43">
        <v>0</v>
      </c>
      <c r="M43">
        <v>129</v>
      </c>
      <c r="N43" t="s">
        <v>264</v>
      </c>
      <c r="P43" s="177">
        <v>7.3</v>
      </c>
      <c r="Q43" t="s">
        <v>265</v>
      </c>
      <c r="R43" t="s">
        <v>266</v>
      </c>
      <c r="S43" t="s">
        <v>260</v>
      </c>
      <c r="T43" t="s">
        <v>317</v>
      </c>
      <c r="X43" t="s">
        <v>338</v>
      </c>
      <c r="Y43" t="s">
        <v>314</v>
      </c>
      <c r="Z43">
        <v>0</v>
      </c>
      <c r="AC43">
        <v>0</v>
      </c>
    </row>
    <row r="44" spans="1:29" x14ac:dyDescent="0.25">
      <c r="A44">
        <v>22609</v>
      </c>
      <c r="B44">
        <v>40600305</v>
      </c>
      <c r="C44">
        <v>8276</v>
      </c>
      <c r="D44" t="s">
        <v>304</v>
      </c>
      <c r="E44" t="s">
        <v>305</v>
      </c>
      <c r="F44" t="s">
        <v>306</v>
      </c>
      <c r="G44" t="s">
        <v>343</v>
      </c>
      <c r="H44" t="s">
        <v>336</v>
      </c>
      <c r="J44" t="s">
        <v>337</v>
      </c>
      <c r="K44">
        <v>417</v>
      </c>
      <c r="L44">
        <v>0</v>
      </c>
      <c r="M44">
        <v>129</v>
      </c>
      <c r="N44" t="s">
        <v>264</v>
      </c>
      <c r="P44" s="177">
        <v>1</v>
      </c>
      <c r="Q44" t="s">
        <v>265</v>
      </c>
      <c r="R44" t="s">
        <v>266</v>
      </c>
      <c r="S44" t="s">
        <v>260</v>
      </c>
      <c r="T44" t="s">
        <v>317</v>
      </c>
      <c r="Y44" t="s">
        <v>314</v>
      </c>
      <c r="Z44">
        <v>0</v>
      </c>
      <c r="AC44">
        <v>0</v>
      </c>
    </row>
    <row r="45" spans="1:29" x14ac:dyDescent="0.25">
      <c r="A45">
        <v>22610</v>
      </c>
      <c r="B45">
        <v>40600306</v>
      </c>
      <c r="C45">
        <v>8277</v>
      </c>
      <c r="D45" t="s">
        <v>304</v>
      </c>
      <c r="E45" t="s">
        <v>305</v>
      </c>
      <c r="F45" t="s">
        <v>306</v>
      </c>
      <c r="G45" t="s">
        <v>344</v>
      </c>
      <c r="H45">
        <v>71432</v>
      </c>
      <c r="I45" t="s">
        <v>308</v>
      </c>
      <c r="J45" t="s">
        <v>309</v>
      </c>
      <c r="K45">
        <v>98</v>
      </c>
      <c r="L45">
        <v>93</v>
      </c>
      <c r="M45">
        <v>168</v>
      </c>
      <c r="N45" t="s">
        <v>340</v>
      </c>
      <c r="P45" s="177">
        <v>1.67E-3</v>
      </c>
      <c r="Q45" t="s">
        <v>265</v>
      </c>
      <c r="R45" t="s">
        <v>266</v>
      </c>
      <c r="S45" t="s">
        <v>310</v>
      </c>
      <c r="T45" t="s">
        <v>311</v>
      </c>
      <c r="W45" t="s">
        <v>312</v>
      </c>
      <c r="X45" t="s">
        <v>313</v>
      </c>
      <c r="Y45" t="s">
        <v>314</v>
      </c>
      <c r="Z45">
        <v>0</v>
      </c>
      <c r="AC45">
        <v>0</v>
      </c>
    </row>
    <row r="46" spans="1:29" x14ac:dyDescent="0.25">
      <c r="A46">
        <v>22611</v>
      </c>
      <c r="B46">
        <v>40600306</v>
      </c>
      <c r="C46">
        <v>8277</v>
      </c>
      <c r="D46" t="s">
        <v>304</v>
      </c>
      <c r="E46" t="s">
        <v>305</v>
      </c>
      <c r="F46" t="s">
        <v>306</v>
      </c>
      <c r="G46" t="s">
        <v>344</v>
      </c>
      <c r="H46">
        <v>106934</v>
      </c>
      <c r="I46" t="s">
        <v>320</v>
      </c>
      <c r="J46" t="s">
        <v>321</v>
      </c>
      <c r="K46">
        <v>199</v>
      </c>
      <c r="L46">
        <v>0</v>
      </c>
      <c r="M46">
        <v>129</v>
      </c>
      <c r="N46" t="s">
        <v>264</v>
      </c>
      <c r="P46" s="177">
        <v>3.8399999999999997E-6</v>
      </c>
      <c r="Q46" t="s">
        <v>265</v>
      </c>
      <c r="R46" t="s">
        <v>266</v>
      </c>
      <c r="S46" t="s">
        <v>260</v>
      </c>
      <c r="T46" t="s">
        <v>345</v>
      </c>
      <c r="W46" t="s">
        <v>322</v>
      </c>
      <c r="X46" t="s">
        <v>323</v>
      </c>
      <c r="Y46" t="s">
        <v>314</v>
      </c>
      <c r="Z46">
        <v>0</v>
      </c>
      <c r="AC46">
        <v>0</v>
      </c>
    </row>
    <row r="47" spans="1:29" x14ac:dyDescent="0.25">
      <c r="A47">
        <v>22612</v>
      </c>
      <c r="B47">
        <v>40600306</v>
      </c>
      <c r="C47">
        <v>8277</v>
      </c>
      <c r="D47" t="s">
        <v>304</v>
      </c>
      <c r="E47" t="s">
        <v>305</v>
      </c>
      <c r="F47" t="s">
        <v>306</v>
      </c>
      <c r="G47" t="s">
        <v>344</v>
      </c>
      <c r="H47">
        <v>107062</v>
      </c>
      <c r="I47" t="s">
        <v>324</v>
      </c>
      <c r="J47" t="s">
        <v>325</v>
      </c>
      <c r="K47">
        <v>200</v>
      </c>
      <c r="L47">
        <v>0</v>
      </c>
      <c r="M47">
        <v>129</v>
      </c>
      <c r="N47" t="s">
        <v>264</v>
      </c>
      <c r="P47" s="177">
        <v>4.4199999999999997E-5</v>
      </c>
      <c r="Q47" t="s">
        <v>265</v>
      </c>
      <c r="R47" t="s">
        <v>266</v>
      </c>
      <c r="S47" t="s">
        <v>260</v>
      </c>
      <c r="T47" t="s">
        <v>345</v>
      </c>
      <c r="W47" t="s">
        <v>326</v>
      </c>
      <c r="X47" t="s">
        <v>323</v>
      </c>
      <c r="Y47" t="s">
        <v>314</v>
      </c>
      <c r="Z47">
        <v>0</v>
      </c>
      <c r="AC47">
        <v>0</v>
      </c>
    </row>
    <row r="48" spans="1:29" x14ac:dyDescent="0.25">
      <c r="A48">
        <v>22613</v>
      </c>
      <c r="B48">
        <v>40600306</v>
      </c>
      <c r="C48">
        <v>8277</v>
      </c>
      <c r="D48" t="s">
        <v>304</v>
      </c>
      <c r="E48" t="s">
        <v>305</v>
      </c>
      <c r="F48" t="s">
        <v>306</v>
      </c>
      <c r="G48" t="s">
        <v>344</v>
      </c>
      <c r="H48">
        <v>1330207</v>
      </c>
      <c r="I48" t="s">
        <v>327</v>
      </c>
      <c r="J48" t="s">
        <v>328</v>
      </c>
      <c r="K48">
        <v>246</v>
      </c>
      <c r="L48">
        <v>0</v>
      </c>
      <c r="M48">
        <v>129</v>
      </c>
      <c r="N48" t="s">
        <v>264</v>
      </c>
      <c r="P48" s="177">
        <v>0.75</v>
      </c>
      <c r="Q48" t="s">
        <v>329</v>
      </c>
      <c r="R48" t="s">
        <v>330</v>
      </c>
      <c r="S48" t="s">
        <v>310</v>
      </c>
      <c r="T48" t="s">
        <v>311</v>
      </c>
      <c r="W48" t="s">
        <v>331</v>
      </c>
      <c r="X48" t="s">
        <v>332</v>
      </c>
      <c r="Y48" t="s">
        <v>314</v>
      </c>
      <c r="Z48">
        <v>0</v>
      </c>
      <c r="AC48">
        <v>0</v>
      </c>
    </row>
    <row r="49" spans="1:30" x14ac:dyDescent="0.25">
      <c r="A49">
        <v>22614</v>
      </c>
      <c r="B49">
        <v>40600306</v>
      </c>
      <c r="C49">
        <v>8277</v>
      </c>
      <c r="D49" t="s">
        <v>304</v>
      </c>
      <c r="E49" t="s">
        <v>305</v>
      </c>
      <c r="F49" t="s">
        <v>306</v>
      </c>
      <c r="G49" t="s">
        <v>344</v>
      </c>
      <c r="H49">
        <v>108883</v>
      </c>
      <c r="I49" t="s">
        <v>333</v>
      </c>
      <c r="J49" t="s">
        <v>334</v>
      </c>
      <c r="K49">
        <v>397</v>
      </c>
      <c r="L49">
        <v>0</v>
      </c>
      <c r="M49">
        <v>129</v>
      </c>
      <c r="N49" t="s">
        <v>264</v>
      </c>
      <c r="P49" s="177">
        <v>4.2</v>
      </c>
      <c r="Q49" t="s">
        <v>329</v>
      </c>
      <c r="R49" t="s">
        <v>330</v>
      </c>
      <c r="S49" t="s">
        <v>310</v>
      </c>
      <c r="T49" t="s">
        <v>311</v>
      </c>
      <c r="W49" t="s">
        <v>341</v>
      </c>
      <c r="X49" t="s">
        <v>342</v>
      </c>
      <c r="Y49" t="s">
        <v>314</v>
      </c>
      <c r="Z49">
        <v>0</v>
      </c>
      <c r="AC49">
        <v>0</v>
      </c>
    </row>
    <row r="50" spans="1:30" x14ac:dyDescent="0.25">
      <c r="A50">
        <v>22615</v>
      </c>
      <c r="B50">
        <v>40600306</v>
      </c>
      <c r="C50">
        <v>8277</v>
      </c>
      <c r="D50" t="s">
        <v>304</v>
      </c>
      <c r="E50" t="s">
        <v>305</v>
      </c>
      <c r="F50" t="s">
        <v>306</v>
      </c>
      <c r="G50" t="s">
        <v>344</v>
      </c>
      <c r="H50" t="s">
        <v>336</v>
      </c>
      <c r="J50" t="s">
        <v>337</v>
      </c>
      <c r="K50">
        <v>417</v>
      </c>
      <c r="L50">
        <v>0</v>
      </c>
      <c r="M50">
        <v>129</v>
      </c>
      <c r="N50" t="s">
        <v>264</v>
      </c>
      <c r="P50" s="177">
        <v>0.3</v>
      </c>
      <c r="Q50" t="s">
        <v>265</v>
      </c>
      <c r="R50" t="s">
        <v>266</v>
      </c>
      <c r="S50" t="s">
        <v>260</v>
      </c>
      <c r="T50" t="s">
        <v>345</v>
      </c>
      <c r="X50" t="s">
        <v>338</v>
      </c>
      <c r="Y50" t="s">
        <v>314</v>
      </c>
      <c r="Z50">
        <v>0</v>
      </c>
      <c r="AC50">
        <v>0</v>
      </c>
    </row>
    <row r="51" spans="1:30" x14ac:dyDescent="0.25">
      <c r="A51">
        <v>22616</v>
      </c>
      <c r="B51">
        <v>40600307</v>
      </c>
      <c r="C51">
        <v>8278</v>
      </c>
      <c r="D51" t="s">
        <v>304</v>
      </c>
      <c r="E51" t="s">
        <v>305</v>
      </c>
      <c r="F51" t="s">
        <v>306</v>
      </c>
      <c r="G51" t="s">
        <v>346</v>
      </c>
      <c r="H51">
        <v>71432</v>
      </c>
      <c r="I51" t="s">
        <v>308</v>
      </c>
      <c r="J51" t="s">
        <v>309</v>
      </c>
      <c r="K51">
        <v>98</v>
      </c>
      <c r="L51">
        <v>0</v>
      </c>
      <c r="M51">
        <v>129</v>
      </c>
      <c r="N51" t="s">
        <v>264</v>
      </c>
      <c r="P51" s="177">
        <v>5.8399999999999997E-3</v>
      </c>
      <c r="Q51" t="s">
        <v>265</v>
      </c>
      <c r="R51" t="s">
        <v>266</v>
      </c>
      <c r="S51" t="s">
        <v>310</v>
      </c>
      <c r="T51" t="s">
        <v>311</v>
      </c>
      <c r="W51" t="s">
        <v>312</v>
      </c>
      <c r="X51" t="s">
        <v>313</v>
      </c>
      <c r="Y51" t="s">
        <v>314</v>
      </c>
      <c r="Z51">
        <v>0</v>
      </c>
      <c r="AC51">
        <v>0</v>
      </c>
    </row>
    <row r="52" spans="1:30" x14ac:dyDescent="0.25">
      <c r="A52">
        <v>22617</v>
      </c>
      <c r="B52">
        <v>40600307</v>
      </c>
      <c r="C52">
        <v>8278</v>
      </c>
      <c r="D52" t="s">
        <v>304</v>
      </c>
      <c r="E52" t="s">
        <v>305</v>
      </c>
      <c r="F52" t="s">
        <v>306</v>
      </c>
      <c r="G52" t="s">
        <v>346</v>
      </c>
      <c r="H52">
        <v>1330207</v>
      </c>
      <c r="I52" t="s">
        <v>327</v>
      </c>
      <c r="J52" t="s">
        <v>328</v>
      </c>
      <c r="K52">
        <v>246</v>
      </c>
      <c r="L52">
        <v>0</v>
      </c>
      <c r="M52">
        <v>129</v>
      </c>
      <c r="N52" t="s">
        <v>264</v>
      </c>
      <c r="P52" s="177">
        <v>63.8</v>
      </c>
      <c r="Q52" t="s">
        <v>329</v>
      </c>
      <c r="R52" t="s">
        <v>330</v>
      </c>
      <c r="S52" t="s">
        <v>310</v>
      </c>
      <c r="T52" t="s">
        <v>311</v>
      </c>
      <c r="W52" t="s">
        <v>331</v>
      </c>
      <c r="X52" t="s">
        <v>332</v>
      </c>
      <c r="Y52" t="s">
        <v>314</v>
      </c>
      <c r="Z52">
        <v>0</v>
      </c>
      <c r="AC52">
        <v>0</v>
      </c>
    </row>
    <row r="53" spans="1:30" x14ac:dyDescent="0.25">
      <c r="A53">
        <v>22618</v>
      </c>
      <c r="B53">
        <v>40600307</v>
      </c>
      <c r="C53">
        <v>8278</v>
      </c>
      <c r="D53" t="s">
        <v>304</v>
      </c>
      <c r="E53" t="s">
        <v>305</v>
      </c>
      <c r="F53" t="s">
        <v>306</v>
      </c>
      <c r="G53" t="s">
        <v>346</v>
      </c>
      <c r="H53">
        <v>108883</v>
      </c>
      <c r="I53" t="s">
        <v>333</v>
      </c>
      <c r="J53" t="s">
        <v>334</v>
      </c>
      <c r="K53">
        <v>397</v>
      </c>
      <c r="L53">
        <v>0</v>
      </c>
      <c r="M53">
        <v>129</v>
      </c>
      <c r="N53" t="s">
        <v>264</v>
      </c>
      <c r="P53" s="177">
        <v>12.7</v>
      </c>
      <c r="Q53" t="s">
        <v>329</v>
      </c>
      <c r="R53" t="s">
        <v>330</v>
      </c>
      <c r="S53" t="s">
        <v>310</v>
      </c>
      <c r="T53" t="s">
        <v>311</v>
      </c>
      <c r="W53" t="s">
        <v>341</v>
      </c>
      <c r="X53" t="s">
        <v>342</v>
      </c>
      <c r="Y53" t="s">
        <v>314</v>
      </c>
      <c r="Z53">
        <v>0</v>
      </c>
      <c r="AC53">
        <v>0</v>
      </c>
    </row>
    <row r="54" spans="1:30" x14ac:dyDescent="0.25">
      <c r="A54">
        <v>22619</v>
      </c>
      <c r="B54">
        <v>40600307</v>
      </c>
      <c r="C54">
        <v>8278</v>
      </c>
      <c r="D54" t="s">
        <v>304</v>
      </c>
      <c r="E54" t="s">
        <v>305</v>
      </c>
      <c r="F54" t="s">
        <v>306</v>
      </c>
      <c r="G54" t="s">
        <v>346</v>
      </c>
      <c r="H54" t="s">
        <v>336</v>
      </c>
      <c r="J54" t="s">
        <v>337</v>
      </c>
      <c r="K54">
        <v>417</v>
      </c>
      <c r="L54">
        <v>0</v>
      </c>
      <c r="M54">
        <v>129</v>
      </c>
      <c r="N54" t="s">
        <v>264</v>
      </c>
      <c r="P54" s="177">
        <v>1</v>
      </c>
      <c r="Q54" t="s">
        <v>265</v>
      </c>
      <c r="R54" t="s">
        <v>266</v>
      </c>
      <c r="S54" t="s">
        <v>260</v>
      </c>
      <c r="T54" t="s">
        <v>345</v>
      </c>
      <c r="X54" t="s">
        <v>338</v>
      </c>
      <c r="Y54" t="s">
        <v>314</v>
      </c>
      <c r="Z54">
        <v>0</v>
      </c>
      <c r="AC54">
        <v>0</v>
      </c>
    </row>
    <row r="55" spans="1:30" x14ac:dyDescent="0.25">
      <c r="A55">
        <v>25602</v>
      </c>
      <c r="B55">
        <v>2201001000</v>
      </c>
      <c r="C55">
        <v>505</v>
      </c>
      <c r="D55" s="176" t="s">
        <v>347</v>
      </c>
      <c r="E55" t="s">
        <v>348</v>
      </c>
      <c r="F55" t="s">
        <v>349</v>
      </c>
      <c r="G55" t="s">
        <v>350</v>
      </c>
      <c r="H55">
        <v>75070</v>
      </c>
      <c r="I55" t="s">
        <v>351</v>
      </c>
      <c r="J55" t="s">
        <v>352</v>
      </c>
      <c r="K55">
        <v>71</v>
      </c>
      <c r="L55">
        <v>0</v>
      </c>
      <c r="M55">
        <v>129</v>
      </c>
      <c r="N55" t="s">
        <v>264</v>
      </c>
      <c r="P55" s="177">
        <v>1.04E-5</v>
      </c>
      <c r="Q55" t="s">
        <v>265</v>
      </c>
      <c r="R55" t="s">
        <v>353</v>
      </c>
      <c r="S55" t="s">
        <v>354</v>
      </c>
      <c r="T55" t="s">
        <v>355</v>
      </c>
      <c r="W55" t="s">
        <v>356</v>
      </c>
      <c r="X55" t="s">
        <v>357</v>
      </c>
      <c r="Y55" t="s">
        <v>314</v>
      </c>
      <c r="Z55">
        <v>0</v>
      </c>
      <c r="AC55">
        <v>4</v>
      </c>
      <c r="AD55" t="s">
        <v>356</v>
      </c>
    </row>
    <row r="56" spans="1:30" x14ac:dyDescent="0.25">
      <c r="A56">
        <v>25603</v>
      </c>
      <c r="B56">
        <v>2201001000</v>
      </c>
      <c r="C56">
        <v>505</v>
      </c>
      <c r="D56" s="176" t="s">
        <v>347</v>
      </c>
      <c r="E56" t="s">
        <v>348</v>
      </c>
      <c r="F56" t="s">
        <v>349</v>
      </c>
      <c r="G56" t="s">
        <v>350</v>
      </c>
      <c r="H56">
        <v>75070</v>
      </c>
      <c r="I56" t="s">
        <v>351</v>
      </c>
      <c r="J56" t="s">
        <v>352</v>
      </c>
      <c r="K56">
        <v>71</v>
      </c>
      <c r="L56">
        <v>0</v>
      </c>
      <c r="M56">
        <v>129</v>
      </c>
      <c r="N56" t="s">
        <v>264</v>
      </c>
      <c r="P56" s="177">
        <v>4.35E-5</v>
      </c>
      <c r="Q56" t="s">
        <v>265</v>
      </c>
      <c r="R56" t="s">
        <v>353</v>
      </c>
      <c r="S56" t="s">
        <v>354</v>
      </c>
      <c r="T56" t="s">
        <v>355</v>
      </c>
      <c r="W56" t="s">
        <v>358</v>
      </c>
      <c r="X56" t="s">
        <v>357</v>
      </c>
      <c r="Y56" t="s">
        <v>314</v>
      </c>
      <c r="Z56">
        <v>0</v>
      </c>
      <c r="AC56">
        <v>4</v>
      </c>
      <c r="AD56" t="s">
        <v>358</v>
      </c>
    </row>
    <row r="57" spans="1:30" x14ac:dyDescent="0.25">
      <c r="A57">
        <v>25604</v>
      </c>
      <c r="B57">
        <v>2201001000</v>
      </c>
      <c r="C57">
        <v>505</v>
      </c>
      <c r="D57" s="176" t="s">
        <v>347</v>
      </c>
      <c r="E57" t="s">
        <v>348</v>
      </c>
      <c r="F57" t="s">
        <v>349</v>
      </c>
      <c r="G57" t="s">
        <v>350</v>
      </c>
      <c r="H57">
        <v>75070</v>
      </c>
      <c r="I57" t="s">
        <v>351</v>
      </c>
      <c r="J57" t="s">
        <v>352</v>
      </c>
      <c r="K57">
        <v>71</v>
      </c>
      <c r="L57">
        <v>0</v>
      </c>
      <c r="M57">
        <v>129</v>
      </c>
      <c r="N57" t="s">
        <v>264</v>
      </c>
      <c r="P57" s="177">
        <v>4.7899999999999999E-5</v>
      </c>
      <c r="Q57" t="s">
        <v>265</v>
      </c>
      <c r="R57" t="s">
        <v>353</v>
      </c>
      <c r="S57" t="s">
        <v>354</v>
      </c>
      <c r="T57" t="s">
        <v>355</v>
      </c>
      <c r="W57" t="s">
        <v>359</v>
      </c>
      <c r="X57" t="s">
        <v>357</v>
      </c>
      <c r="Y57" t="s">
        <v>314</v>
      </c>
      <c r="Z57">
        <v>0</v>
      </c>
      <c r="AC57">
        <v>4</v>
      </c>
      <c r="AD57" t="s">
        <v>359</v>
      </c>
    </row>
    <row r="58" spans="1:30" x14ac:dyDescent="0.25">
      <c r="A58">
        <v>25605</v>
      </c>
      <c r="B58">
        <v>2201001000</v>
      </c>
      <c r="C58">
        <v>505</v>
      </c>
      <c r="D58" s="176" t="s">
        <v>347</v>
      </c>
      <c r="E58" t="s">
        <v>348</v>
      </c>
      <c r="F58" t="s">
        <v>349</v>
      </c>
      <c r="G58" t="s">
        <v>350</v>
      </c>
      <c r="H58">
        <v>75070</v>
      </c>
      <c r="I58" t="s">
        <v>351</v>
      </c>
      <c r="J58" t="s">
        <v>352</v>
      </c>
      <c r="K58">
        <v>71</v>
      </c>
      <c r="L58">
        <v>0</v>
      </c>
      <c r="M58">
        <v>129</v>
      </c>
      <c r="N58" t="s">
        <v>264</v>
      </c>
      <c r="P58" s="177">
        <v>6.7700000000000004E-6</v>
      </c>
      <c r="Q58" t="s">
        <v>265</v>
      </c>
      <c r="R58" t="s">
        <v>353</v>
      </c>
      <c r="S58" t="s">
        <v>354</v>
      </c>
      <c r="T58" t="s">
        <v>355</v>
      </c>
      <c r="W58" t="s">
        <v>360</v>
      </c>
      <c r="X58" t="s">
        <v>357</v>
      </c>
      <c r="Y58" t="s">
        <v>314</v>
      </c>
      <c r="Z58">
        <v>0</v>
      </c>
      <c r="AC58">
        <v>4</v>
      </c>
      <c r="AD58" t="s">
        <v>360</v>
      </c>
    </row>
    <row r="59" spans="1:30" x14ac:dyDescent="0.25">
      <c r="A59">
        <v>25606</v>
      </c>
      <c r="B59">
        <v>2201001000</v>
      </c>
      <c r="C59">
        <v>505</v>
      </c>
      <c r="D59" s="176" t="s">
        <v>347</v>
      </c>
      <c r="E59" t="s">
        <v>348</v>
      </c>
      <c r="F59" t="s">
        <v>349</v>
      </c>
      <c r="G59" t="s">
        <v>350</v>
      </c>
      <c r="H59">
        <v>75070</v>
      </c>
      <c r="I59" t="s">
        <v>351</v>
      </c>
      <c r="J59" t="s">
        <v>352</v>
      </c>
      <c r="K59">
        <v>71</v>
      </c>
      <c r="L59">
        <v>99</v>
      </c>
      <c r="M59">
        <v>169</v>
      </c>
      <c r="N59" t="s">
        <v>361</v>
      </c>
      <c r="P59" s="177">
        <v>2.4600000000000002E-5</v>
      </c>
      <c r="Q59" t="s">
        <v>265</v>
      </c>
      <c r="R59" t="s">
        <v>353</v>
      </c>
      <c r="S59" t="s">
        <v>354</v>
      </c>
      <c r="T59" t="s">
        <v>355</v>
      </c>
      <c r="W59" t="s">
        <v>362</v>
      </c>
      <c r="X59" t="s">
        <v>357</v>
      </c>
      <c r="Y59" t="s">
        <v>314</v>
      </c>
      <c r="Z59">
        <v>0</v>
      </c>
      <c r="AC59">
        <v>4</v>
      </c>
      <c r="AD59" t="s">
        <v>362</v>
      </c>
    </row>
    <row r="60" spans="1:30" x14ac:dyDescent="0.25">
      <c r="A60">
        <v>25607</v>
      </c>
      <c r="B60">
        <v>2201001000</v>
      </c>
      <c r="C60">
        <v>505</v>
      </c>
      <c r="D60" s="176" t="s">
        <v>347</v>
      </c>
      <c r="E60" t="s">
        <v>348</v>
      </c>
      <c r="F60" t="s">
        <v>349</v>
      </c>
      <c r="G60" t="s">
        <v>350</v>
      </c>
      <c r="H60">
        <v>75070</v>
      </c>
      <c r="I60" t="s">
        <v>351</v>
      </c>
      <c r="J60" t="s">
        <v>352</v>
      </c>
      <c r="K60">
        <v>71</v>
      </c>
      <c r="L60">
        <v>99</v>
      </c>
      <c r="M60">
        <v>169</v>
      </c>
      <c r="N60" t="s">
        <v>361</v>
      </c>
      <c r="P60" s="177">
        <v>2.5899999999999999E-5</v>
      </c>
      <c r="Q60" t="s">
        <v>265</v>
      </c>
      <c r="R60" t="s">
        <v>353</v>
      </c>
      <c r="S60" t="s">
        <v>354</v>
      </c>
      <c r="T60" t="s">
        <v>355</v>
      </c>
      <c r="W60" t="s">
        <v>363</v>
      </c>
      <c r="X60" t="s">
        <v>357</v>
      </c>
      <c r="Y60" t="s">
        <v>314</v>
      </c>
      <c r="Z60">
        <v>0</v>
      </c>
      <c r="AC60">
        <v>4</v>
      </c>
      <c r="AD60" t="s">
        <v>363</v>
      </c>
    </row>
    <row r="61" spans="1:30" x14ac:dyDescent="0.25">
      <c r="A61">
        <v>25608</v>
      </c>
      <c r="B61">
        <v>2201001000</v>
      </c>
      <c r="C61">
        <v>505</v>
      </c>
      <c r="D61" s="176" t="s">
        <v>347</v>
      </c>
      <c r="E61" t="s">
        <v>348</v>
      </c>
      <c r="F61" t="s">
        <v>349</v>
      </c>
      <c r="G61" t="s">
        <v>350</v>
      </c>
      <c r="H61">
        <v>75070</v>
      </c>
      <c r="I61" t="s">
        <v>351</v>
      </c>
      <c r="J61" t="s">
        <v>352</v>
      </c>
      <c r="K61">
        <v>71</v>
      </c>
      <c r="L61">
        <v>99</v>
      </c>
      <c r="M61">
        <v>169</v>
      </c>
      <c r="N61" t="s">
        <v>361</v>
      </c>
      <c r="P61" s="177">
        <v>8.0199999999999994E-6</v>
      </c>
      <c r="Q61" t="s">
        <v>265</v>
      </c>
      <c r="R61" t="s">
        <v>353</v>
      </c>
      <c r="S61" t="s">
        <v>354</v>
      </c>
      <c r="T61" t="s">
        <v>355</v>
      </c>
      <c r="W61" t="s">
        <v>364</v>
      </c>
      <c r="X61" t="s">
        <v>357</v>
      </c>
      <c r="Y61" t="s">
        <v>314</v>
      </c>
      <c r="Z61">
        <v>0</v>
      </c>
      <c r="AC61">
        <v>4</v>
      </c>
      <c r="AD61" t="s">
        <v>364</v>
      </c>
    </row>
    <row r="62" spans="1:30" x14ac:dyDescent="0.25">
      <c r="A62">
        <v>25609</v>
      </c>
      <c r="B62">
        <v>2201001000</v>
      </c>
      <c r="C62">
        <v>505</v>
      </c>
      <c r="D62" s="176" t="s">
        <v>347</v>
      </c>
      <c r="E62" t="s">
        <v>348</v>
      </c>
      <c r="F62" t="s">
        <v>349</v>
      </c>
      <c r="G62" t="s">
        <v>350</v>
      </c>
      <c r="H62">
        <v>75070</v>
      </c>
      <c r="I62" t="s">
        <v>351</v>
      </c>
      <c r="J62" t="s">
        <v>352</v>
      </c>
      <c r="K62">
        <v>71</v>
      </c>
      <c r="L62">
        <v>99</v>
      </c>
      <c r="M62">
        <v>169</v>
      </c>
      <c r="N62" t="s">
        <v>361</v>
      </c>
      <c r="P62" s="177">
        <v>9.7699999999999996E-6</v>
      </c>
      <c r="Q62" t="s">
        <v>265</v>
      </c>
      <c r="R62" t="s">
        <v>353</v>
      </c>
      <c r="S62" t="s">
        <v>354</v>
      </c>
      <c r="T62" t="s">
        <v>355</v>
      </c>
      <c r="W62" t="s">
        <v>365</v>
      </c>
      <c r="X62" t="s">
        <v>357</v>
      </c>
      <c r="Y62" t="s">
        <v>314</v>
      </c>
      <c r="Z62">
        <v>0</v>
      </c>
      <c r="AC62">
        <v>4</v>
      </c>
      <c r="AD62" t="s">
        <v>365</v>
      </c>
    </row>
    <row r="63" spans="1:30" x14ac:dyDescent="0.25">
      <c r="A63">
        <v>25610</v>
      </c>
      <c r="B63">
        <v>2201001000</v>
      </c>
      <c r="C63">
        <v>505</v>
      </c>
      <c r="D63" s="176" t="s">
        <v>347</v>
      </c>
      <c r="E63" t="s">
        <v>348</v>
      </c>
      <c r="F63" t="s">
        <v>349</v>
      </c>
      <c r="G63" t="s">
        <v>350</v>
      </c>
      <c r="H63">
        <v>107028</v>
      </c>
      <c r="I63" t="s">
        <v>366</v>
      </c>
      <c r="J63" t="s">
        <v>367</v>
      </c>
      <c r="K63">
        <v>79</v>
      </c>
      <c r="L63">
        <v>0</v>
      </c>
      <c r="M63">
        <v>129</v>
      </c>
      <c r="N63" t="s">
        <v>264</v>
      </c>
      <c r="P63" s="177">
        <v>1.79E-6</v>
      </c>
      <c r="Q63" t="s">
        <v>265</v>
      </c>
      <c r="R63" t="s">
        <v>353</v>
      </c>
      <c r="S63" t="s">
        <v>354</v>
      </c>
      <c r="T63" t="s">
        <v>355</v>
      </c>
      <c r="W63" t="s">
        <v>360</v>
      </c>
      <c r="X63" t="s">
        <v>357</v>
      </c>
      <c r="Y63" t="s">
        <v>314</v>
      </c>
      <c r="Z63">
        <v>0</v>
      </c>
      <c r="AC63">
        <v>4</v>
      </c>
      <c r="AD63" t="s">
        <v>360</v>
      </c>
    </row>
    <row r="64" spans="1:30" x14ac:dyDescent="0.25">
      <c r="A64">
        <v>25611</v>
      </c>
      <c r="B64">
        <v>2201001000</v>
      </c>
      <c r="C64">
        <v>505</v>
      </c>
      <c r="D64" s="176" t="s">
        <v>347</v>
      </c>
      <c r="E64" t="s">
        <v>348</v>
      </c>
      <c r="F64" t="s">
        <v>349</v>
      </c>
      <c r="G64" t="s">
        <v>350</v>
      </c>
      <c r="H64">
        <v>107028</v>
      </c>
      <c r="I64" t="s">
        <v>366</v>
      </c>
      <c r="J64" t="s">
        <v>367</v>
      </c>
      <c r="K64">
        <v>79</v>
      </c>
      <c r="L64">
        <v>0</v>
      </c>
      <c r="M64">
        <v>129</v>
      </c>
      <c r="N64" t="s">
        <v>264</v>
      </c>
      <c r="P64" s="177">
        <v>2.5599999999999999E-5</v>
      </c>
      <c r="Q64" t="s">
        <v>265</v>
      </c>
      <c r="R64" t="s">
        <v>353</v>
      </c>
      <c r="S64" t="s">
        <v>354</v>
      </c>
      <c r="T64" t="s">
        <v>355</v>
      </c>
      <c r="W64" t="s">
        <v>358</v>
      </c>
      <c r="X64" t="s">
        <v>357</v>
      </c>
      <c r="Y64" t="s">
        <v>314</v>
      </c>
      <c r="Z64">
        <v>0</v>
      </c>
      <c r="AC64">
        <v>4</v>
      </c>
      <c r="AD64" t="s">
        <v>358</v>
      </c>
    </row>
    <row r="65" spans="1:30" x14ac:dyDescent="0.25">
      <c r="A65">
        <v>25612</v>
      </c>
      <c r="B65">
        <v>2201001000</v>
      </c>
      <c r="C65">
        <v>505</v>
      </c>
      <c r="D65" s="176" t="s">
        <v>347</v>
      </c>
      <c r="E65" t="s">
        <v>348</v>
      </c>
      <c r="F65" t="s">
        <v>349</v>
      </c>
      <c r="G65" t="s">
        <v>350</v>
      </c>
      <c r="H65">
        <v>107028</v>
      </c>
      <c r="I65" t="s">
        <v>366</v>
      </c>
      <c r="J65" t="s">
        <v>367</v>
      </c>
      <c r="K65">
        <v>79</v>
      </c>
      <c r="L65">
        <v>0</v>
      </c>
      <c r="M65">
        <v>129</v>
      </c>
      <c r="N65" t="s">
        <v>264</v>
      </c>
      <c r="P65" s="177">
        <v>2.5600000000000001E-6</v>
      </c>
      <c r="Q65" t="s">
        <v>265</v>
      </c>
      <c r="R65" t="s">
        <v>353</v>
      </c>
      <c r="S65" t="s">
        <v>354</v>
      </c>
      <c r="T65" t="s">
        <v>355</v>
      </c>
      <c r="W65" t="s">
        <v>356</v>
      </c>
      <c r="X65" t="s">
        <v>357</v>
      </c>
      <c r="Y65" t="s">
        <v>314</v>
      </c>
      <c r="Z65">
        <v>0</v>
      </c>
      <c r="AC65">
        <v>4</v>
      </c>
      <c r="AD65" t="s">
        <v>356</v>
      </c>
    </row>
    <row r="66" spans="1:30" x14ac:dyDescent="0.25">
      <c r="A66">
        <v>25613</v>
      </c>
      <c r="B66">
        <v>2201001000</v>
      </c>
      <c r="C66">
        <v>505</v>
      </c>
      <c r="D66" s="176" t="s">
        <v>347</v>
      </c>
      <c r="E66" t="s">
        <v>348</v>
      </c>
      <c r="F66" t="s">
        <v>349</v>
      </c>
      <c r="G66" t="s">
        <v>350</v>
      </c>
      <c r="H66">
        <v>107028</v>
      </c>
      <c r="I66" t="s">
        <v>366</v>
      </c>
      <c r="J66" t="s">
        <v>367</v>
      </c>
      <c r="K66">
        <v>79</v>
      </c>
      <c r="L66">
        <v>0</v>
      </c>
      <c r="M66">
        <v>129</v>
      </c>
      <c r="N66" t="s">
        <v>264</v>
      </c>
      <c r="P66" s="177">
        <v>2.9099999999999999E-5</v>
      </c>
      <c r="Q66" t="s">
        <v>265</v>
      </c>
      <c r="R66" t="s">
        <v>353</v>
      </c>
      <c r="S66" t="s">
        <v>354</v>
      </c>
      <c r="T66" t="s">
        <v>355</v>
      </c>
      <c r="W66" t="s">
        <v>359</v>
      </c>
      <c r="X66" t="s">
        <v>357</v>
      </c>
      <c r="Y66" t="s">
        <v>314</v>
      </c>
      <c r="Z66">
        <v>0</v>
      </c>
      <c r="AC66">
        <v>4</v>
      </c>
      <c r="AD66" t="s">
        <v>359</v>
      </c>
    </row>
    <row r="67" spans="1:30" x14ac:dyDescent="0.25">
      <c r="A67">
        <v>25614</v>
      </c>
      <c r="B67">
        <v>2201001000</v>
      </c>
      <c r="C67">
        <v>505</v>
      </c>
      <c r="D67" s="176" t="s">
        <v>347</v>
      </c>
      <c r="E67" t="s">
        <v>348</v>
      </c>
      <c r="F67" t="s">
        <v>349</v>
      </c>
      <c r="G67" t="s">
        <v>350</v>
      </c>
      <c r="H67">
        <v>107028</v>
      </c>
      <c r="I67" t="s">
        <v>366</v>
      </c>
      <c r="J67" t="s">
        <v>367</v>
      </c>
      <c r="K67">
        <v>79</v>
      </c>
      <c r="L67">
        <v>99</v>
      </c>
      <c r="M67">
        <v>169</v>
      </c>
      <c r="N67" t="s">
        <v>361</v>
      </c>
      <c r="P67" s="177">
        <v>1.6300000000000001E-6</v>
      </c>
      <c r="Q67" t="s">
        <v>265</v>
      </c>
      <c r="R67" t="s">
        <v>353</v>
      </c>
      <c r="S67" t="s">
        <v>354</v>
      </c>
      <c r="T67" t="s">
        <v>355</v>
      </c>
      <c r="W67" t="s">
        <v>364</v>
      </c>
      <c r="X67" t="s">
        <v>357</v>
      </c>
      <c r="Y67" t="s">
        <v>314</v>
      </c>
      <c r="Z67">
        <v>0</v>
      </c>
      <c r="AC67">
        <v>4</v>
      </c>
      <c r="AD67" t="s">
        <v>364</v>
      </c>
    </row>
    <row r="68" spans="1:30" x14ac:dyDescent="0.25">
      <c r="A68">
        <v>25615</v>
      </c>
      <c r="B68">
        <v>2201001000</v>
      </c>
      <c r="C68">
        <v>505</v>
      </c>
      <c r="D68" s="176" t="s">
        <v>347</v>
      </c>
      <c r="E68" t="s">
        <v>348</v>
      </c>
      <c r="F68" t="s">
        <v>349</v>
      </c>
      <c r="G68" t="s">
        <v>350</v>
      </c>
      <c r="H68">
        <v>107028</v>
      </c>
      <c r="I68" t="s">
        <v>366</v>
      </c>
      <c r="J68" t="s">
        <v>367</v>
      </c>
      <c r="K68">
        <v>79</v>
      </c>
      <c r="L68">
        <v>99</v>
      </c>
      <c r="M68">
        <v>169</v>
      </c>
      <c r="N68" t="s">
        <v>361</v>
      </c>
      <c r="P68" s="177">
        <v>2.4499999999999998E-6</v>
      </c>
      <c r="Q68" t="s">
        <v>265</v>
      </c>
      <c r="R68" t="s">
        <v>353</v>
      </c>
      <c r="S68" t="s">
        <v>354</v>
      </c>
      <c r="T68" t="s">
        <v>355</v>
      </c>
      <c r="W68" t="s">
        <v>365</v>
      </c>
      <c r="X68" t="s">
        <v>357</v>
      </c>
      <c r="Y68" t="s">
        <v>314</v>
      </c>
      <c r="Z68">
        <v>0</v>
      </c>
      <c r="AC68">
        <v>4</v>
      </c>
      <c r="AD68" t="s">
        <v>365</v>
      </c>
    </row>
    <row r="69" spans="1:30" x14ac:dyDescent="0.25">
      <c r="A69">
        <v>25616</v>
      </c>
      <c r="B69">
        <v>2201001000</v>
      </c>
      <c r="C69">
        <v>505</v>
      </c>
      <c r="D69" s="176" t="s">
        <v>347</v>
      </c>
      <c r="E69" t="s">
        <v>348</v>
      </c>
      <c r="F69" t="s">
        <v>349</v>
      </c>
      <c r="G69" t="s">
        <v>350</v>
      </c>
      <c r="H69">
        <v>107028</v>
      </c>
      <c r="I69" t="s">
        <v>366</v>
      </c>
      <c r="J69" t="s">
        <v>367</v>
      </c>
      <c r="K69">
        <v>79</v>
      </c>
      <c r="L69">
        <v>99</v>
      </c>
      <c r="M69">
        <v>169</v>
      </c>
      <c r="N69" t="s">
        <v>361</v>
      </c>
      <c r="P69" s="177">
        <v>8.2500000000000006E-6</v>
      </c>
      <c r="Q69" t="s">
        <v>265</v>
      </c>
      <c r="R69" t="s">
        <v>353</v>
      </c>
      <c r="S69" t="s">
        <v>354</v>
      </c>
      <c r="T69" t="s">
        <v>355</v>
      </c>
      <c r="W69" t="s">
        <v>362</v>
      </c>
      <c r="X69" t="s">
        <v>357</v>
      </c>
      <c r="Y69" t="s">
        <v>314</v>
      </c>
      <c r="Z69">
        <v>0</v>
      </c>
      <c r="AC69">
        <v>4</v>
      </c>
      <c r="AD69" t="s">
        <v>362</v>
      </c>
    </row>
    <row r="70" spans="1:30" x14ac:dyDescent="0.25">
      <c r="A70">
        <v>25617</v>
      </c>
      <c r="B70">
        <v>2201001000</v>
      </c>
      <c r="C70">
        <v>505</v>
      </c>
      <c r="D70" s="176" t="s">
        <v>347</v>
      </c>
      <c r="E70" t="s">
        <v>348</v>
      </c>
      <c r="F70" t="s">
        <v>349</v>
      </c>
      <c r="G70" t="s">
        <v>350</v>
      </c>
      <c r="H70">
        <v>107028</v>
      </c>
      <c r="I70" t="s">
        <v>366</v>
      </c>
      <c r="J70" t="s">
        <v>367</v>
      </c>
      <c r="K70">
        <v>79</v>
      </c>
      <c r="L70">
        <v>99</v>
      </c>
      <c r="M70">
        <v>169</v>
      </c>
      <c r="N70" t="s">
        <v>361</v>
      </c>
      <c r="P70" s="177">
        <v>8.2700000000000004E-6</v>
      </c>
      <c r="Q70" t="s">
        <v>265</v>
      </c>
      <c r="R70" t="s">
        <v>353</v>
      </c>
      <c r="S70" t="s">
        <v>354</v>
      </c>
      <c r="T70" t="s">
        <v>355</v>
      </c>
      <c r="W70" t="s">
        <v>363</v>
      </c>
      <c r="X70" t="s">
        <v>357</v>
      </c>
      <c r="Y70" t="s">
        <v>314</v>
      </c>
      <c r="Z70">
        <v>0</v>
      </c>
      <c r="AC70">
        <v>4</v>
      </c>
      <c r="AD70" t="s">
        <v>363</v>
      </c>
    </row>
    <row r="71" spans="1:30" x14ac:dyDescent="0.25">
      <c r="A71">
        <v>25618</v>
      </c>
      <c r="B71">
        <v>2201001000</v>
      </c>
      <c r="C71">
        <v>505</v>
      </c>
      <c r="D71" s="176" t="s">
        <v>347</v>
      </c>
      <c r="E71" t="s">
        <v>348</v>
      </c>
      <c r="F71" t="s">
        <v>349</v>
      </c>
      <c r="G71" t="s">
        <v>350</v>
      </c>
      <c r="H71" t="s">
        <v>278</v>
      </c>
      <c r="I71" t="s">
        <v>279</v>
      </c>
      <c r="J71" t="s">
        <v>280</v>
      </c>
      <c r="K71">
        <v>87</v>
      </c>
      <c r="L71">
        <v>0</v>
      </c>
      <c r="M71">
        <v>129</v>
      </c>
      <c r="N71" t="s">
        <v>264</v>
      </c>
      <c r="P71" s="177">
        <v>0.63</v>
      </c>
      <c r="Q71" t="s">
        <v>265</v>
      </c>
      <c r="R71" t="s">
        <v>266</v>
      </c>
      <c r="S71" t="s">
        <v>260</v>
      </c>
      <c r="T71" t="s">
        <v>267</v>
      </c>
      <c r="W71" t="s">
        <v>368</v>
      </c>
      <c r="X71" t="s">
        <v>282</v>
      </c>
      <c r="Y71" t="s">
        <v>270</v>
      </c>
      <c r="Z71">
        <v>0</v>
      </c>
      <c r="AA71" s="178">
        <v>36770</v>
      </c>
      <c r="AC71">
        <v>0</v>
      </c>
    </row>
    <row r="72" spans="1:30" x14ac:dyDescent="0.25">
      <c r="A72">
        <v>25619</v>
      </c>
      <c r="B72">
        <v>2201001000</v>
      </c>
      <c r="C72">
        <v>505</v>
      </c>
      <c r="D72" s="176" t="s">
        <v>347</v>
      </c>
      <c r="E72" t="s">
        <v>348</v>
      </c>
      <c r="F72" t="s">
        <v>349</v>
      </c>
      <c r="G72" t="s">
        <v>350</v>
      </c>
      <c r="H72">
        <v>71432</v>
      </c>
      <c r="I72" t="s">
        <v>308</v>
      </c>
      <c r="J72" t="s">
        <v>309</v>
      </c>
      <c r="K72">
        <v>98</v>
      </c>
      <c r="L72">
        <v>0</v>
      </c>
      <c r="M72">
        <v>129</v>
      </c>
      <c r="N72" t="s">
        <v>264</v>
      </c>
      <c r="P72" s="177">
        <v>3.0499999999999999E-4</v>
      </c>
      <c r="Q72" t="s">
        <v>265</v>
      </c>
      <c r="R72" t="s">
        <v>353</v>
      </c>
      <c r="S72" t="s">
        <v>354</v>
      </c>
      <c r="T72" t="s">
        <v>355</v>
      </c>
      <c r="W72" t="s">
        <v>359</v>
      </c>
      <c r="X72" t="s">
        <v>357</v>
      </c>
      <c r="Y72" t="s">
        <v>314</v>
      </c>
      <c r="Z72">
        <v>0</v>
      </c>
      <c r="AC72">
        <v>4</v>
      </c>
      <c r="AD72" t="s">
        <v>359</v>
      </c>
    </row>
    <row r="73" spans="1:30" x14ac:dyDescent="0.25">
      <c r="A73">
        <v>25620</v>
      </c>
      <c r="B73">
        <v>2201001000</v>
      </c>
      <c r="C73">
        <v>505</v>
      </c>
      <c r="D73" s="176" t="s">
        <v>347</v>
      </c>
      <c r="E73" t="s">
        <v>348</v>
      </c>
      <c r="F73" t="s">
        <v>349</v>
      </c>
      <c r="G73" t="s">
        <v>350</v>
      </c>
      <c r="H73">
        <v>71432</v>
      </c>
      <c r="I73" t="s">
        <v>308</v>
      </c>
      <c r="J73" t="s">
        <v>309</v>
      </c>
      <c r="K73">
        <v>98</v>
      </c>
      <c r="L73">
        <v>0</v>
      </c>
      <c r="M73">
        <v>129</v>
      </c>
      <c r="N73" t="s">
        <v>264</v>
      </c>
      <c r="P73" s="177">
        <v>3.4400000000000001E-4</v>
      </c>
      <c r="Q73" t="s">
        <v>265</v>
      </c>
      <c r="R73" t="s">
        <v>353</v>
      </c>
      <c r="S73" t="s">
        <v>354</v>
      </c>
      <c r="T73" t="s">
        <v>355</v>
      </c>
      <c r="W73" t="s">
        <v>358</v>
      </c>
      <c r="X73" t="s">
        <v>357</v>
      </c>
      <c r="Y73" t="s">
        <v>314</v>
      </c>
      <c r="Z73">
        <v>0</v>
      </c>
      <c r="AC73">
        <v>4</v>
      </c>
      <c r="AD73" t="s">
        <v>358</v>
      </c>
    </row>
    <row r="74" spans="1:30" x14ac:dyDescent="0.25">
      <c r="A74">
        <v>25621</v>
      </c>
      <c r="B74">
        <v>2201001000</v>
      </c>
      <c r="C74">
        <v>505</v>
      </c>
      <c r="D74" s="176" t="s">
        <v>347</v>
      </c>
      <c r="E74" t="s">
        <v>348</v>
      </c>
      <c r="F74" t="s">
        <v>349</v>
      </c>
      <c r="G74" t="s">
        <v>350</v>
      </c>
      <c r="H74">
        <v>71432</v>
      </c>
      <c r="I74" t="s">
        <v>308</v>
      </c>
      <c r="J74" t="s">
        <v>309</v>
      </c>
      <c r="K74">
        <v>98</v>
      </c>
      <c r="L74">
        <v>0</v>
      </c>
      <c r="M74">
        <v>129</v>
      </c>
      <c r="N74" t="s">
        <v>264</v>
      </c>
      <c r="P74" s="177">
        <v>4.3600000000000003E-5</v>
      </c>
      <c r="Q74" t="s">
        <v>265</v>
      </c>
      <c r="R74" t="s">
        <v>353</v>
      </c>
      <c r="S74" t="s">
        <v>354</v>
      </c>
      <c r="T74" t="s">
        <v>355</v>
      </c>
      <c r="W74" t="s">
        <v>360</v>
      </c>
      <c r="X74" t="s">
        <v>357</v>
      </c>
      <c r="Y74" t="s">
        <v>314</v>
      </c>
      <c r="Z74">
        <v>0</v>
      </c>
      <c r="AC74">
        <v>4</v>
      </c>
      <c r="AD74" t="s">
        <v>360</v>
      </c>
    </row>
    <row r="75" spans="1:30" x14ac:dyDescent="0.25">
      <c r="A75">
        <v>25622</v>
      </c>
      <c r="B75">
        <v>2201001000</v>
      </c>
      <c r="C75">
        <v>505</v>
      </c>
      <c r="D75" s="176" t="s">
        <v>347</v>
      </c>
      <c r="E75" t="s">
        <v>348</v>
      </c>
      <c r="F75" t="s">
        <v>349</v>
      </c>
      <c r="G75" t="s">
        <v>350</v>
      </c>
      <c r="H75">
        <v>71432</v>
      </c>
      <c r="I75" t="s">
        <v>308</v>
      </c>
      <c r="J75" t="s">
        <v>309</v>
      </c>
      <c r="K75">
        <v>98</v>
      </c>
      <c r="L75">
        <v>0</v>
      </c>
      <c r="M75">
        <v>129</v>
      </c>
      <c r="N75" t="s">
        <v>264</v>
      </c>
      <c r="P75" s="177">
        <v>4.5000000000000003E-5</v>
      </c>
      <c r="Q75" t="s">
        <v>265</v>
      </c>
      <c r="R75" t="s">
        <v>353</v>
      </c>
      <c r="S75" t="s">
        <v>354</v>
      </c>
      <c r="T75" t="s">
        <v>355</v>
      </c>
      <c r="W75" t="s">
        <v>356</v>
      </c>
      <c r="X75" t="s">
        <v>357</v>
      </c>
      <c r="Y75" t="s">
        <v>314</v>
      </c>
      <c r="Z75">
        <v>0</v>
      </c>
      <c r="AC75">
        <v>4</v>
      </c>
      <c r="AD75" t="s">
        <v>356</v>
      </c>
    </row>
    <row r="76" spans="1:30" x14ac:dyDescent="0.25">
      <c r="A76">
        <v>25623</v>
      </c>
      <c r="B76">
        <v>2201001000</v>
      </c>
      <c r="C76">
        <v>505</v>
      </c>
      <c r="D76" s="176" t="s">
        <v>347</v>
      </c>
      <c r="E76" t="s">
        <v>348</v>
      </c>
      <c r="F76" t="s">
        <v>349</v>
      </c>
      <c r="G76" t="s">
        <v>350</v>
      </c>
      <c r="H76">
        <v>71432</v>
      </c>
      <c r="I76" t="s">
        <v>308</v>
      </c>
      <c r="J76" t="s">
        <v>309</v>
      </c>
      <c r="K76">
        <v>98</v>
      </c>
      <c r="L76">
        <v>99</v>
      </c>
      <c r="M76">
        <v>169</v>
      </c>
      <c r="N76" t="s">
        <v>361</v>
      </c>
      <c r="P76" s="177">
        <v>3.4600000000000001E-5</v>
      </c>
      <c r="Q76" t="s">
        <v>265</v>
      </c>
      <c r="R76" t="s">
        <v>353</v>
      </c>
      <c r="S76" t="s">
        <v>354</v>
      </c>
      <c r="T76" t="s">
        <v>355</v>
      </c>
      <c r="W76" t="s">
        <v>364</v>
      </c>
      <c r="X76" t="s">
        <v>357</v>
      </c>
      <c r="Y76" t="s">
        <v>314</v>
      </c>
      <c r="Z76">
        <v>0</v>
      </c>
      <c r="AC76">
        <v>4</v>
      </c>
      <c r="AD76" t="s">
        <v>364</v>
      </c>
    </row>
    <row r="77" spans="1:30" x14ac:dyDescent="0.25">
      <c r="A77">
        <v>25624</v>
      </c>
      <c r="B77">
        <v>2201001000</v>
      </c>
      <c r="C77">
        <v>505</v>
      </c>
      <c r="D77" s="176" t="s">
        <v>347</v>
      </c>
      <c r="E77" t="s">
        <v>348</v>
      </c>
      <c r="F77" t="s">
        <v>349</v>
      </c>
      <c r="G77" t="s">
        <v>350</v>
      </c>
      <c r="H77">
        <v>71432</v>
      </c>
      <c r="I77" t="s">
        <v>308</v>
      </c>
      <c r="J77" t="s">
        <v>309</v>
      </c>
      <c r="K77">
        <v>98</v>
      </c>
      <c r="L77">
        <v>99</v>
      </c>
      <c r="M77">
        <v>169</v>
      </c>
      <c r="N77" t="s">
        <v>361</v>
      </c>
      <c r="P77" s="177">
        <v>4.2700000000000001E-5</v>
      </c>
      <c r="Q77" t="s">
        <v>265</v>
      </c>
      <c r="R77" t="s">
        <v>353</v>
      </c>
      <c r="S77" t="s">
        <v>354</v>
      </c>
      <c r="T77" t="s">
        <v>355</v>
      </c>
      <c r="W77" t="s">
        <v>365</v>
      </c>
      <c r="X77" t="s">
        <v>357</v>
      </c>
      <c r="Y77" t="s">
        <v>314</v>
      </c>
      <c r="Z77">
        <v>0</v>
      </c>
      <c r="AC77">
        <v>4</v>
      </c>
      <c r="AD77" t="s">
        <v>365</v>
      </c>
    </row>
    <row r="78" spans="1:30" x14ac:dyDescent="0.25">
      <c r="A78">
        <v>25625</v>
      </c>
      <c r="B78">
        <v>2201001000</v>
      </c>
      <c r="C78">
        <v>505</v>
      </c>
      <c r="D78" s="176" t="s">
        <v>347</v>
      </c>
      <c r="E78" t="s">
        <v>348</v>
      </c>
      <c r="F78" t="s">
        <v>349</v>
      </c>
      <c r="G78" t="s">
        <v>350</v>
      </c>
      <c r="H78">
        <v>71432</v>
      </c>
      <c r="I78" t="s">
        <v>308</v>
      </c>
      <c r="J78" t="s">
        <v>309</v>
      </c>
      <c r="K78">
        <v>98</v>
      </c>
      <c r="L78">
        <v>99</v>
      </c>
      <c r="M78">
        <v>169</v>
      </c>
      <c r="N78" t="s">
        <v>361</v>
      </c>
      <c r="P78" s="177">
        <v>5.5099999999999998E-5</v>
      </c>
      <c r="Q78" t="s">
        <v>265</v>
      </c>
      <c r="R78" t="s">
        <v>353</v>
      </c>
      <c r="S78" t="s">
        <v>354</v>
      </c>
      <c r="T78" t="s">
        <v>355</v>
      </c>
      <c r="W78" t="s">
        <v>363</v>
      </c>
      <c r="X78" t="s">
        <v>357</v>
      </c>
      <c r="Y78" t="s">
        <v>314</v>
      </c>
      <c r="Z78">
        <v>0</v>
      </c>
      <c r="AC78">
        <v>4</v>
      </c>
      <c r="AD78" t="s">
        <v>363</v>
      </c>
    </row>
    <row r="79" spans="1:30" x14ac:dyDescent="0.25">
      <c r="A79">
        <v>25626</v>
      </c>
      <c r="B79">
        <v>2201001000</v>
      </c>
      <c r="C79">
        <v>505</v>
      </c>
      <c r="D79" s="176" t="s">
        <v>347</v>
      </c>
      <c r="E79" t="s">
        <v>348</v>
      </c>
      <c r="F79" t="s">
        <v>349</v>
      </c>
      <c r="G79" t="s">
        <v>350</v>
      </c>
      <c r="H79">
        <v>71432</v>
      </c>
      <c r="I79" t="s">
        <v>308</v>
      </c>
      <c r="J79" t="s">
        <v>309</v>
      </c>
      <c r="K79">
        <v>98</v>
      </c>
      <c r="L79">
        <v>99</v>
      </c>
      <c r="M79">
        <v>169</v>
      </c>
      <c r="N79" t="s">
        <v>361</v>
      </c>
      <c r="P79" s="177">
        <v>6.0800000000000001E-5</v>
      </c>
      <c r="Q79" t="s">
        <v>265</v>
      </c>
      <c r="R79" t="s">
        <v>353</v>
      </c>
      <c r="S79" t="s">
        <v>354</v>
      </c>
      <c r="T79" t="s">
        <v>355</v>
      </c>
      <c r="W79" t="s">
        <v>362</v>
      </c>
      <c r="X79" t="s">
        <v>357</v>
      </c>
      <c r="Y79" t="s">
        <v>314</v>
      </c>
      <c r="Z79">
        <v>0</v>
      </c>
      <c r="AC79">
        <v>4</v>
      </c>
      <c r="AD79" t="s">
        <v>362</v>
      </c>
    </row>
    <row r="80" spans="1:30" x14ac:dyDescent="0.25">
      <c r="A80">
        <v>25627</v>
      </c>
      <c r="B80">
        <v>2201001000</v>
      </c>
      <c r="C80">
        <v>505</v>
      </c>
      <c r="D80" s="176" t="s">
        <v>347</v>
      </c>
      <c r="E80" t="s">
        <v>348</v>
      </c>
      <c r="F80" t="s">
        <v>349</v>
      </c>
      <c r="G80" t="s">
        <v>350</v>
      </c>
      <c r="H80">
        <v>56553</v>
      </c>
      <c r="I80" t="s">
        <v>369</v>
      </c>
      <c r="J80" t="s">
        <v>370</v>
      </c>
      <c r="K80">
        <v>102</v>
      </c>
      <c r="L80">
        <v>0</v>
      </c>
      <c r="M80">
        <v>129</v>
      </c>
      <c r="N80" t="s">
        <v>264</v>
      </c>
      <c r="P80" s="177">
        <v>0.36199999999999999</v>
      </c>
      <c r="Q80" t="s">
        <v>371</v>
      </c>
      <c r="R80" t="s">
        <v>372</v>
      </c>
      <c r="S80" t="s">
        <v>354</v>
      </c>
      <c r="T80" t="s">
        <v>355</v>
      </c>
      <c r="W80" t="s">
        <v>373</v>
      </c>
      <c r="X80" t="s">
        <v>374</v>
      </c>
      <c r="Y80" t="s">
        <v>314</v>
      </c>
      <c r="Z80">
        <v>0</v>
      </c>
      <c r="AC80">
        <v>0</v>
      </c>
    </row>
    <row r="81" spans="1:30" x14ac:dyDescent="0.25">
      <c r="A81">
        <v>25628</v>
      </c>
      <c r="B81">
        <v>2201001000</v>
      </c>
      <c r="C81">
        <v>505</v>
      </c>
      <c r="D81" s="176" t="s">
        <v>347</v>
      </c>
      <c r="E81" t="s">
        <v>348</v>
      </c>
      <c r="F81" t="s">
        <v>349</v>
      </c>
      <c r="G81" t="s">
        <v>350</v>
      </c>
      <c r="H81">
        <v>56553</v>
      </c>
      <c r="I81" t="s">
        <v>369</v>
      </c>
      <c r="J81" t="s">
        <v>370</v>
      </c>
      <c r="K81">
        <v>102</v>
      </c>
      <c r="L81">
        <v>203</v>
      </c>
      <c r="M81">
        <v>218</v>
      </c>
      <c r="N81" t="s">
        <v>375</v>
      </c>
      <c r="P81" s="177">
        <v>6.13E-2</v>
      </c>
      <c r="Q81" t="s">
        <v>371</v>
      </c>
      <c r="R81" t="s">
        <v>372</v>
      </c>
      <c r="S81" t="s">
        <v>354</v>
      </c>
      <c r="T81" t="s">
        <v>355</v>
      </c>
      <c r="W81" t="s">
        <v>376</v>
      </c>
      <c r="X81" t="s">
        <v>374</v>
      </c>
      <c r="Y81" t="s">
        <v>314</v>
      </c>
      <c r="Z81">
        <v>0</v>
      </c>
      <c r="AC81">
        <v>0</v>
      </c>
    </row>
    <row r="82" spans="1:30" x14ac:dyDescent="0.25">
      <c r="A82">
        <v>25629</v>
      </c>
      <c r="B82">
        <v>2201001000</v>
      </c>
      <c r="C82">
        <v>505</v>
      </c>
      <c r="D82" s="176" t="s">
        <v>347</v>
      </c>
      <c r="E82" t="s">
        <v>348</v>
      </c>
      <c r="F82" t="s">
        <v>349</v>
      </c>
      <c r="G82" t="s">
        <v>350</v>
      </c>
      <c r="H82">
        <v>92524</v>
      </c>
      <c r="I82" t="s">
        <v>377</v>
      </c>
      <c r="J82" t="s">
        <v>378</v>
      </c>
      <c r="K82">
        <v>122</v>
      </c>
      <c r="L82">
        <v>0</v>
      </c>
      <c r="M82">
        <v>129</v>
      </c>
      <c r="N82" t="s">
        <v>264</v>
      </c>
      <c r="P82" s="177">
        <v>62</v>
      </c>
      <c r="Q82" t="s">
        <v>371</v>
      </c>
      <c r="R82" t="s">
        <v>353</v>
      </c>
      <c r="S82" t="s">
        <v>354</v>
      </c>
      <c r="T82" t="s">
        <v>355</v>
      </c>
      <c r="W82" t="s">
        <v>379</v>
      </c>
      <c r="X82" t="s">
        <v>380</v>
      </c>
      <c r="Y82" t="s">
        <v>314</v>
      </c>
      <c r="Z82">
        <v>0</v>
      </c>
      <c r="AC82">
        <v>0</v>
      </c>
    </row>
    <row r="83" spans="1:30" x14ac:dyDescent="0.25">
      <c r="A83">
        <v>25630</v>
      </c>
      <c r="B83">
        <v>2201001000</v>
      </c>
      <c r="C83">
        <v>505</v>
      </c>
      <c r="D83" s="176" t="s">
        <v>347</v>
      </c>
      <c r="E83" t="s">
        <v>348</v>
      </c>
      <c r="F83" t="s">
        <v>349</v>
      </c>
      <c r="G83" t="s">
        <v>350</v>
      </c>
      <c r="H83">
        <v>92524</v>
      </c>
      <c r="I83" t="s">
        <v>377</v>
      </c>
      <c r="J83" t="s">
        <v>378</v>
      </c>
      <c r="K83">
        <v>122</v>
      </c>
      <c r="L83">
        <v>203</v>
      </c>
      <c r="M83">
        <v>218</v>
      </c>
      <c r="N83" t="s">
        <v>375</v>
      </c>
      <c r="P83" s="177">
        <v>5.6</v>
      </c>
      <c r="Q83" t="s">
        <v>371</v>
      </c>
      <c r="R83" t="s">
        <v>353</v>
      </c>
      <c r="S83" t="s">
        <v>354</v>
      </c>
      <c r="T83" t="s">
        <v>355</v>
      </c>
      <c r="W83" t="s">
        <v>381</v>
      </c>
      <c r="X83" t="s">
        <v>380</v>
      </c>
      <c r="Y83" t="s">
        <v>314</v>
      </c>
      <c r="Z83">
        <v>0</v>
      </c>
      <c r="AC83">
        <v>0</v>
      </c>
    </row>
    <row r="84" spans="1:30" x14ac:dyDescent="0.25">
      <c r="A84">
        <v>25631</v>
      </c>
      <c r="B84">
        <v>2201001000</v>
      </c>
      <c r="C84">
        <v>505</v>
      </c>
      <c r="D84" s="176" t="s">
        <v>347</v>
      </c>
      <c r="E84" t="s">
        <v>348</v>
      </c>
      <c r="F84" t="s">
        <v>349</v>
      </c>
      <c r="G84" t="s">
        <v>350</v>
      </c>
      <c r="H84">
        <v>106990</v>
      </c>
      <c r="I84" t="s">
        <v>382</v>
      </c>
      <c r="J84" t="s">
        <v>383</v>
      </c>
      <c r="K84">
        <v>25</v>
      </c>
      <c r="L84">
        <v>0</v>
      </c>
      <c r="M84">
        <v>129</v>
      </c>
      <c r="N84" t="s">
        <v>264</v>
      </c>
      <c r="P84" s="177">
        <v>3.0899999999999997E-7</v>
      </c>
      <c r="Q84" t="s">
        <v>265</v>
      </c>
      <c r="R84" t="s">
        <v>353</v>
      </c>
      <c r="S84" t="s">
        <v>354</v>
      </c>
      <c r="T84" t="s">
        <v>355</v>
      </c>
      <c r="W84" t="s">
        <v>356</v>
      </c>
      <c r="X84" t="s">
        <v>357</v>
      </c>
      <c r="Y84" t="s">
        <v>314</v>
      </c>
      <c r="Z84">
        <v>0</v>
      </c>
      <c r="AC84">
        <v>3</v>
      </c>
      <c r="AD84" t="s">
        <v>356</v>
      </c>
    </row>
    <row r="85" spans="1:30" x14ac:dyDescent="0.25">
      <c r="A85">
        <v>25632</v>
      </c>
      <c r="B85">
        <v>2201001000</v>
      </c>
      <c r="C85">
        <v>505</v>
      </c>
      <c r="D85" s="176" t="s">
        <v>347</v>
      </c>
      <c r="E85" t="s">
        <v>348</v>
      </c>
      <c r="F85" t="s">
        <v>349</v>
      </c>
      <c r="G85" t="s">
        <v>350</v>
      </c>
      <c r="H85">
        <v>106990</v>
      </c>
      <c r="I85" t="s">
        <v>382</v>
      </c>
      <c r="J85" t="s">
        <v>383</v>
      </c>
      <c r="K85">
        <v>25</v>
      </c>
      <c r="L85">
        <v>0</v>
      </c>
      <c r="M85">
        <v>129</v>
      </c>
      <c r="N85" t="s">
        <v>264</v>
      </c>
      <c r="P85" s="177">
        <v>3.9899999999999999E-6</v>
      </c>
      <c r="Q85" t="s">
        <v>265</v>
      </c>
      <c r="R85" t="s">
        <v>353</v>
      </c>
      <c r="S85" t="s">
        <v>354</v>
      </c>
      <c r="T85" t="s">
        <v>355</v>
      </c>
      <c r="W85" t="s">
        <v>359</v>
      </c>
      <c r="X85" t="s">
        <v>357</v>
      </c>
      <c r="Y85" t="s">
        <v>314</v>
      </c>
      <c r="Z85">
        <v>0</v>
      </c>
      <c r="AC85">
        <v>3</v>
      </c>
      <c r="AD85" t="s">
        <v>359</v>
      </c>
    </row>
    <row r="86" spans="1:30" x14ac:dyDescent="0.25">
      <c r="A86">
        <v>25633</v>
      </c>
      <c r="B86">
        <v>2201001000</v>
      </c>
      <c r="C86">
        <v>505</v>
      </c>
      <c r="D86" s="176" t="s">
        <v>347</v>
      </c>
      <c r="E86" t="s">
        <v>348</v>
      </c>
      <c r="F86" t="s">
        <v>349</v>
      </c>
      <c r="G86" t="s">
        <v>350</v>
      </c>
      <c r="H86">
        <v>106990</v>
      </c>
      <c r="I86" t="s">
        <v>382</v>
      </c>
      <c r="J86" t="s">
        <v>383</v>
      </c>
      <c r="K86">
        <v>25</v>
      </c>
      <c r="L86">
        <v>0</v>
      </c>
      <c r="M86">
        <v>129</v>
      </c>
      <c r="N86" t="s">
        <v>264</v>
      </c>
      <c r="P86" s="177">
        <v>6.5300000000000002E-6</v>
      </c>
      <c r="Q86" t="s">
        <v>265</v>
      </c>
      <c r="R86" t="s">
        <v>353</v>
      </c>
      <c r="S86" t="s">
        <v>354</v>
      </c>
      <c r="T86" t="s">
        <v>355</v>
      </c>
      <c r="W86" t="s">
        <v>358</v>
      </c>
      <c r="X86" t="s">
        <v>357</v>
      </c>
      <c r="Y86" t="s">
        <v>314</v>
      </c>
      <c r="Z86">
        <v>0</v>
      </c>
      <c r="AC86">
        <v>3</v>
      </c>
      <c r="AD86" t="s">
        <v>358</v>
      </c>
    </row>
    <row r="87" spans="1:30" x14ac:dyDescent="0.25">
      <c r="A87">
        <v>25634</v>
      </c>
      <c r="B87">
        <v>2201001000</v>
      </c>
      <c r="C87">
        <v>505</v>
      </c>
      <c r="D87" s="176" t="s">
        <v>347</v>
      </c>
      <c r="E87" t="s">
        <v>348</v>
      </c>
      <c r="F87" t="s">
        <v>349</v>
      </c>
      <c r="G87" t="s">
        <v>350</v>
      </c>
      <c r="H87">
        <v>106990</v>
      </c>
      <c r="I87" t="s">
        <v>382</v>
      </c>
      <c r="J87" t="s">
        <v>383</v>
      </c>
      <c r="K87">
        <v>25</v>
      </c>
      <c r="L87">
        <v>99</v>
      </c>
      <c r="M87">
        <v>169</v>
      </c>
      <c r="N87" t="s">
        <v>361</v>
      </c>
      <c r="P87" s="177">
        <v>1.1000000000000001E-7</v>
      </c>
      <c r="Q87" t="s">
        <v>265</v>
      </c>
      <c r="R87" t="s">
        <v>353</v>
      </c>
      <c r="S87" t="s">
        <v>354</v>
      </c>
      <c r="T87" t="s">
        <v>355</v>
      </c>
      <c r="W87" t="s">
        <v>364</v>
      </c>
      <c r="X87" t="s">
        <v>357</v>
      </c>
      <c r="Y87" t="s">
        <v>314</v>
      </c>
      <c r="Z87">
        <v>0</v>
      </c>
      <c r="AC87">
        <v>4</v>
      </c>
      <c r="AD87" t="s">
        <v>364</v>
      </c>
    </row>
    <row r="88" spans="1:30" x14ac:dyDescent="0.25">
      <c r="A88">
        <v>25635</v>
      </c>
      <c r="B88">
        <v>2201001000</v>
      </c>
      <c r="C88">
        <v>505</v>
      </c>
      <c r="D88" s="176" t="s">
        <v>347</v>
      </c>
      <c r="E88" t="s">
        <v>348</v>
      </c>
      <c r="F88" t="s">
        <v>349</v>
      </c>
      <c r="G88" t="s">
        <v>350</v>
      </c>
      <c r="H88">
        <v>106990</v>
      </c>
      <c r="I88" t="s">
        <v>382</v>
      </c>
      <c r="J88" t="s">
        <v>383</v>
      </c>
      <c r="K88">
        <v>25</v>
      </c>
      <c r="L88">
        <v>99</v>
      </c>
      <c r="M88">
        <v>169</v>
      </c>
      <c r="N88" t="s">
        <v>361</v>
      </c>
      <c r="P88" s="177">
        <v>1.54E-7</v>
      </c>
      <c r="Q88" t="s">
        <v>265</v>
      </c>
      <c r="R88" t="s">
        <v>353</v>
      </c>
      <c r="S88" t="s">
        <v>354</v>
      </c>
      <c r="T88" t="s">
        <v>355</v>
      </c>
      <c r="W88" t="s">
        <v>365</v>
      </c>
      <c r="X88" t="s">
        <v>357</v>
      </c>
      <c r="Y88" t="s">
        <v>314</v>
      </c>
      <c r="Z88">
        <v>0</v>
      </c>
      <c r="AC88">
        <v>4</v>
      </c>
      <c r="AD88" t="s">
        <v>365</v>
      </c>
    </row>
    <row r="89" spans="1:30" x14ac:dyDescent="0.25">
      <c r="A89">
        <v>25636</v>
      </c>
      <c r="B89">
        <v>2201001000</v>
      </c>
      <c r="C89">
        <v>505</v>
      </c>
      <c r="D89" s="176" t="s">
        <v>347</v>
      </c>
      <c r="E89" t="s">
        <v>348</v>
      </c>
      <c r="F89" t="s">
        <v>349</v>
      </c>
      <c r="G89" t="s">
        <v>350</v>
      </c>
      <c r="H89">
        <v>106990</v>
      </c>
      <c r="I89" t="s">
        <v>382</v>
      </c>
      <c r="J89" t="s">
        <v>383</v>
      </c>
      <c r="K89">
        <v>25</v>
      </c>
      <c r="L89">
        <v>99</v>
      </c>
      <c r="M89">
        <v>169</v>
      </c>
      <c r="N89" t="s">
        <v>361</v>
      </c>
      <c r="P89" s="177">
        <v>4.4099999999999998E-8</v>
      </c>
      <c r="Q89" t="s">
        <v>265</v>
      </c>
      <c r="R89" t="s">
        <v>353</v>
      </c>
      <c r="S89" t="s">
        <v>354</v>
      </c>
      <c r="T89" t="s">
        <v>355</v>
      </c>
      <c r="W89" t="s">
        <v>362</v>
      </c>
      <c r="X89" t="s">
        <v>357</v>
      </c>
      <c r="Y89" t="s">
        <v>314</v>
      </c>
      <c r="Z89">
        <v>0</v>
      </c>
      <c r="AC89">
        <v>4</v>
      </c>
      <c r="AD89" t="s">
        <v>362</v>
      </c>
    </row>
    <row r="90" spans="1:30" x14ac:dyDescent="0.25">
      <c r="A90">
        <v>25637</v>
      </c>
      <c r="B90">
        <v>2201001000</v>
      </c>
      <c r="C90">
        <v>505</v>
      </c>
      <c r="D90" s="176" t="s">
        <v>347</v>
      </c>
      <c r="E90" t="s">
        <v>348</v>
      </c>
      <c r="F90" t="s">
        <v>349</v>
      </c>
      <c r="G90" t="s">
        <v>350</v>
      </c>
      <c r="H90">
        <v>106990</v>
      </c>
      <c r="I90" t="s">
        <v>382</v>
      </c>
      <c r="J90" t="s">
        <v>383</v>
      </c>
      <c r="K90">
        <v>25</v>
      </c>
      <c r="L90">
        <v>99</v>
      </c>
      <c r="M90">
        <v>169</v>
      </c>
      <c r="N90" t="s">
        <v>361</v>
      </c>
      <c r="P90" s="177">
        <v>7.2799999999999995E-7</v>
      </c>
      <c r="Q90" t="s">
        <v>265</v>
      </c>
      <c r="R90" t="s">
        <v>353</v>
      </c>
      <c r="S90" t="s">
        <v>354</v>
      </c>
      <c r="T90" t="s">
        <v>355</v>
      </c>
      <c r="W90" t="s">
        <v>363</v>
      </c>
      <c r="X90" t="s">
        <v>357</v>
      </c>
      <c r="Y90" t="s">
        <v>314</v>
      </c>
      <c r="Z90">
        <v>0</v>
      </c>
      <c r="AC90">
        <v>4</v>
      </c>
      <c r="AD90" t="s">
        <v>363</v>
      </c>
    </row>
    <row r="91" spans="1:30" x14ac:dyDescent="0.25">
      <c r="A91">
        <v>25638</v>
      </c>
      <c r="B91">
        <v>2201001000</v>
      </c>
      <c r="C91">
        <v>505</v>
      </c>
      <c r="D91" s="176" t="s">
        <v>347</v>
      </c>
      <c r="E91" t="s">
        <v>348</v>
      </c>
      <c r="F91" t="s">
        <v>349</v>
      </c>
      <c r="G91" t="s">
        <v>350</v>
      </c>
      <c r="H91">
        <v>50000</v>
      </c>
      <c r="I91" t="s">
        <v>384</v>
      </c>
      <c r="J91" t="s">
        <v>385</v>
      </c>
      <c r="K91">
        <v>210</v>
      </c>
      <c r="L91">
        <v>0</v>
      </c>
      <c r="M91">
        <v>129</v>
      </c>
      <c r="N91" t="s">
        <v>264</v>
      </c>
      <c r="P91" s="177">
        <v>1.0699999999999999E-5</v>
      </c>
      <c r="Q91" t="s">
        <v>265</v>
      </c>
      <c r="R91" t="s">
        <v>353</v>
      </c>
      <c r="S91" t="s">
        <v>354</v>
      </c>
      <c r="T91" t="s">
        <v>355</v>
      </c>
      <c r="W91" t="s">
        <v>360</v>
      </c>
      <c r="X91" t="s">
        <v>357</v>
      </c>
      <c r="Y91" t="s">
        <v>314</v>
      </c>
      <c r="Z91">
        <v>0</v>
      </c>
      <c r="AC91">
        <v>4</v>
      </c>
      <c r="AD91" t="s">
        <v>360</v>
      </c>
    </row>
    <row r="92" spans="1:30" x14ac:dyDescent="0.25">
      <c r="A92">
        <v>25639</v>
      </c>
      <c r="B92">
        <v>2201001000</v>
      </c>
      <c r="C92">
        <v>505</v>
      </c>
      <c r="D92" s="176" t="s">
        <v>347</v>
      </c>
      <c r="E92" t="s">
        <v>348</v>
      </c>
      <c r="F92" t="s">
        <v>349</v>
      </c>
      <c r="G92" t="s">
        <v>350</v>
      </c>
      <c r="H92">
        <v>50000</v>
      </c>
      <c r="I92" t="s">
        <v>384</v>
      </c>
      <c r="J92" t="s">
        <v>385</v>
      </c>
      <c r="K92">
        <v>210</v>
      </c>
      <c r="L92">
        <v>0</v>
      </c>
      <c r="M92">
        <v>129</v>
      </c>
      <c r="N92" t="s">
        <v>264</v>
      </c>
      <c r="P92" s="177">
        <v>1.6100000000000001E-4</v>
      </c>
      <c r="Q92" t="s">
        <v>265</v>
      </c>
      <c r="R92" t="s">
        <v>353</v>
      </c>
      <c r="S92" t="s">
        <v>354</v>
      </c>
      <c r="T92" t="s">
        <v>355</v>
      </c>
      <c r="W92" t="s">
        <v>358</v>
      </c>
      <c r="X92" t="s">
        <v>357</v>
      </c>
      <c r="Y92" t="s">
        <v>314</v>
      </c>
      <c r="Z92">
        <v>0</v>
      </c>
      <c r="AC92">
        <v>4</v>
      </c>
      <c r="AD92" t="s">
        <v>358</v>
      </c>
    </row>
    <row r="93" spans="1:30" x14ac:dyDescent="0.25">
      <c r="A93">
        <v>25640</v>
      </c>
      <c r="B93">
        <v>2201001000</v>
      </c>
      <c r="C93">
        <v>505</v>
      </c>
      <c r="D93" s="176" t="s">
        <v>347</v>
      </c>
      <c r="E93" t="s">
        <v>348</v>
      </c>
      <c r="F93" t="s">
        <v>349</v>
      </c>
      <c r="G93" t="s">
        <v>350</v>
      </c>
      <c r="H93">
        <v>50000</v>
      </c>
      <c r="I93" t="s">
        <v>384</v>
      </c>
      <c r="J93" t="s">
        <v>385</v>
      </c>
      <c r="K93">
        <v>210</v>
      </c>
      <c r="L93">
        <v>0</v>
      </c>
      <c r="M93">
        <v>129</v>
      </c>
      <c r="N93" t="s">
        <v>264</v>
      </c>
      <c r="P93" s="177">
        <v>1.8600000000000001E-5</v>
      </c>
      <c r="Q93" t="s">
        <v>265</v>
      </c>
      <c r="R93" t="s">
        <v>353</v>
      </c>
      <c r="S93" t="s">
        <v>354</v>
      </c>
      <c r="T93" t="s">
        <v>355</v>
      </c>
      <c r="W93" t="s">
        <v>356</v>
      </c>
      <c r="X93" t="s">
        <v>357</v>
      </c>
      <c r="Y93" t="s">
        <v>314</v>
      </c>
      <c r="Z93">
        <v>0</v>
      </c>
      <c r="AC93">
        <v>4</v>
      </c>
      <c r="AD93" t="s">
        <v>356</v>
      </c>
    </row>
    <row r="94" spans="1:30" x14ac:dyDescent="0.25">
      <c r="A94">
        <v>25641</v>
      </c>
      <c r="B94">
        <v>2201001000</v>
      </c>
      <c r="C94">
        <v>505</v>
      </c>
      <c r="D94" s="176" t="s">
        <v>347</v>
      </c>
      <c r="E94" t="s">
        <v>348</v>
      </c>
      <c r="F94" t="s">
        <v>349</v>
      </c>
      <c r="G94" t="s">
        <v>350</v>
      </c>
      <c r="H94">
        <v>50000</v>
      </c>
      <c r="I94" t="s">
        <v>384</v>
      </c>
      <c r="J94" t="s">
        <v>385</v>
      </c>
      <c r="K94">
        <v>210</v>
      </c>
      <c r="L94">
        <v>0</v>
      </c>
      <c r="M94">
        <v>129</v>
      </c>
      <c r="N94" t="s">
        <v>264</v>
      </c>
      <c r="P94" s="177">
        <v>1.8799999999999999E-4</v>
      </c>
      <c r="Q94" t="s">
        <v>265</v>
      </c>
      <c r="R94" t="s">
        <v>353</v>
      </c>
      <c r="S94" t="s">
        <v>354</v>
      </c>
      <c r="T94" t="s">
        <v>355</v>
      </c>
      <c r="W94" t="s">
        <v>359</v>
      </c>
      <c r="X94" t="s">
        <v>357</v>
      </c>
      <c r="Y94" t="s">
        <v>314</v>
      </c>
      <c r="Z94">
        <v>0</v>
      </c>
      <c r="AC94">
        <v>4</v>
      </c>
      <c r="AD94" t="s">
        <v>359</v>
      </c>
    </row>
    <row r="95" spans="1:30" x14ac:dyDescent="0.25">
      <c r="A95">
        <v>25642</v>
      </c>
      <c r="B95">
        <v>2201001000</v>
      </c>
      <c r="C95">
        <v>505</v>
      </c>
      <c r="D95" s="176" t="s">
        <v>347</v>
      </c>
      <c r="E95" t="s">
        <v>348</v>
      </c>
      <c r="F95" t="s">
        <v>349</v>
      </c>
      <c r="G95" t="s">
        <v>350</v>
      </c>
      <c r="H95">
        <v>50000</v>
      </c>
      <c r="I95" t="s">
        <v>384</v>
      </c>
      <c r="J95" t="s">
        <v>385</v>
      </c>
      <c r="K95">
        <v>210</v>
      </c>
      <c r="L95">
        <v>99</v>
      </c>
      <c r="M95">
        <v>169</v>
      </c>
      <c r="N95" t="s">
        <v>361</v>
      </c>
      <c r="P95" s="177">
        <v>1.5999999999999999E-5</v>
      </c>
      <c r="Q95" t="s">
        <v>265</v>
      </c>
      <c r="R95" t="s">
        <v>353</v>
      </c>
      <c r="S95" t="s">
        <v>354</v>
      </c>
      <c r="T95" t="s">
        <v>355</v>
      </c>
      <c r="W95" t="s">
        <v>365</v>
      </c>
      <c r="X95" t="s">
        <v>357</v>
      </c>
      <c r="Y95" t="s">
        <v>314</v>
      </c>
      <c r="Z95">
        <v>0</v>
      </c>
      <c r="AC95">
        <v>2</v>
      </c>
      <c r="AD95" t="s">
        <v>365</v>
      </c>
    </row>
    <row r="96" spans="1:30" x14ac:dyDescent="0.25">
      <c r="A96">
        <v>25643</v>
      </c>
      <c r="B96">
        <v>2201001000</v>
      </c>
      <c r="C96">
        <v>505</v>
      </c>
      <c r="D96" s="176" t="s">
        <v>347</v>
      </c>
      <c r="E96" t="s">
        <v>348</v>
      </c>
      <c r="F96" t="s">
        <v>349</v>
      </c>
      <c r="G96" t="s">
        <v>350</v>
      </c>
      <c r="H96">
        <v>50000</v>
      </c>
      <c r="I96" t="s">
        <v>384</v>
      </c>
      <c r="J96" t="s">
        <v>385</v>
      </c>
      <c r="K96">
        <v>210</v>
      </c>
      <c r="L96">
        <v>99</v>
      </c>
      <c r="M96">
        <v>169</v>
      </c>
      <c r="N96" t="s">
        <v>361</v>
      </c>
      <c r="P96" s="177">
        <v>1.6799999999999998E-5</v>
      </c>
      <c r="Q96" t="s">
        <v>265</v>
      </c>
      <c r="R96" t="s">
        <v>353</v>
      </c>
      <c r="S96" t="s">
        <v>354</v>
      </c>
      <c r="T96" t="s">
        <v>355</v>
      </c>
      <c r="W96" t="s">
        <v>364</v>
      </c>
      <c r="X96" t="s">
        <v>357</v>
      </c>
      <c r="Y96" t="s">
        <v>314</v>
      </c>
      <c r="Z96">
        <v>0</v>
      </c>
      <c r="AC96">
        <v>2</v>
      </c>
      <c r="AD96" t="s">
        <v>364</v>
      </c>
    </row>
    <row r="97" spans="1:30" x14ac:dyDescent="0.25">
      <c r="A97">
        <v>25644</v>
      </c>
      <c r="B97">
        <v>2201001000</v>
      </c>
      <c r="C97">
        <v>505</v>
      </c>
      <c r="D97" s="176" t="s">
        <v>347</v>
      </c>
      <c r="E97" t="s">
        <v>348</v>
      </c>
      <c r="F97" t="s">
        <v>349</v>
      </c>
      <c r="G97" t="s">
        <v>350</v>
      </c>
      <c r="H97">
        <v>50000</v>
      </c>
      <c r="I97" t="s">
        <v>384</v>
      </c>
      <c r="J97" t="s">
        <v>385</v>
      </c>
      <c r="K97">
        <v>210</v>
      </c>
      <c r="L97">
        <v>109</v>
      </c>
      <c r="M97">
        <v>173</v>
      </c>
      <c r="N97" t="s">
        <v>386</v>
      </c>
      <c r="P97" s="177">
        <v>6.2799999999999995E-5</v>
      </c>
      <c r="Q97" t="s">
        <v>265</v>
      </c>
      <c r="R97" t="s">
        <v>353</v>
      </c>
      <c r="S97" t="s">
        <v>354</v>
      </c>
      <c r="T97" t="s">
        <v>355</v>
      </c>
      <c r="W97" t="s">
        <v>362</v>
      </c>
      <c r="X97" t="s">
        <v>357</v>
      </c>
      <c r="Y97" t="s">
        <v>314</v>
      </c>
      <c r="Z97">
        <v>0</v>
      </c>
      <c r="AC97">
        <v>2</v>
      </c>
      <c r="AD97" t="s">
        <v>362</v>
      </c>
    </row>
    <row r="98" spans="1:30" x14ac:dyDescent="0.25">
      <c r="A98">
        <v>25645</v>
      </c>
      <c r="B98">
        <v>2201001000</v>
      </c>
      <c r="C98">
        <v>505</v>
      </c>
      <c r="D98" s="176" t="s">
        <v>347</v>
      </c>
      <c r="E98" t="s">
        <v>348</v>
      </c>
      <c r="F98" t="s">
        <v>349</v>
      </c>
      <c r="G98" t="s">
        <v>350</v>
      </c>
      <c r="H98">
        <v>50000</v>
      </c>
      <c r="I98" t="s">
        <v>384</v>
      </c>
      <c r="J98" t="s">
        <v>385</v>
      </c>
      <c r="K98">
        <v>210</v>
      </c>
      <c r="L98">
        <v>109</v>
      </c>
      <c r="M98">
        <v>173</v>
      </c>
      <c r="N98" t="s">
        <v>386</v>
      </c>
      <c r="P98" s="177">
        <v>7.8999999999999996E-5</v>
      </c>
      <c r="Q98" t="s">
        <v>265</v>
      </c>
      <c r="R98" t="s">
        <v>353</v>
      </c>
      <c r="S98" t="s">
        <v>354</v>
      </c>
      <c r="T98" t="s">
        <v>355</v>
      </c>
      <c r="W98" t="s">
        <v>363</v>
      </c>
      <c r="X98" t="s">
        <v>357</v>
      </c>
      <c r="Y98" t="s">
        <v>314</v>
      </c>
      <c r="Z98">
        <v>0</v>
      </c>
      <c r="AC98">
        <v>2</v>
      </c>
      <c r="AD98" t="s">
        <v>363</v>
      </c>
    </row>
    <row r="99" spans="1:30" x14ac:dyDescent="0.25">
      <c r="A99">
        <v>25646</v>
      </c>
      <c r="B99">
        <v>2201001000</v>
      </c>
      <c r="C99">
        <v>505</v>
      </c>
      <c r="D99" s="176" t="s">
        <v>347</v>
      </c>
      <c r="E99" t="s">
        <v>348</v>
      </c>
      <c r="F99" t="s">
        <v>349</v>
      </c>
      <c r="G99" t="s">
        <v>350</v>
      </c>
      <c r="H99">
        <v>1330207</v>
      </c>
      <c r="I99" t="s">
        <v>327</v>
      </c>
      <c r="J99" t="s">
        <v>328</v>
      </c>
      <c r="K99">
        <v>246</v>
      </c>
      <c r="L99">
        <v>0</v>
      </c>
      <c r="M99">
        <v>129</v>
      </c>
      <c r="N99" t="s">
        <v>264</v>
      </c>
      <c r="P99" s="177">
        <v>2.3900000000000001E-4</v>
      </c>
      <c r="Q99" t="s">
        <v>265</v>
      </c>
      <c r="R99" t="s">
        <v>353</v>
      </c>
      <c r="S99" t="s">
        <v>354</v>
      </c>
      <c r="T99" t="s">
        <v>355</v>
      </c>
      <c r="W99" t="s">
        <v>387</v>
      </c>
      <c r="X99" t="s">
        <v>388</v>
      </c>
      <c r="Y99" t="s">
        <v>314</v>
      </c>
      <c r="Z99">
        <v>0</v>
      </c>
      <c r="AC99">
        <v>0</v>
      </c>
    </row>
    <row r="100" spans="1:30" x14ac:dyDescent="0.25">
      <c r="A100">
        <v>25647</v>
      </c>
      <c r="B100">
        <v>2201001000</v>
      </c>
      <c r="C100">
        <v>505</v>
      </c>
      <c r="D100" s="176" t="s">
        <v>347</v>
      </c>
      <c r="E100" t="s">
        <v>348</v>
      </c>
      <c r="F100" t="s">
        <v>349</v>
      </c>
      <c r="G100" t="s">
        <v>350</v>
      </c>
      <c r="H100">
        <v>91203</v>
      </c>
      <c r="I100" t="s">
        <v>389</v>
      </c>
      <c r="J100" t="s">
        <v>390</v>
      </c>
      <c r="K100">
        <v>291</v>
      </c>
      <c r="L100">
        <v>0</v>
      </c>
      <c r="M100">
        <v>129</v>
      </c>
      <c r="N100" t="s">
        <v>264</v>
      </c>
      <c r="P100" s="177">
        <v>2010</v>
      </c>
      <c r="Q100" t="s">
        <v>371</v>
      </c>
      <c r="R100" t="s">
        <v>353</v>
      </c>
      <c r="S100" t="s">
        <v>354</v>
      </c>
      <c r="T100" t="s">
        <v>355</v>
      </c>
      <c r="W100" t="s">
        <v>391</v>
      </c>
      <c r="X100" t="s">
        <v>380</v>
      </c>
      <c r="Y100" t="s">
        <v>314</v>
      </c>
      <c r="Z100">
        <v>0</v>
      </c>
      <c r="AC100">
        <v>0</v>
      </c>
    </row>
    <row r="101" spans="1:30" x14ac:dyDescent="0.25">
      <c r="A101">
        <v>25648</v>
      </c>
      <c r="B101">
        <v>2201001000</v>
      </c>
      <c r="C101">
        <v>505</v>
      </c>
      <c r="D101" s="176" t="s">
        <v>347</v>
      </c>
      <c r="E101" t="s">
        <v>348</v>
      </c>
      <c r="F101" t="s">
        <v>349</v>
      </c>
      <c r="G101" t="s">
        <v>350</v>
      </c>
      <c r="H101">
        <v>91203</v>
      </c>
      <c r="I101" t="s">
        <v>389</v>
      </c>
      <c r="J101" t="s">
        <v>390</v>
      </c>
      <c r="K101">
        <v>291</v>
      </c>
      <c r="L101">
        <v>203</v>
      </c>
      <c r="M101">
        <v>218</v>
      </c>
      <c r="N101" t="s">
        <v>375</v>
      </c>
      <c r="P101" s="177">
        <v>279</v>
      </c>
      <c r="Q101" t="s">
        <v>371</v>
      </c>
      <c r="R101" t="s">
        <v>353</v>
      </c>
      <c r="S101" t="s">
        <v>354</v>
      </c>
      <c r="T101" t="s">
        <v>355</v>
      </c>
      <c r="W101" t="s">
        <v>392</v>
      </c>
      <c r="X101" t="s">
        <v>380</v>
      </c>
      <c r="Y101" t="s">
        <v>314</v>
      </c>
      <c r="Z101">
        <v>0</v>
      </c>
      <c r="AC101">
        <v>0</v>
      </c>
    </row>
    <row r="102" spans="1:30" x14ac:dyDescent="0.25">
      <c r="A102">
        <v>25649</v>
      </c>
      <c r="B102">
        <v>2201001000</v>
      </c>
      <c r="C102">
        <v>505</v>
      </c>
      <c r="D102" s="176" t="s">
        <v>347</v>
      </c>
      <c r="E102" t="s">
        <v>348</v>
      </c>
      <c r="F102" t="s">
        <v>349</v>
      </c>
      <c r="G102" t="s">
        <v>350</v>
      </c>
      <c r="H102">
        <v>1634044</v>
      </c>
      <c r="I102" t="s">
        <v>393</v>
      </c>
      <c r="J102" t="s">
        <v>394</v>
      </c>
      <c r="K102">
        <v>385</v>
      </c>
      <c r="L102">
        <v>0</v>
      </c>
      <c r="M102">
        <v>129</v>
      </c>
      <c r="N102" t="s">
        <v>264</v>
      </c>
      <c r="P102" s="177">
        <v>1.8500000000000001E-6</v>
      </c>
      <c r="Q102" t="s">
        <v>265</v>
      </c>
      <c r="R102" t="s">
        <v>353</v>
      </c>
      <c r="S102" t="s">
        <v>354</v>
      </c>
      <c r="T102" t="s">
        <v>355</v>
      </c>
      <c r="W102" t="s">
        <v>360</v>
      </c>
      <c r="X102" t="s">
        <v>357</v>
      </c>
      <c r="Y102" t="s">
        <v>314</v>
      </c>
      <c r="Z102">
        <v>0</v>
      </c>
      <c r="AC102">
        <v>4</v>
      </c>
      <c r="AD102" t="s">
        <v>360</v>
      </c>
    </row>
    <row r="103" spans="1:30" x14ac:dyDescent="0.25">
      <c r="A103">
        <v>25650</v>
      </c>
      <c r="B103">
        <v>2201001000</v>
      </c>
      <c r="C103">
        <v>505</v>
      </c>
      <c r="D103" s="176" t="s">
        <v>347</v>
      </c>
      <c r="E103" t="s">
        <v>348</v>
      </c>
      <c r="F103" t="s">
        <v>349</v>
      </c>
      <c r="G103" t="s">
        <v>350</v>
      </c>
      <c r="H103">
        <v>1634044</v>
      </c>
      <c r="I103" t="s">
        <v>393</v>
      </c>
      <c r="J103" t="s">
        <v>394</v>
      </c>
      <c r="K103">
        <v>385</v>
      </c>
      <c r="L103">
        <v>0</v>
      </c>
      <c r="M103">
        <v>129</v>
      </c>
      <c r="N103" t="s">
        <v>264</v>
      </c>
      <c r="P103" s="177">
        <v>2.3099999999999999E-5</v>
      </c>
      <c r="Q103" t="s">
        <v>265</v>
      </c>
      <c r="R103" t="s">
        <v>353</v>
      </c>
      <c r="S103" t="s">
        <v>354</v>
      </c>
      <c r="T103" t="s">
        <v>355</v>
      </c>
      <c r="W103" t="s">
        <v>358</v>
      </c>
      <c r="X103" t="s">
        <v>357</v>
      </c>
      <c r="Y103" t="s">
        <v>314</v>
      </c>
      <c r="Z103">
        <v>0</v>
      </c>
      <c r="AC103">
        <v>4</v>
      </c>
      <c r="AD103" t="s">
        <v>358</v>
      </c>
    </row>
    <row r="104" spans="1:30" x14ac:dyDescent="0.25">
      <c r="A104">
        <v>25651</v>
      </c>
      <c r="B104">
        <v>2201001000</v>
      </c>
      <c r="C104">
        <v>505</v>
      </c>
      <c r="D104" s="176" t="s">
        <v>347</v>
      </c>
      <c r="E104" t="s">
        <v>348</v>
      </c>
      <c r="F104" t="s">
        <v>349</v>
      </c>
      <c r="G104" t="s">
        <v>350</v>
      </c>
      <c r="H104">
        <v>1634044</v>
      </c>
      <c r="I104" t="s">
        <v>393</v>
      </c>
      <c r="J104" t="s">
        <v>394</v>
      </c>
      <c r="K104">
        <v>385</v>
      </c>
      <c r="L104">
        <v>0</v>
      </c>
      <c r="M104">
        <v>129</v>
      </c>
      <c r="N104" t="s">
        <v>264</v>
      </c>
      <c r="P104" s="177">
        <v>2.87E-5</v>
      </c>
      <c r="Q104" t="s">
        <v>265</v>
      </c>
      <c r="R104" t="s">
        <v>353</v>
      </c>
      <c r="S104" t="s">
        <v>354</v>
      </c>
      <c r="T104" t="s">
        <v>355</v>
      </c>
      <c r="W104" t="s">
        <v>359</v>
      </c>
      <c r="X104" t="s">
        <v>357</v>
      </c>
      <c r="Y104" t="s">
        <v>314</v>
      </c>
      <c r="Z104">
        <v>0</v>
      </c>
      <c r="AC104">
        <v>4</v>
      </c>
      <c r="AD104" t="s">
        <v>359</v>
      </c>
    </row>
    <row r="105" spans="1:30" x14ac:dyDescent="0.25">
      <c r="A105">
        <v>25652</v>
      </c>
      <c r="B105">
        <v>2201001000</v>
      </c>
      <c r="C105">
        <v>505</v>
      </c>
      <c r="D105" s="176" t="s">
        <v>347</v>
      </c>
      <c r="E105" t="s">
        <v>348</v>
      </c>
      <c r="F105" t="s">
        <v>349</v>
      </c>
      <c r="G105" t="s">
        <v>350</v>
      </c>
      <c r="H105">
        <v>1634044</v>
      </c>
      <c r="I105" t="s">
        <v>393</v>
      </c>
      <c r="J105" t="s">
        <v>394</v>
      </c>
      <c r="K105">
        <v>385</v>
      </c>
      <c r="L105">
        <v>0</v>
      </c>
      <c r="M105">
        <v>129</v>
      </c>
      <c r="N105" t="s">
        <v>264</v>
      </c>
      <c r="P105" s="177">
        <v>6.9700000000000002E-6</v>
      </c>
      <c r="Q105" t="s">
        <v>265</v>
      </c>
      <c r="R105" t="s">
        <v>353</v>
      </c>
      <c r="S105" t="s">
        <v>354</v>
      </c>
      <c r="T105" t="s">
        <v>355</v>
      </c>
      <c r="W105" t="s">
        <v>356</v>
      </c>
      <c r="X105" t="s">
        <v>357</v>
      </c>
      <c r="Y105" t="s">
        <v>314</v>
      </c>
      <c r="Z105">
        <v>0</v>
      </c>
      <c r="AC105">
        <v>4</v>
      </c>
      <c r="AD105" t="s">
        <v>356</v>
      </c>
    </row>
    <row r="106" spans="1:30" x14ac:dyDescent="0.25">
      <c r="A106">
        <v>25653</v>
      </c>
      <c r="B106">
        <v>2201001000</v>
      </c>
      <c r="C106">
        <v>505</v>
      </c>
      <c r="D106" s="176" t="s">
        <v>347</v>
      </c>
      <c r="E106" t="s">
        <v>348</v>
      </c>
      <c r="F106" t="s">
        <v>349</v>
      </c>
      <c r="G106" t="s">
        <v>350</v>
      </c>
      <c r="H106">
        <v>1634044</v>
      </c>
      <c r="I106" t="s">
        <v>393</v>
      </c>
      <c r="J106" t="s">
        <v>394</v>
      </c>
      <c r="K106">
        <v>385</v>
      </c>
      <c r="L106">
        <v>99</v>
      </c>
      <c r="M106">
        <v>169</v>
      </c>
      <c r="N106" t="s">
        <v>361</v>
      </c>
      <c r="P106" s="177">
        <v>1.01E-5</v>
      </c>
      <c r="Q106" t="s">
        <v>265</v>
      </c>
      <c r="R106" t="s">
        <v>353</v>
      </c>
      <c r="S106" t="s">
        <v>354</v>
      </c>
      <c r="T106" t="s">
        <v>355</v>
      </c>
      <c r="W106" t="s">
        <v>364</v>
      </c>
      <c r="X106" t="s">
        <v>357</v>
      </c>
      <c r="Y106" t="s">
        <v>314</v>
      </c>
      <c r="Z106">
        <v>0</v>
      </c>
      <c r="AC106">
        <v>4</v>
      </c>
      <c r="AD106" t="s">
        <v>364</v>
      </c>
    </row>
    <row r="107" spans="1:30" x14ac:dyDescent="0.25">
      <c r="A107">
        <v>25654</v>
      </c>
      <c r="B107">
        <v>2201001000</v>
      </c>
      <c r="C107">
        <v>505</v>
      </c>
      <c r="D107" s="176" t="s">
        <v>347</v>
      </c>
      <c r="E107" t="s">
        <v>348</v>
      </c>
      <c r="F107" t="s">
        <v>349</v>
      </c>
      <c r="G107" t="s">
        <v>350</v>
      </c>
      <c r="H107">
        <v>1634044</v>
      </c>
      <c r="I107" t="s">
        <v>393</v>
      </c>
      <c r="J107" t="s">
        <v>394</v>
      </c>
      <c r="K107">
        <v>385</v>
      </c>
      <c r="L107">
        <v>99</v>
      </c>
      <c r="M107">
        <v>169</v>
      </c>
      <c r="N107" t="s">
        <v>361</v>
      </c>
      <c r="P107" s="177">
        <v>2.6100000000000001E-5</v>
      </c>
      <c r="Q107" t="s">
        <v>265</v>
      </c>
      <c r="R107" t="s">
        <v>353</v>
      </c>
      <c r="S107" t="s">
        <v>354</v>
      </c>
      <c r="T107" t="s">
        <v>355</v>
      </c>
      <c r="W107" t="s">
        <v>363</v>
      </c>
      <c r="X107" t="s">
        <v>357</v>
      </c>
      <c r="Y107" t="s">
        <v>314</v>
      </c>
      <c r="Z107">
        <v>0</v>
      </c>
      <c r="AC107">
        <v>4</v>
      </c>
      <c r="AD107" t="s">
        <v>363</v>
      </c>
    </row>
    <row r="108" spans="1:30" x14ac:dyDescent="0.25">
      <c r="A108">
        <v>25655</v>
      </c>
      <c r="B108">
        <v>2201001000</v>
      </c>
      <c r="C108">
        <v>505</v>
      </c>
      <c r="D108" s="176" t="s">
        <v>347</v>
      </c>
      <c r="E108" t="s">
        <v>348</v>
      </c>
      <c r="F108" t="s">
        <v>349</v>
      </c>
      <c r="G108" t="s">
        <v>350</v>
      </c>
      <c r="H108">
        <v>1634044</v>
      </c>
      <c r="I108" t="s">
        <v>393</v>
      </c>
      <c r="J108" t="s">
        <v>394</v>
      </c>
      <c r="K108">
        <v>385</v>
      </c>
      <c r="L108">
        <v>99</v>
      </c>
      <c r="M108">
        <v>169</v>
      </c>
      <c r="N108" t="s">
        <v>361</v>
      </c>
      <c r="P108" s="177">
        <v>3.1300000000000001E-6</v>
      </c>
      <c r="Q108" t="s">
        <v>265</v>
      </c>
      <c r="R108" t="s">
        <v>353</v>
      </c>
      <c r="S108" t="s">
        <v>354</v>
      </c>
      <c r="T108" t="s">
        <v>355</v>
      </c>
      <c r="W108" t="s">
        <v>365</v>
      </c>
      <c r="X108" t="s">
        <v>357</v>
      </c>
      <c r="Y108" t="s">
        <v>314</v>
      </c>
      <c r="Z108">
        <v>0</v>
      </c>
      <c r="AC108">
        <v>4</v>
      </c>
      <c r="AD108" t="s">
        <v>365</v>
      </c>
    </row>
    <row r="109" spans="1:30" x14ac:dyDescent="0.25">
      <c r="A109">
        <v>25656</v>
      </c>
      <c r="B109">
        <v>2201001000</v>
      </c>
      <c r="C109">
        <v>505</v>
      </c>
      <c r="D109" s="176" t="s">
        <v>347</v>
      </c>
      <c r="E109" t="s">
        <v>348</v>
      </c>
      <c r="F109" t="s">
        <v>349</v>
      </c>
      <c r="G109" t="s">
        <v>350</v>
      </c>
      <c r="H109">
        <v>1634044</v>
      </c>
      <c r="I109" t="s">
        <v>393</v>
      </c>
      <c r="J109" t="s">
        <v>394</v>
      </c>
      <c r="K109">
        <v>385</v>
      </c>
      <c r="L109">
        <v>99</v>
      </c>
      <c r="M109">
        <v>169</v>
      </c>
      <c r="N109" t="s">
        <v>361</v>
      </c>
      <c r="P109" s="177">
        <v>5.3600000000000004E-6</v>
      </c>
      <c r="Q109" t="s">
        <v>265</v>
      </c>
      <c r="R109" t="s">
        <v>353</v>
      </c>
      <c r="S109" t="s">
        <v>354</v>
      </c>
      <c r="T109" t="s">
        <v>355</v>
      </c>
      <c r="W109" t="s">
        <v>362</v>
      </c>
      <c r="X109" t="s">
        <v>357</v>
      </c>
      <c r="Y109" t="s">
        <v>314</v>
      </c>
      <c r="Z109">
        <v>0</v>
      </c>
      <c r="AC109">
        <v>4</v>
      </c>
      <c r="AD109" t="s">
        <v>362</v>
      </c>
    </row>
    <row r="110" spans="1:30" x14ac:dyDescent="0.25">
      <c r="A110">
        <v>25657</v>
      </c>
      <c r="B110">
        <v>2201001000</v>
      </c>
      <c r="C110">
        <v>505</v>
      </c>
      <c r="D110" s="176" t="s">
        <v>347</v>
      </c>
      <c r="E110" t="s">
        <v>348</v>
      </c>
      <c r="F110" t="s">
        <v>349</v>
      </c>
      <c r="G110" t="s">
        <v>350</v>
      </c>
      <c r="H110">
        <v>108883</v>
      </c>
      <c r="I110" t="s">
        <v>333</v>
      </c>
      <c r="J110" t="s">
        <v>334</v>
      </c>
      <c r="K110">
        <v>397</v>
      </c>
      <c r="L110">
        <v>0</v>
      </c>
      <c r="M110">
        <v>129</v>
      </c>
      <c r="N110" t="s">
        <v>264</v>
      </c>
      <c r="P110" s="177">
        <v>6.5400000000000004E-5</v>
      </c>
      <c r="Q110" t="s">
        <v>265</v>
      </c>
      <c r="R110" t="s">
        <v>353</v>
      </c>
      <c r="S110" t="s">
        <v>354</v>
      </c>
      <c r="T110" t="s">
        <v>355</v>
      </c>
      <c r="W110" t="s">
        <v>356</v>
      </c>
      <c r="X110" t="s">
        <v>357</v>
      </c>
      <c r="Y110" t="s">
        <v>314</v>
      </c>
      <c r="Z110">
        <v>0</v>
      </c>
      <c r="AC110">
        <v>5</v>
      </c>
      <c r="AD110" t="s">
        <v>356</v>
      </c>
    </row>
    <row r="111" spans="1:30" x14ac:dyDescent="0.25">
      <c r="A111">
        <v>25658</v>
      </c>
      <c r="B111">
        <v>2201001000</v>
      </c>
      <c r="C111">
        <v>505</v>
      </c>
      <c r="D111" s="176" t="s">
        <v>347</v>
      </c>
      <c r="E111" t="s">
        <v>348</v>
      </c>
      <c r="F111" t="s">
        <v>349</v>
      </c>
      <c r="G111" t="s">
        <v>350</v>
      </c>
      <c r="H111">
        <v>108883</v>
      </c>
      <c r="I111" t="s">
        <v>333</v>
      </c>
      <c r="J111" t="s">
        <v>334</v>
      </c>
      <c r="K111">
        <v>397</v>
      </c>
      <c r="L111">
        <v>0</v>
      </c>
      <c r="M111">
        <v>129</v>
      </c>
      <c r="N111" t="s">
        <v>264</v>
      </c>
      <c r="P111" s="177">
        <v>6.6099999999999994E-5</v>
      </c>
      <c r="Q111" t="s">
        <v>265</v>
      </c>
      <c r="R111" t="s">
        <v>353</v>
      </c>
      <c r="S111" t="s">
        <v>354</v>
      </c>
      <c r="T111" t="s">
        <v>355</v>
      </c>
      <c r="W111" t="s">
        <v>360</v>
      </c>
      <c r="X111" t="s">
        <v>357</v>
      </c>
      <c r="Y111" t="s">
        <v>314</v>
      </c>
      <c r="Z111">
        <v>0</v>
      </c>
      <c r="AC111">
        <v>5</v>
      </c>
      <c r="AD111" t="s">
        <v>360</v>
      </c>
    </row>
    <row r="112" spans="1:30" x14ac:dyDescent="0.25">
      <c r="A112">
        <v>25659</v>
      </c>
      <c r="B112">
        <v>2201001000</v>
      </c>
      <c r="C112">
        <v>505</v>
      </c>
      <c r="D112" s="176" t="s">
        <v>347</v>
      </c>
      <c r="E112" t="s">
        <v>348</v>
      </c>
      <c r="F112" t="s">
        <v>349</v>
      </c>
      <c r="G112" t="s">
        <v>350</v>
      </c>
      <c r="H112">
        <v>108883</v>
      </c>
      <c r="I112" t="s">
        <v>333</v>
      </c>
      <c r="J112" t="s">
        <v>334</v>
      </c>
      <c r="K112">
        <v>397</v>
      </c>
      <c r="L112">
        <v>0</v>
      </c>
      <c r="M112">
        <v>129</v>
      </c>
      <c r="N112" t="s">
        <v>264</v>
      </c>
      <c r="P112" s="177">
        <v>6.9300000000000004E-4</v>
      </c>
      <c r="Q112" t="s">
        <v>265</v>
      </c>
      <c r="R112" t="s">
        <v>353</v>
      </c>
      <c r="S112" t="s">
        <v>354</v>
      </c>
      <c r="T112" t="s">
        <v>355</v>
      </c>
      <c r="W112" t="s">
        <v>359</v>
      </c>
      <c r="X112" t="s">
        <v>357</v>
      </c>
      <c r="Y112" t="s">
        <v>314</v>
      </c>
      <c r="Z112">
        <v>0</v>
      </c>
      <c r="AC112">
        <v>5</v>
      </c>
      <c r="AD112" t="s">
        <v>359</v>
      </c>
    </row>
    <row r="113" spans="1:30" x14ac:dyDescent="0.25">
      <c r="A113">
        <v>25660</v>
      </c>
      <c r="B113">
        <v>2201001000</v>
      </c>
      <c r="C113">
        <v>505</v>
      </c>
      <c r="D113" s="176" t="s">
        <v>347</v>
      </c>
      <c r="E113" t="s">
        <v>348</v>
      </c>
      <c r="F113" t="s">
        <v>349</v>
      </c>
      <c r="G113" t="s">
        <v>350</v>
      </c>
      <c r="H113">
        <v>108883</v>
      </c>
      <c r="I113" t="s">
        <v>333</v>
      </c>
      <c r="J113" t="s">
        <v>334</v>
      </c>
      <c r="K113">
        <v>397</v>
      </c>
      <c r="L113">
        <v>0</v>
      </c>
      <c r="M113">
        <v>129</v>
      </c>
      <c r="N113" t="s">
        <v>264</v>
      </c>
      <c r="P113" s="177">
        <v>7.4600000000000003E-4</v>
      </c>
      <c r="Q113" t="s">
        <v>265</v>
      </c>
      <c r="R113" t="s">
        <v>353</v>
      </c>
      <c r="S113" t="s">
        <v>354</v>
      </c>
      <c r="T113" t="s">
        <v>355</v>
      </c>
      <c r="W113" t="s">
        <v>358</v>
      </c>
      <c r="X113" t="s">
        <v>357</v>
      </c>
      <c r="Y113" t="s">
        <v>314</v>
      </c>
      <c r="Z113">
        <v>0</v>
      </c>
      <c r="AC113">
        <v>5</v>
      </c>
      <c r="AD113" t="s">
        <v>358</v>
      </c>
    </row>
    <row r="114" spans="1:30" x14ac:dyDescent="0.25">
      <c r="A114">
        <v>25661</v>
      </c>
      <c r="B114">
        <v>2201001000</v>
      </c>
      <c r="C114">
        <v>505</v>
      </c>
      <c r="D114" s="176" t="s">
        <v>347</v>
      </c>
      <c r="E114" t="s">
        <v>348</v>
      </c>
      <c r="F114" t="s">
        <v>349</v>
      </c>
      <c r="G114" t="s">
        <v>350</v>
      </c>
      <c r="H114">
        <v>108883</v>
      </c>
      <c r="I114" t="s">
        <v>333</v>
      </c>
      <c r="J114" t="s">
        <v>334</v>
      </c>
      <c r="K114">
        <v>397</v>
      </c>
      <c r="L114">
        <v>0</v>
      </c>
      <c r="M114">
        <v>129</v>
      </c>
      <c r="N114" t="s">
        <v>264</v>
      </c>
      <c r="P114" s="177">
        <v>8.4599999999999996E-4</v>
      </c>
      <c r="Q114" t="s">
        <v>265</v>
      </c>
      <c r="R114" t="s">
        <v>353</v>
      </c>
      <c r="S114" t="s">
        <v>354</v>
      </c>
      <c r="T114" t="s">
        <v>355</v>
      </c>
      <c r="W114" t="s">
        <v>395</v>
      </c>
      <c r="X114" t="s">
        <v>342</v>
      </c>
      <c r="Y114" t="s">
        <v>314</v>
      </c>
      <c r="Z114">
        <v>0</v>
      </c>
      <c r="AC114">
        <v>5</v>
      </c>
      <c r="AD114" t="s">
        <v>395</v>
      </c>
    </row>
    <row r="115" spans="1:30" x14ac:dyDescent="0.25">
      <c r="A115">
        <v>25662</v>
      </c>
      <c r="B115">
        <v>2201001000</v>
      </c>
      <c r="C115">
        <v>505</v>
      </c>
      <c r="D115" s="176" t="s">
        <v>347</v>
      </c>
      <c r="E115" t="s">
        <v>348</v>
      </c>
      <c r="F115" t="s">
        <v>349</v>
      </c>
      <c r="G115" t="s">
        <v>350</v>
      </c>
      <c r="H115">
        <v>108883</v>
      </c>
      <c r="I115" t="s">
        <v>333</v>
      </c>
      <c r="J115" t="s">
        <v>334</v>
      </c>
      <c r="K115">
        <v>397</v>
      </c>
      <c r="L115">
        <v>99</v>
      </c>
      <c r="M115">
        <v>169</v>
      </c>
      <c r="N115" t="s">
        <v>361</v>
      </c>
      <c r="P115" s="177">
        <v>1.12E-4</v>
      </c>
      <c r="Q115" t="s">
        <v>265</v>
      </c>
      <c r="R115" t="s">
        <v>353</v>
      </c>
      <c r="S115" t="s">
        <v>354</v>
      </c>
      <c r="T115" t="s">
        <v>355</v>
      </c>
      <c r="W115" t="s">
        <v>362</v>
      </c>
      <c r="X115" t="s">
        <v>357</v>
      </c>
      <c r="Y115" t="s">
        <v>314</v>
      </c>
      <c r="Z115">
        <v>0</v>
      </c>
      <c r="AC115">
        <v>4</v>
      </c>
      <c r="AD115" t="s">
        <v>362</v>
      </c>
    </row>
    <row r="116" spans="1:30" x14ac:dyDescent="0.25">
      <c r="A116">
        <v>25663</v>
      </c>
      <c r="B116">
        <v>2201001000</v>
      </c>
      <c r="C116">
        <v>505</v>
      </c>
      <c r="D116" s="176" t="s">
        <v>347</v>
      </c>
      <c r="E116" t="s">
        <v>348</v>
      </c>
      <c r="F116" t="s">
        <v>349</v>
      </c>
      <c r="G116" t="s">
        <v>350</v>
      </c>
      <c r="H116">
        <v>108883</v>
      </c>
      <c r="I116" t="s">
        <v>333</v>
      </c>
      <c r="J116" t="s">
        <v>334</v>
      </c>
      <c r="K116">
        <v>397</v>
      </c>
      <c r="L116">
        <v>99</v>
      </c>
      <c r="M116">
        <v>169</v>
      </c>
      <c r="N116" t="s">
        <v>361</v>
      </c>
      <c r="P116" s="177">
        <v>5.7599999999999997E-5</v>
      </c>
      <c r="Q116" t="s">
        <v>265</v>
      </c>
      <c r="R116" t="s">
        <v>353</v>
      </c>
      <c r="S116" t="s">
        <v>354</v>
      </c>
      <c r="T116" t="s">
        <v>355</v>
      </c>
      <c r="W116" t="s">
        <v>364</v>
      </c>
      <c r="X116" t="s">
        <v>357</v>
      </c>
      <c r="Y116" t="s">
        <v>314</v>
      </c>
      <c r="Z116">
        <v>0</v>
      </c>
      <c r="AC116">
        <v>4</v>
      </c>
      <c r="AD116" t="s">
        <v>364</v>
      </c>
    </row>
    <row r="117" spans="1:30" x14ac:dyDescent="0.25">
      <c r="A117">
        <v>25664</v>
      </c>
      <c r="B117">
        <v>2201001000</v>
      </c>
      <c r="C117">
        <v>505</v>
      </c>
      <c r="D117" s="176" t="s">
        <v>347</v>
      </c>
      <c r="E117" t="s">
        <v>348</v>
      </c>
      <c r="F117" t="s">
        <v>349</v>
      </c>
      <c r="G117" t="s">
        <v>350</v>
      </c>
      <c r="H117">
        <v>108883</v>
      </c>
      <c r="I117" t="s">
        <v>333</v>
      </c>
      <c r="J117" t="s">
        <v>334</v>
      </c>
      <c r="K117">
        <v>397</v>
      </c>
      <c r="L117">
        <v>99</v>
      </c>
      <c r="M117">
        <v>169</v>
      </c>
      <c r="N117" t="s">
        <v>361</v>
      </c>
      <c r="P117" s="177">
        <v>8.0699999999999996E-5</v>
      </c>
      <c r="Q117" t="s">
        <v>265</v>
      </c>
      <c r="R117" t="s">
        <v>353</v>
      </c>
      <c r="S117" t="s">
        <v>354</v>
      </c>
      <c r="T117" t="s">
        <v>355</v>
      </c>
      <c r="W117" t="s">
        <v>365</v>
      </c>
      <c r="X117" t="s">
        <v>357</v>
      </c>
      <c r="Y117" t="s">
        <v>314</v>
      </c>
      <c r="Z117">
        <v>0</v>
      </c>
      <c r="AC117">
        <v>4</v>
      </c>
      <c r="AD117" t="s">
        <v>365</v>
      </c>
    </row>
    <row r="118" spans="1:30" x14ac:dyDescent="0.25">
      <c r="A118">
        <v>25665</v>
      </c>
      <c r="B118">
        <v>2201001000</v>
      </c>
      <c r="C118">
        <v>505</v>
      </c>
      <c r="D118" s="176" t="s">
        <v>347</v>
      </c>
      <c r="E118" t="s">
        <v>348</v>
      </c>
      <c r="F118" t="s">
        <v>349</v>
      </c>
      <c r="G118" t="s">
        <v>350</v>
      </c>
      <c r="H118">
        <v>108883</v>
      </c>
      <c r="I118" t="s">
        <v>333</v>
      </c>
      <c r="J118" t="s">
        <v>334</v>
      </c>
      <c r="K118">
        <v>397</v>
      </c>
      <c r="L118">
        <v>99</v>
      </c>
      <c r="M118">
        <v>169</v>
      </c>
      <c r="N118" t="s">
        <v>361</v>
      </c>
      <c r="P118" s="177">
        <v>9.7299999999999993E-5</v>
      </c>
      <c r="Q118" t="s">
        <v>265</v>
      </c>
      <c r="R118" t="s">
        <v>353</v>
      </c>
      <c r="S118" t="s">
        <v>354</v>
      </c>
      <c r="T118" t="s">
        <v>355</v>
      </c>
      <c r="W118" t="s">
        <v>363</v>
      </c>
      <c r="X118" t="s">
        <v>357</v>
      </c>
      <c r="Y118" t="s">
        <v>314</v>
      </c>
      <c r="Z118">
        <v>0</v>
      </c>
      <c r="AC118">
        <v>4</v>
      </c>
      <c r="AD118" t="s">
        <v>363</v>
      </c>
    </row>
    <row r="119" spans="1:30" x14ac:dyDescent="0.25">
      <c r="A119">
        <v>25666</v>
      </c>
      <c r="B119">
        <v>2201001110</v>
      </c>
      <c r="C119">
        <v>506</v>
      </c>
      <c r="D119" s="176" t="s">
        <v>347</v>
      </c>
      <c r="E119" t="s">
        <v>348</v>
      </c>
      <c r="F119" t="s">
        <v>349</v>
      </c>
      <c r="G119" t="s">
        <v>396</v>
      </c>
      <c r="H119" t="s">
        <v>278</v>
      </c>
      <c r="I119" t="s">
        <v>279</v>
      </c>
      <c r="J119" t="s">
        <v>280</v>
      </c>
      <c r="K119">
        <v>87</v>
      </c>
      <c r="L119">
        <v>0</v>
      </c>
      <c r="M119">
        <v>129</v>
      </c>
      <c r="N119" t="s">
        <v>264</v>
      </c>
      <c r="P119" s="177">
        <v>0.63</v>
      </c>
      <c r="Q119" t="s">
        <v>265</v>
      </c>
      <c r="R119" t="s">
        <v>266</v>
      </c>
      <c r="S119" t="s">
        <v>260</v>
      </c>
      <c r="T119" t="s">
        <v>267</v>
      </c>
      <c r="W119" t="s">
        <v>368</v>
      </c>
      <c r="X119" t="s">
        <v>282</v>
      </c>
      <c r="Y119" t="s">
        <v>270</v>
      </c>
      <c r="Z119">
        <v>0</v>
      </c>
      <c r="AA119" s="178">
        <v>36770</v>
      </c>
      <c r="AC119">
        <v>0</v>
      </c>
    </row>
    <row r="120" spans="1:30" x14ac:dyDescent="0.25">
      <c r="A120">
        <v>25667</v>
      </c>
      <c r="B120">
        <v>2201001130</v>
      </c>
      <c r="C120">
        <v>511</v>
      </c>
      <c r="D120" s="176" t="s">
        <v>347</v>
      </c>
      <c r="E120" t="s">
        <v>348</v>
      </c>
      <c r="F120" t="s">
        <v>349</v>
      </c>
      <c r="G120" t="s">
        <v>397</v>
      </c>
      <c r="H120" t="s">
        <v>278</v>
      </c>
      <c r="I120" t="s">
        <v>279</v>
      </c>
      <c r="J120" t="s">
        <v>280</v>
      </c>
      <c r="K120">
        <v>87</v>
      </c>
      <c r="L120">
        <v>0</v>
      </c>
      <c r="M120">
        <v>129</v>
      </c>
      <c r="N120" t="s">
        <v>264</v>
      </c>
      <c r="P120" s="177">
        <v>0.63</v>
      </c>
      <c r="Q120" t="s">
        <v>265</v>
      </c>
      <c r="R120" t="s">
        <v>266</v>
      </c>
      <c r="S120" t="s">
        <v>260</v>
      </c>
      <c r="T120" t="s">
        <v>267</v>
      </c>
      <c r="W120" t="s">
        <v>368</v>
      </c>
      <c r="X120" t="s">
        <v>282</v>
      </c>
      <c r="Y120" t="s">
        <v>270</v>
      </c>
      <c r="Z120">
        <v>0</v>
      </c>
      <c r="AA120" s="178">
        <v>36770</v>
      </c>
      <c r="AC120">
        <v>0</v>
      </c>
    </row>
    <row r="121" spans="1:30" x14ac:dyDescent="0.25">
      <c r="A121">
        <v>25668</v>
      </c>
      <c r="B121">
        <v>2201001150</v>
      </c>
      <c r="C121">
        <v>516</v>
      </c>
      <c r="D121" s="176" t="s">
        <v>347</v>
      </c>
      <c r="E121" t="s">
        <v>348</v>
      </c>
      <c r="F121" t="s">
        <v>349</v>
      </c>
      <c r="G121" t="s">
        <v>398</v>
      </c>
      <c r="H121" t="s">
        <v>278</v>
      </c>
      <c r="I121" t="s">
        <v>279</v>
      </c>
      <c r="J121" t="s">
        <v>280</v>
      </c>
      <c r="K121">
        <v>87</v>
      </c>
      <c r="L121">
        <v>0</v>
      </c>
      <c r="M121">
        <v>129</v>
      </c>
      <c r="N121" t="s">
        <v>264</v>
      </c>
      <c r="P121" s="177">
        <v>0.63</v>
      </c>
      <c r="Q121" t="s">
        <v>265</v>
      </c>
      <c r="R121" t="s">
        <v>266</v>
      </c>
      <c r="S121" t="s">
        <v>260</v>
      </c>
      <c r="T121" t="s">
        <v>267</v>
      </c>
      <c r="W121" t="s">
        <v>368</v>
      </c>
      <c r="X121" t="s">
        <v>282</v>
      </c>
      <c r="Y121" t="s">
        <v>270</v>
      </c>
      <c r="Z121">
        <v>0</v>
      </c>
      <c r="AA121" s="178">
        <v>36770</v>
      </c>
      <c r="AC121">
        <v>0</v>
      </c>
    </row>
    <row r="122" spans="1:30" x14ac:dyDescent="0.25">
      <c r="A122">
        <v>25669</v>
      </c>
      <c r="B122">
        <v>2201001170</v>
      </c>
      <c r="C122">
        <v>521</v>
      </c>
      <c r="D122" s="176" t="s">
        <v>347</v>
      </c>
      <c r="E122" t="s">
        <v>348</v>
      </c>
      <c r="F122" t="s">
        <v>349</v>
      </c>
      <c r="G122" t="s">
        <v>399</v>
      </c>
      <c r="H122" t="s">
        <v>278</v>
      </c>
      <c r="I122" t="s">
        <v>279</v>
      </c>
      <c r="J122" t="s">
        <v>280</v>
      </c>
      <c r="K122">
        <v>87</v>
      </c>
      <c r="L122">
        <v>0</v>
      </c>
      <c r="M122">
        <v>129</v>
      </c>
      <c r="N122" t="s">
        <v>264</v>
      </c>
      <c r="P122" s="177">
        <v>0.63</v>
      </c>
      <c r="Q122" t="s">
        <v>265</v>
      </c>
      <c r="R122" t="s">
        <v>266</v>
      </c>
      <c r="S122" t="s">
        <v>260</v>
      </c>
      <c r="T122" t="s">
        <v>267</v>
      </c>
      <c r="W122" t="s">
        <v>368</v>
      </c>
      <c r="X122" t="s">
        <v>282</v>
      </c>
      <c r="Y122" t="s">
        <v>270</v>
      </c>
      <c r="Z122">
        <v>0</v>
      </c>
      <c r="AA122" s="178">
        <v>36770</v>
      </c>
      <c r="AC122">
        <v>0</v>
      </c>
    </row>
    <row r="123" spans="1:30" x14ac:dyDescent="0.25">
      <c r="A123">
        <v>25670</v>
      </c>
      <c r="B123">
        <v>2201001190</v>
      </c>
      <c r="C123">
        <v>526</v>
      </c>
      <c r="D123" s="176" t="s">
        <v>347</v>
      </c>
      <c r="E123" t="s">
        <v>348</v>
      </c>
      <c r="F123" t="s">
        <v>349</v>
      </c>
      <c r="G123" t="s">
        <v>400</v>
      </c>
      <c r="H123" t="s">
        <v>278</v>
      </c>
      <c r="I123" t="s">
        <v>279</v>
      </c>
      <c r="J123" t="s">
        <v>280</v>
      </c>
      <c r="K123">
        <v>87</v>
      </c>
      <c r="L123">
        <v>0</v>
      </c>
      <c r="M123">
        <v>129</v>
      </c>
      <c r="N123" t="s">
        <v>264</v>
      </c>
      <c r="P123" s="177">
        <v>0.63</v>
      </c>
      <c r="Q123" t="s">
        <v>265</v>
      </c>
      <c r="R123" t="s">
        <v>266</v>
      </c>
      <c r="S123" t="s">
        <v>260</v>
      </c>
      <c r="T123" t="s">
        <v>267</v>
      </c>
      <c r="W123" t="s">
        <v>368</v>
      </c>
      <c r="X123" t="s">
        <v>282</v>
      </c>
      <c r="Y123" t="s">
        <v>270</v>
      </c>
      <c r="Z123">
        <v>0</v>
      </c>
      <c r="AA123" s="178">
        <v>36770</v>
      </c>
      <c r="AC123">
        <v>0</v>
      </c>
    </row>
    <row r="124" spans="1:30" x14ac:dyDescent="0.25">
      <c r="A124">
        <v>25671</v>
      </c>
      <c r="B124">
        <v>2201001210</v>
      </c>
      <c r="C124">
        <v>531</v>
      </c>
      <c r="D124" s="176" t="s">
        <v>347</v>
      </c>
      <c r="E124" t="s">
        <v>348</v>
      </c>
      <c r="F124" t="s">
        <v>349</v>
      </c>
      <c r="G124" t="s">
        <v>401</v>
      </c>
      <c r="H124" t="s">
        <v>278</v>
      </c>
      <c r="I124" t="s">
        <v>279</v>
      </c>
      <c r="J124" t="s">
        <v>280</v>
      </c>
      <c r="K124">
        <v>87</v>
      </c>
      <c r="L124">
        <v>0</v>
      </c>
      <c r="M124">
        <v>129</v>
      </c>
      <c r="N124" t="s">
        <v>264</v>
      </c>
      <c r="P124" s="177">
        <v>0.63</v>
      </c>
      <c r="Q124" t="s">
        <v>265</v>
      </c>
      <c r="R124" t="s">
        <v>266</v>
      </c>
      <c r="S124" t="s">
        <v>260</v>
      </c>
      <c r="T124" t="s">
        <v>267</v>
      </c>
      <c r="W124" t="s">
        <v>368</v>
      </c>
      <c r="X124" t="s">
        <v>282</v>
      </c>
      <c r="Y124" t="s">
        <v>270</v>
      </c>
      <c r="Z124">
        <v>0</v>
      </c>
      <c r="AA124" s="178">
        <v>36770</v>
      </c>
      <c r="AC124">
        <v>0</v>
      </c>
    </row>
    <row r="125" spans="1:30" x14ac:dyDescent="0.25">
      <c r="A125">
        <v>25672</v>
      </c>
      <c r="B125">
        <v>2201001230</v>
      </c>
      <c r="C125">
        <v>536</v>
      </c>
      <c r="D125" s="176" t="s">
        <v>347</v>
      </c>
      <c r="E125" t="s">
        <v>348</v>
      </c>
      <c r="F125" t="s">
        <v>349</v>
      </c>
      <c r="G125" t="s">
        <v>402</v>
      </c>
      <c r="H125" t="s">
        <v>278</v>
      </c>
      <c r="I125" t="s">
        <v>279</v>
      </c>
      <c r="J125" t="s">
        <v>280</v>
      </c>
      <c r="K125">
        <v>87</v>
      </c>
      <c r="L125">
        <v>0</v>
      </c>
      <c r="M125">
        <v>129</v>
      </c>
      <c r="N125" t="s">
        <v>264</v>
      </c>
      <c r="P125" s="177">
        <v>0.63</v>
      </c>
      <c r="Q125" t="s">
        <v>265</v>
      </c>
      <c r="R125" t="s">
        <v>266</v>
      </c>
      <c r="S125" t="s">
        <v>260</v>
      </c>
      <c r="T125" t="s">
        <v>267</v>
      </c>
      <c r="W125" t="s">
        <v>368</v>
      </c>
      <c r="X125" t="s">
        <v>282</v>
      </c>
      <c r="Y125" t="s">
        <v>270</v>
      </c>
      <c r="Z125">
        <v>0</v>
      </c>
      <c r="AA125" s="178">
        <v>36770</v>
      </c>
      <c r="AC125">
        <v>0</v>
      </c>
    </row>
    <row r="126" spans="1:30" x14ac:dyDescent="0.25">
      <c r="A126">
        <v>25673</v>
      </c>
      <c r="B126">
        <v>2201001250</v>
      </c>
      <c r="C126">
        <v>541</v>
      </c>
      <c r="D126" s="176" t="s">
        <v>347</v>
      </c>
      <c r="E126" t="s">
        <v>348</v>
      </c>
      <c r="F126" t="s">
        <v>349</v>
      </c>
      <c r="G126" t="s">
        <v>403</v>
      </c>
      <c r="H126" t="s">
        <v>278</v>
      </c>
      <c r="I126" t="s">
        <v>279</v>
      </c>
      <c r="J126" t="s">
        <v>280</v>
      </c>
      <c r="K126">
        <v>87</v>
      </c>
      <c r="L126">
        <v>0</v>
      </c>
      <c r="M126">
        <v>129</v>
      </c>
      <c r="N126" t="s">
        <v>264</v>
      </c>
      <c r="P126" s="177">
        <v>0.63</v>
      </c>
      <c r="Q126" t="s">
        <v>265</v>
      </c>
      <c r="R126" t="s">
        <v>266</v>
      </c>
      <c r="S126" t="s">
        <v>260</v>
      </c>
      <c r="T126" t="s">
        <v>267</v>
      </c>
      <c r="W126" t="s">
        <v>368</v>
      </c>
      <c r="X126" t="s">
        <v>282</v>
      </c>
      <c r="Y126" t="s">
        <v>270</v>
      </c>
      <c r="Z126">
        <v>0</v>
      </c>
      <c r="AA126" s="178">
        <v>36770</v>
      </c>
      <c r="AC126">
        <v>0</v>
      </c>
    </row>
    <row r="127" spans="1:30" x14ac:dyDescent="0.25">
      <c r="A127">
        <v>25674</v>
      </c>
      <c r="B127">
        <v>2201001270</v>
      </c>
      <c r="C127">
        <v>546</v>
      </c>
      <c r="D127" s="176" t="s">
        <v>347</v>
      </c>
      <c r="E127" t="s">
        <v>348</v>
      </c>
      <c r="F127" t="s">
        <v>349</v>
      </c>
      <c r="G127" t="s">
        <v>404</v>
      </c>
      <c r="H127" t="s">
        <v>278</v>
      </c>
      <c r="I127" t="s">
        <v>279</v>
      </c>
      <c r="J127" t="s">
        <v>280</v>
      </c>
      <c r="K127">
        <v>87</v>
      </c>
      <c r="L127">
        <v>0</v>
      </c>
      <c r="M127">
        <v>129</v>
      </c>
      <c r="N127" t="s">
        <v>264</v>
      </c>
      <c r="P127" s="177">
        <v>0.63</v>
      </c>
      <c r="Q127" t="s">
        <v>265</v>
      </c>
      <c r="R127" t="s">
        <v>266</v>
      </c>
      <c r="S127" t="s">
        <v>260</v>
      </c>
      <c r="T127" t="s">
        <v>267</v>
      </c>
      <c r="W127" t="s">
        <v>368</v>
      </c>
      <c r="X127" t="s">
        <v>282</v>
      </c>
      <c r="Y127" t="s">
        <v>270</v>
      </c>
      <c r="Z127">
        <v>0</v>
      </c>
      <c r="AA127" s="178">
        <v>36770</v>
      </c>
      <c r="AC127">
        <v>0</v>
      </c>
    </row>
    <row r="128" spans="1:30" x14ac:dyDescent="0.25">
      <c r="A128">
        <v>25675</v>
      </c>
      <c r="B128">
        <v>2201001290</v>
      </c>
      <c r="C128">
        <v>551</v>
      </c>
      <c r="D128" s="176" t="s">
        <v>347</v>
      </c>
      <c r="E128" t="s">
        <v>348</v>
      </c>
      <c r="F128" t="s">
        <v>349</v>
      </c>
      <c r="G128" t="s">
        <v>405</v>
      </c>
      <c r="H128" t="s">
        <v>278</v>
      </c>
      <c r="I128" t="s">
        <v>279</v>
      </c>
      <c r="J128" t="s">
        <v>280</v>
      </c>
      <c r="K128">
        <v>87</v>
      </c>
      <c r="L128">
        <v>0</v>
      </c>
      <c r="M128">
        <v>129</v>
      </c>
      <c r="N128" t="s">
        <v>264</v>
      </c>
      <c r="P128" s="177">
        <v>0.63</v>
      </c>
      <c r="Q128" t="s">
        <v>265</v>
      </c>
      <c r="R128" t="s">
        <v>266</v>
      </c>
      <c r="S128" t="s">
        <v>260</v>
      </c>
      <c r="T128" t="s">
        <v>267</v>
      </c>
      <c r="W128" t="s">
        <v>368</v>
      </c>
      <c r="X128" t="s">
        <v>282</v>
      </c>
      <c r="Y128" t="s">
        <v>270</v>
      </c>
      <c r="Z128">
        <v>0</v>
      </c>
      <c r="AA128" s="178">
        <v>36770</v>
      </c>
      <c r="AC128">
        <v>0</v>
      </c>
    </row>
    <row r="129" spans="1:29" x14ac:dyDescent="0.25">
      <c r="A129">
        <v>25676</v>
      </c>
      <c r="B129">
        <v>2201001310</v>
      </c>
      <c r="C129">
        <v>556</v>
      </c>
      <c r="D129" s="176" t="s">
        <v>347</v>
      </c>
      <c r="E129" t="s">
        <v>348</v>
      </c>
      <c r="F129" t="s">
        <v>349</v>
      </c>
      <c r="G129" t="s">
        <v>406</v>
      </c>
      <c r="H129" t="s">
        <v>278</v>
      </c>
      <c r="I129" t="s">
        <v>279</v>
      </c>
      <c r="J129" t="s">
        <v>280</v>
      </c>
      <c r="K129">
        <v>87</v>
      </c>
      <c r="L129">
        <v>0</v>
      </c>
      <c r="M129">
        <v>129</v>
      </c>
      <c r="N129" t="s">
        <v>264</v>
      </c>
      <c r="P129" s="177">
        <v>0.63</v>
      </c>
      <c r="Q129" t="s">
        <v>265</v>
      </c>
      <c r="R129" t="s">
        <v>266</v>
      </c>
      <c r="S129" t="s">
        <v>260</v>
      </c>
      <c r="T129" t="s">
        <v>267</v>
      </c>
      <c r="W129" t="s">
        <v>368</v>
      </c>
      <c r="X129" t="s">
        <v>282</v>
      </c>
      <c r="Y129" t="s">
        <v>270</v>
      </c>
      <c r="Z129">
        <v>0</v>
      </c>
      <c r="AA129" s="178">
        <v>36770</v>
      </c>
      <c r="AC129">
        <v>0</v>
      </c>
    </row>
    <row r="130" spans="1:29" x14ac:dyDescent="0.25">
      <c r="A130">
        <v>25677</v>
      </c>
      <c r="B130">
        <v>2201001330</v>
      </c>
      <c r="C130">
        <v>561</v>
      </c>
      <c r="D130" s="176" t="s">
        <v>347</v>
      </c>
      <c r="E130" t="s">
        <v>348</v>
      </c>
      <c r="F130" t="s">
        <v>349</v>
      </c>
      <c r="G130" t="s">
        <v>407</v>
      </c>
      <c r="H130" t="s">
        <v>278</v>
      </c>
      <c r="I130" t="s">
        <v>279</v>
      </c>
      <c r="J130" t="s">
        <v>280</v>
      </c>
      <c r="K130">
        <v>87</v>
      </c>
      <c r="L130">
        <v>0</v>
      </c>
      <c r="M130">
        <v>129</v>
      </c>
      <c r="N130" t="s">
        <v>264</v>
      </c>
      <c r="P130" s="177">
        <v>0.63</v>
      </c>
      <c r="Q130" t="s">
        <v>265</v>
      </c>
      <c r="R130" t="s">
        <v>266</v>
      </c>
      <c r="S130" t="s">
        <v>260</v>
      </c>
      <c r="T130" t="s">
        <v>267</v>
      </c>
      <c r="W130" t="s">
        <v>368</v>
      </c>
      <c r="X130" t="s">
        <v>282</v>
      </c>
      <c r="Y130" t="s">
        <v>270</v>
      </c>
      <c r="Z130">
        <v>0</v>
      </c>
      <c r="AA130" s="178">
        <v>36770</v>
      </c>
      <c r="AC130">
        <v>0</v>
      </c>
    </row>
    <row r="131" spans="1:29" x14ac:dyDescent="0.25">
      <c r="A131">
        <v>25678</v>
      </c>
      <c r="B131">
        <v>2201020000</v>
      </c>
      <c r="C131">
        <v>566</v>
      </c>
      <c r="D131" s="176" t="s">
        <v>347</v>
      </c>
      <c r="E131" t="s">
        <v>348</v>
      </c>
      <c r="F131" t="s">
        <v>408</v>
      </c>
      <c r="G131" t="s">
        <v>350</v>
      </c>
      <c r="H131" t="s">
        <v>278</v>
      </c>
      <c r="I131" t="s">
        <v>279</v>
      </c>
      <c r="J131" t="s">
        <v>280</v>
      </c>
      <c r="K131">
        <v>87</v>
      </c>
      <c r="L131">
        <v>0</v>
      </c>
      <c r="M131">
        <v>129</v>
      </c>
      <c r="N131" t="s">
        <v>264</v>
      </c>
      <c r="P131" s="177">
        <v>0.63</v>
      </c>
      <c r="Q131" t="s">
        <v>265</v>
      </c>
      <c r="R131" t="s">
        <v>266</v>
      </c>
      <c r="S131" t="s">
        <v>260</v>
      </c>
      <c r="T131" t="s">
        <v>267</v>
      </c>
      <c r="W131" t="s">
        <v>368</v>
      </c>
      <c r="X131" t="s">
        <v>282</v>
      </c>
      <c r="Y131" t="s">
        <v>270</v>
      </c>
      <c r="Z131">
        <v>0</v>
      </c>
      <c r="AA131" s="178">
        <v>36770</v>
      </c>
      <c r="AC131">
        <v>0</v>
      </c>
    </row>
    <row r="132" spans="1:29" x14ac:dyDescent="0.25">
      <c r="A132">
        <v>25679</v>
      </c>
      <c r="B132">
        <v>2201020110</v>
      </c>
      <c r="C132">
        <v>567</v>
      </c>
      <c r="D132" s="176" t="s">
        <v>347</v>
      </c>
      <c r="E132" t="s">
        <v>348</v>
      </c>
      <c r="F132" t="s">
        <v>408</v>
      </c>
      <c r="G132" t="s">
        <v>396</v>
      </c>
      <c r="H132" t="s">
        <v>278</v>
      </c>
      <c r="I132" t="s">
        <v>279</v>
      </c>
      <c r="J132" t="s">
        <v>280</v>
      </c>
      <c r="K132">
        <v>87</v>
      </c>
      <c r="L132">
        <v>0</v>
      </c>
      <c r="M132">
        <v>129</v>
      </c>
      <c r="N132" t="s">
        <v>264</v>
      </c>
      <c r="P132" s="177">
        <v>0.63</v>
      </c>
      <c r="Q132" t="s">
        <v>265</v>
      </c>
      <c r="R132" t="s">
        <v>266</v>
      </c>
      <c r="S132" t="s">
        <v>260</v>
      </c>
      <c r="T132" t="s">
        <v>267</v>
      </c>
      <c r="W132" t="s">
        <v>368</v>
      </c>
      <c r="X132" t="s">
        <v>282</v>
      </c>
      <c r="Y132" t="s">
        <v>270</v>
      </c>
      <c r="Z132">
        <v>0</v>
      </c>
      <c r="AA132" s="178">
        <v>36770</v>
      </c>
      <c r="AC132">
        <v>0</v>
      </c>
    </row>
    <row r="133" spans="1:29" x14ac:dyDescent="0.25">
      <c r="A133">
        <v>25680</v>
      </c>
      <c r="B133">
        <v>2201020130</v>
      </c>
      <c r="C133">
        <v>572</v>
      </c>
      <c r="D133" s="176" t="s">
        <v>347</v>
      </c>
      <c r="E133" t="s">
        <v>348</v>
      </c>
      <c r="F133" t="s">
        <v>408</v>
      </c>
      <c r="G133" t="s">
        <v>397</v>
      </c>
      <c r="H133" t="s">
        <v>278</v>
      </c>
      <c r="I133" t="s">
        <v>279</v>
      </c>
      <c r="J133" t="s">
        <v>280</v>
      </c>
      <c r="K133">
        <v>87</v>
      </c>
      <c r="L133">
        <v>0</v>
      </c>
      <c r="M133">
        <v>129</v>
      </c>
      <c r="N133" t="s">
        <v>264</v>
      </c>
      <c r="P133" s="177">
        <v>0.63</v>
      </c>
      <c r="Q133" t="s">
        <v>265</v>
      </c>
      <c r="R133" t="s">
        <v>266</v>
      </c>
      <c r="S133" t="s">
        <v>260</v>
      </c>
      <c r="T133" t="s">
        <v>267</v>
      </c>
      <c r="W133" t="s">
        <v>368</v>
      </c>
      <c r="X133" t="s">
        <v>282</v>
      </c>
      <c r="Y133" t="s">
        <v>270</v>
      </c>
      <c r="Z133">
        <v>0</v>
      </c>
      <c r="AA133" s="178">
        <v>36770</v>
      </c>
      <c r="AC133">
        <v>0</v>
      </c>
    </row>
    <row r="134" spans="1:29" x14ac:dyDescent="0.25">
      <c r="A134">
        <v>25681</v>
      </c>
      <c r="B134">
        <v>2201020150</v>
      </c>
      <c r="C134">
        <v>577</v>
      </c>
      <c r="D134" s="176" t="s">
        <v>347</v>
      </c>
      <c r="E134" t="s">
        <v>348</v>
      </c>
      <c r="F134" t="s">
        <v>408</v>
      </c>
      <c r="G134" t="s">
        <v>398</v>
      </c>
      <c r="H134" t="s">
        <v>278</v>
      </c>
      <c r="I134" t="s">
        <v>279</v>
      </c>
      <c r="J134" t="s">
        <v>280</v>
      </c>
      <c r="K134">
        <v>87</v>
      </c>
      <c r="L134">
        <v>0</v>
      </c>
      <c r="M134">
        <v>129</v>
      </c>
      <c r="N134" t="s">
        <v>264</v>
      </c>
      <c r="P134" s="177">
        <v>0.63</v>
      </c>
      <c r="Q134" t="s">
        <v>265</v>
      </c>
      <c r="R134" t="s">
        <v>266</v>
      </c>
      <c r="S134" t="s">
        <v>260</v>
      </c>
      <c r="T134" t="s">
        <v>267</v>
      </c>
      <c r="W134" t="s">
        <v>368</v>
      </c>
      <c r="X134" t="s">
        <v>282</v>
      </c>
      <c r="Y134" t="s">
        <v>270</v>
      </c>
      <c r="Z134">
        <v>0</v>
      </c>
      <c r="AA134" s="178">
        <v>36770</v>
      </c>
      <c r="AC134">
        <v>0</v>
      </c>
    </row>
    <row r="135" spans="1:29" x14ac:dyDescent="0.25">
      <c r="A135">
        <v>25682</v>
      </c>
      <c r="B135">
        <v>2201020170</v>
      </c>
      <c r="C135">
        <v>582</v>
      </c>
      <c r="D135" s="176" t="s">
        <v>347</v>
      </c>
      <c r="E135" t="s">
        <v>348</v>
      </c>
      <c r="F135" t="s">
        <v>408</v>
      </c>
      <c r="G135" t="s">
        <v>399</v>
      </c>
      <c r="H135" t="s">
        <v>278</v>
      </c>
      <c r="I135" t="s">
        <v>279</v>
      </c>
      <c r="J135" t="s">
        <v>280</v>
      </c>
      <c r="K135">
        <v>87</v>
      </c>
      <c r="L135">
        <v>0</v>
      </c>
      <c r="M135">
        <v>129</v>
      </c>
      <c r="N135" t="s">
        <v>264</v>
      </c>
      <c r="P135" s="177">
        <v>0.63</v>
      </c>
      <c r="Q135" t="s">
        <v>265</v>
      </c>
      <c r="R135" t="s">
        <v>266</v>
      </c>
      <c r="S135" t="s">
        <v>260</v>
      </c>
      <c r="T135" t="s">
        <v>267</v>
      </c>
      <c r="W135" t="s">
        <v>368</v>
      </c>
      <c r="X135" t="s">
        <v>282</v>
      </c>
      <c r="Y135" t="s">
        <v>270</v>
      </c>
      <c r="Z135">
        <v>0</v>
      </c>
      <c r="AA135" s="178">
        <v>36770</v>
      </c>
      <c r="AC135">
        <v>0</v>
      </c>
    </row>
    <row r="136" spans="1:29" x14ac:dyDescent="0.25">
      <c r="A136">
        <v>25683</v>
      </c>
      <c r="B136">
        <v>2201020190</v>
      </c>
      <c r="C136">
        <v>587</v>
      </c>
      <c r="D136" s="176" t="s">
        <v>347</v>
      </c>
      <c r="E136" t="s">
        <v>348</v>
      </c>
      <c r="F136" t="s">
        <v>408</v>
      </c>
      <c r="G136" t="s">
        <v>400</v>
      </c>
      <c r="H136" t="s">
        <v>278</v>
      </c>
      <c r="I136" t="s">
        <v>279</v>
      </c>
      <c r="J136" t="s">
        <v>280</v>
      </c>
      <c r="K136">
        <v>87</v>
      </c>
      <c r="L136">
        <v>0</v>
      </c>
      <c r="M136">
        <v>129</v>
      </c>
      <c r="N136" t="s">
        <v>264</v>
      </c>
      <c r="P136" s="177">
        <v>0.63</v>
      </c>
      <c r="Q136" t="s">
        <v>265</v>
      </c>
      <c r="R136" t="s">
        <v>266</v>
      </c>
      <c r="S136" t="s">
        <v>260</v>
      </c>
      <c r="T136" t="s">
        <v>267</v>
      </c>
      <c r="W136" t="s">
        <v>368</v>
      </c>
      <c r="X136" t="s">
        <v>282</v>
      </c>
      <c r="Y136" t="s">
        <v>270</v>
      </c>
      <c r="Z136">
        <v>0</v>
      </c>
      <c r="AA136" s="178">
        <v>36770</v>
      </c>
      <c r="AC136">
        <v>0</v>
      </c>
    </row>
    <row r="137" spans="1:29" x14ac:dyDescent="0.25">
      <c r="A137">
        <v>25684</v>
      </c>
      <c r="B137">
        <v>2201020210</v>
      </c>
      <c r="C137">
        <v>592</v>
      </c>
      <c r="D137" s="176" t="s">
        <v>347</v>
      </c>
      <c r="E137" t="s">
        <v>348</v>
      </c>
      <c r="F137" t="s">
        <v>408</v>
      </c>
      <c r="G137" t="s">
        <v>401</v>
      </c>
      <c r="H137" t="s">
        <v>278</v>
      </c>
      <c r="I137" t="s">
        <v>279</v>
      </c>
      <c r="J137" t="s">
        <v>280</v>
      </c>
      <c r="K137">
        <v>87</v>
      </c>
      <c r="L137">
        <v>0</v>
      </c>
      <c r="M137">
        <v>129</v>
      </c>
      <c r="N137" t="s">
        <v>264</v>
      </c>
      <c r="P137" s="177">
        <v>0.63</v>
      </c>
      <c r="Q137" t="s">
        <v>265</v>
      </c>
      <c r="R137" t="s">
        <v>266</v>
      </c>
      <c r="S137" t="s">
        <v>260</v>
      </c>
      <c r="T137" t="s">
        <v>267</v>
      </c>
      <c r="W137" t="s">
        <v>368</v>
      </c>
      <c r="X137" t="s">
        <v>282</v>
      </c>
      <c r="Y137" t="s">
        <v>270</v>
      </c>
      <c r="Z137">
        <v>0</v>
      </c>
      <c r="AA137" s="178">
        <v>36770</v>
      </c>
      <c r="AC137">
        <v>0</v>
      </c>
    </row>
    <row r="138" spans="1:29" x14ac:dyDescent="0.25">
      <c r="A138">
        <v>25685</v>
      </c>
      <c r="B138">
        <v>2201020230</v>
      </c>
      <c r="C138">
        <v>597</v>
      </c>
      <c r="D138" s="176" t="s">
        <v>347</v>
      </c>
      <c r="E138" t="s">
        <v>348</v>
      </c>
      <c r="F138" t="s">
        <v>408</v>
      </c>
      <c r="G138" t="s">
        <v>402</v>
      </c>
      <c r="H138" t="s">
        <v>278</v>
      </c>
      <c r="I138" t="s">
        <v>279</v>
      </c>
      <c r="J138" t="s">
        <v>280</v>
      </c>
      <c r="K138">
        <v>87</v>
      </c>
      <c r="L138">
        <v>0</v>
      </c>
      <c r="M138">
        <v>129</v>
      </c>
      <c r="N138" t="s">
        <v>264</v>
      </c>
      <c r="P138" s="177">
        <v>0.63</v>
      </c>
      <c r="Q138" t="s">
        <v>265</v>
      </c>
      <c r="R138" t="s">
        <v>266</v>
      </c>
      <c r="S138" t="s">
        <v>260</v>
      </c>
      <c r="T138" t="s">
        <v>267</v>
      </c>
      <c r="W138" t="s">
        <v>368</v>
      </c>
      <c r="X138" t="s">
        <v>282</v>
      </c>
      <c r="Y138" t="s">
        <v>270</v>
      </c>
      <c r="Z138">
        <v>0</v>
      </c>
      <c r="AA138" s="178">
        <v>36770</v>
      </c>
      <c r="AC138">
        <v>0</v>
      </c>
    </row>
    <row r="139" spans="1:29" x14ac:dyDescent="0.25">
      <c r="A139">
        <v>25686</v>
      </c>
      <c r="B139">
        <v>2201020250</v>
      </c>
      <c r="C139">
        <v>602</v>
      </c>
      <c r="D139" s="176" t="s">
        <v>347</v>
      </c>
      <c r="E139" t="s">
        <v>348</v>
      </c>
      <c r="F139" t="s">
        <v>408</v>
      </c>
      <c r="G139" t="s">
        <v>403</v>
      </c>
      <c r="H139" t="s">
        <v>278</v>
      </c>
      <c r="I139" t="s">
        <v>279</v>
      </c>
      <c r="J139" t="s">
        <v>280</v>
      </c>
      <c r="K139">
        <v>87</v>
      </c>
      <c r="L139">
        <v>0</v>
      </c>
      <c r="M139">
        <v>129</v>
      </c>
      <c r="N139" t="s">
        <v>264</v>
      </c>
      <c r="P139" s="177">
        <v>0.63</v>
      </c>
      <c r="Q139" t="s">
        <v>265</v>
      </c>
      <c r="R139" t="s">
        <v>266</v>
      </c>
      <c r="S139" t="s">
        <v>260</v>
      </c>
      <c r="T139" t="s">
        <v>267</v>
      </c>
      <c r="W139" t="s">
        <v>368</v>
      </c>
      <c r="X139" t="s">
        <v>282</v>
      </c>
      <c r="Y139" t="s">
        <v>270</v>
      </c>
      <c r="Z139">
        <v>0</v>
      </c>
      <c r="AA139" s="178">
        <v>36770</v>
      </c>
      <c r="AC139">
        <v>0</v>
      </c>
    </row>
    <row r="140" spans="1:29" x14ac:dyDescent="0.25">
      <c r="A140">
        <v>25687</v>
      </c>
      <c r="B140">
        <v>2201020270</v>
      </c>
      <c r="C140">
        <v>607</v>
      </c>
      <c r="D140" s="176" t="s">
        <v>347</v>
      </c>
      <c r="E140" t="s">
        <v>348</v>
      </c>
      <c r="F140" t="s">
        <v>408</v>
      </c>
      <c r="G140" t="s">
        <v>404</v>
      </c>
      <c r="H140" t="s">
        <v>278</v>
      </c>
      <c r="I140" t="s">
        <v>279</v>
      </c>
      <c r="J140" t="s">
        <v>280</v>
      </c>
      <c r="K140">
        <v>87</v>
      </c>
      <c r="L140">
        <v>0</v>
      </c>
      <c r="M140">
        <v>129</v>
      </c>
      <c r="N140" t="s">
        <v>264</v>
      </c>
      <c r="P140" s="177">
        <v>0.63</v>
      </c>
      <c r="Q140" t="s">
        <v>265</v>
      </c>
      <c r="R140" t="s">
        <v>266</v>
      </c>
      <c r="S140" t="s">
        <v>260</v>
      </c>
      <c r="T140" t="s">
        <v>267</v>
      </c>
      <c r="W140" t="s">
        <v>368</v>
      </c>
      <c r="X140" t="s">
        <v>282</v>
      </c>
      <c r="Y140" t="s">
        <v>270</v>
      </c>
      <c r="Z140">
        <v>0</v>
      </c>
      <c r="AA140" s="178">
        <v>36770</v>
      </c>
      <c r="AC140">
        <v>0</v>
      </c>
    </row>
    <row r="141" spans="1:29" x14ac:dyDescent="0.25">
      <c r="A141">
        <v>25688</v>
      </c>
      <c r="B141">
        <v>2201020290</v>
      </c>
      <c r="C141">
        <v>612</v>
      </c>
      <c r="D141" s="176" t="s">
        <v>347</v>
      </c>
      <c r="E141" t="s">
        <v>348</v>
      </c>
      <c r="F141" t="s">
        <v>408</v>
      </c>
      <c r="G141" t="s">
        <v>405</v>
      </c>
      <c r="H141" t="s">
        <v>278</v>
      </c>
      <c r="I141" t="s">
        <v>279</v>
      </c>
      <c r="J141" t="s">
        <v>280</v>
      </c>
      <c r="K141">
        <v>87</v>
      </c>
      <c r="L141">
        <v>0</v>
      </c>
      <c r="M141">
        <v>129</v>
      </c>
      <c r="N141" t="s">
        <v>264</v>
      </c>
      <c r="P141" s="177">
        <v>0.63</v>
      </c>
      <c r="Q141" t="s">
        <v>265</v>
      </c>
      <c r="R141" t="s">
        <v>266</v>
      </c>
      <c r="S141" t="s">
        <v>260</v>
      </c>
      <c r="T141" t="s">
        <v>267</v>
      </c>
      <c r="W141" t="s">
        <v>368</v>
      </c>
      <c r="X141" t="s">
        <v>282</v>
      </c>
      <c r="Y141" t="s">
        <v>270</v>
      </c>
      <c r="Z141">
        <v>0</v>
      </c>
      <c r="AA141" s="178">
        <v>36770</v>
      </c>
      <c r="AC141">
        <v>0</v>
      </c>
    </row>
    <row r="142" spans="1:29" x14ac:dyDescent="0.25">
      <c r="A142">
        <v>25689</v>
      </c>
      <c r="B142">
        <v>2201020310</v>
      </c>
      <c r="C142">
        <v>617</v>
      </c>
      <c r="D142" s="176" t="s">
        <v>347</v>
      </c>
      <c r="E142" t="s">
        <v>348</v>
      </c>
      <c r="F142" t="s">
        <v>408</v>
      </c>
      <c r="G142" t="s">
        <v>406</v>
      </c>
      <c r="H142" t="s">
        <v>278</v>
      </c>
      <c r="I142" t="s">
        <v>279</v>
      </c>
      <c r="J142" t="s">
        <v>280</v>
      </c>
      <c r="K142">
        <v>87</v>
      </c>
      <c r="L142">
        <v>0</v>
      </c>
      <c r="M142">
        <v>129</v>
      </c>
      <c r="N142" t="s">
        <v>264</v>
      </c>
      <c r="P142" s="177">
        <v>0.63</v>
      </c>
      <c r="Q142" t="s">
        <v>265</v>
      </c>
      <c r="R142" t="s">
        <v>266</v>
      </c>
      <c r="S142" t="s">
        <v>260</v>
      </c>
      <c r="T142" t="s">
        <v>267</v>
      </c>
      <c r="W142" t="s">
        <v>368</v>
      </c>
      <c r="X142" t="s">
        <v>282</v>
      </c>
      <c r="Y142" t="s">
        <v>270</v>
      </c>
      <c r="Z142">
        <v>0</v>
      </c>
      <c r="AA142" s="178">
        <v>36770</v>
      </c>
      <c r="AC142">
        <v>0</v>
      </c>
    </row>
    <row r="143" spans="1:29" x14ac:dyDescent="0.25">
      <c r="A143">
        <v>25690</v>
      </c>
      <c r="B143">
        <v>2201020330</v>
      </c>
      <c r="C143">
        <v>622</v>
      </c>
      <c r="D143" s="176" t="s">
        <v>347</v>
      </c>
      <c r="E143" t="s">
        <v>348</v>
      </c>
      <c r="F143" t="s">
        <v>408</v>
      </c>
      <c r="G143" t="s">
        <v>407</v>
      </c>
      <c r="H143" t="s">
        <v>278</v>
      </c>
      <c r="I143" t="s">
        <v>279</v>
      </c>
      <c r="J143" t="s">
        <v>280</v>
      </c>
      <c r="K143">
        <v>87</v>
      </c>
      <c r="L143">
        <v>0</v>
      </c>
      <c r="M143">
        <v>129</v>
      </c>
      <c r="N143" t="s">
        <v>264</v>
      </c>
      <c r="P143" s="177">
        <v>0.63</v>
      </c>
      <c r="Q143" t="s">
        <v>265</v>
      </c>
      <c r="R143" t="s">
        <v>266</v>
      </c>
      <c r="S143" t="s">
        <v>260</v>
      </c>
      <c r="T143" t="s">
        <v>267</v>
      </c>
      <c r="W143" t="s">
        <v>368</v>
      </c>
      <c r="X143" t="s">
        <v>282</v>
      </c>
      <c r="Y143" t="s">
        <v>270</v>
      </c>
      <c r="Z143">
        <v>0</v>
      </c>
      <c r="AA143" s="178">
        <v>36770</v>
      </c>
      <c r="AC143">
        <v>0</v>
      </c>
    </row>
    <row r="144" spans="1:29" x14ac:dyDescent="0.25">
      <c r="A144">
        <v>25691</v>
      </c>
      <c r="B144">
        <v>2201040000</v>
      </c>
      <c r="C144">
        <v>627</v>
      </c>
      <c r="D144" s="176" t="s">
        <v>347</v>
      </c>
      <c r="E144" t="s">
        <v>348</v>
      </c>
      <c r="F144" t="s">
        <v>409</v>
      </c>
      <c r="G144" t="s">
        <v>350</v>
      </c>
      <c r="H144" t="s">
        <v>278</v>
      </c>
      <c r="I144" t="s">
        <v>279</v>
      </c>
      <c r="J144" t="s">
        <v>280</v>
      </c>
      <c r="K144">
        <v>87</v>
      </c>
      <c r="L144">
        <v>0</v>
      </c>
      <c r="M144">
        <v>129</v>
      </c>
      <c r="N144" t="s">
        <v>264</v>
      </c>
      <c r="P144" s="177">
        <v>0.63</v>
      </c>
      <c r="Q144" t="s">
        <v>265</v>
      </c>
      <c r="R144" t="s">
        <v>266</v>
      </c>
      <c r="S144" t="s">
        <v>260</v>
      </c>
      <c r="T144" t="s">
        <v>267</v>
      </c>
      <c r="W144" t="s">
        <v>368</v>
      </c>
      <c r="X144" t="s">
        <v>282</v>
      </c>
      <c r="Y144" t="s">
        <v>270</v>
      </c>
      <c r="Z144">
        <v>0</v>
      </c>
      <c r="AA144" s="178">
        <v>36770</v>
      </c>
      <c r="AC144">
        <v>0</v>
      </c>
    </row>
    <row r="145" spans="1:29" x14ac:dyDescent="0.25">
      <c r="A145">
        <v>25692</v>
      </c>
      <c r="B145">
        <v>2201040110</v>
      </c>
      <c r="C145">
        <v>628</v>
      </c>
      <c r="D145" s="176" t="s">
        <v>347</v>
      </c>
      <c r="E145" t="s">
        <v>348</v>
      </c>
      <c r="F145" t="s">
        <v>409</v>
      </c>
      <c r="G145" t="s">
        <v>396</v>
      </c>
      <c r="H145" t="s">
        <v>278</v>
      </c>
      <c r="I145" t="s">
        <v>279</v>
      </c>
      <c r="J145" t="s">
        <v>280</v>
      </c>
      <c r="K145">
        <v>87</v>
      </c>
      <c r="L145">
        <v>0</v>
      </c>
      <c r="M145">
        <v>129</v>
      </c>
      <c r="N145" t="s">
        <v>264</v>
      </c>
      <c r="P145" s="177">
        <v>0.63</v>
      </c>
      <c r="Q145" t="s">
        <v>265</v>
      </c>
      <c r="R145" t="s">
        <v>266</v>
      </c>
      <c r="S145" t="s">
        <v>260</v>
      </c>
      <c r="T145" t="s">
        <v>267</v>
      </c>
      <c r="W145" t="s">
        <v>368</v>
      </c>
      <c r="X145" t="s">
        <v>282</v>
      </c>
      <c r="Y145" t="s">
        <v>270</v>
      </c>
      <c r="Z145">
        <v>0</v>
      </c>
      <c r="AA145" s="178">
        <v>36770</v>
      </c>
      <c r="AC145">
        <v>0</v>
      </c>
    </row>
    <row r="146" spans="1:29" x14ac:dyDescent="0.25">
      <c r="A146">
        <v>25693</v>
      </c>
      <c r="B146">
        <v>2201040130</v>
      </c>
      <c r="C146">
        <v>633</v>
      </c>
      <c r="D146" s="176" t="s">
        <v>347</v>
      </c>
      <c r="E146" t="s">
        <v>348</v>
      </c>
      <c r="F146" t="s">
        <v>409</v>
      </c>
      <c r="G146" t="s">
        <v>397</v>
      </c>
      <c r="H146" t="s">
        <v>278</v>
      </c>
      <c r="I146" t="s">
        <v>279</v>
      </c>
      <c r="J146" t="s">
        <v>280</v>
      </c>
      <c r="K146">
        <v>87</v>
      </c>
      <c r="L146">
        <v>0</v>
      </c>
      <c r="M146">
        <v>129</v>
      </c>
      <c r="N146" t="s">
        <v>264</v>
      </c>
      <c r="P146" s="177">
        <v>0.63</v>
      </c>
      <c r="Q146" t="s">
        <v>265</v>
      </c>
      <c r="R146" t="s">
        <v>266</v>
      </c>
      <c r="S146" t="s">
        <v>260</v>
      </c>
      <c r="T146" t="s">
        <v>267</v>
      </c>
      <c r="W146" t="s">
        <v>368</v>
      </c>
      <c r="X146" t="s">
        <v>282</v>
      </c>
      <c r="Y146" t="s">
        <v>270</v>
      </c>
      <c r="Z146">
        <v>0</v>
      </c>
      <c r="AA146" s="178">
        <v>36770</v>
      </c>
      <c r="AC146">
        <v>0</v>
      </c>
    </row>
    <row r="147" spans="1:29" x14ac:dyDescent="0.25">
      <c r="A147">
        <v>25694</v>
      </c>
      <c r="B147">
        <v>2201040150</v>
      </c>
      <c r="C147">
        <v>638</v>
      </c>
      <c r="D147" s="176" t="s">
        <v>347</v>
      </c>
      <c r="E147" t="s">
        <v>348</v>
      </c>
      <c r="F147" t="s">
        <v>409</v>
      </c>
      <c r="G147" t="s">
        <v>398</v>
      </c>
      <c r="H147" t="s">
        <v>278</v>
      </c>
      <c r="I147" t="s">
        <v>279</v>
      </c>
      <c r="J147" t="s">
        <v>280</v>
      </c>
      <c r="K147">
        <v>87</v>
      </c>
      <c r="L147">
        <v>0</v>
      </c>
      <c r="M147">
        <v>129</v>
      </c>
      <c r="N147" t="s">
        <v>264</v>
      </c>
      <c r="P147" s="177">
        <v>0.63</v>
      </c>
      <c r="Q147" t="s">
        <v>265</v>
      </c>
      <c r="R147" t="s">
        <v>266</v>
      </c>
      <c r="S147" t="s">
        <v>260</v>
      </c>
      <c r="T147" t="s">
        <v>267</v>
      </c>
      <c r="W147" t="s">
        <v>368</v>
      </c>
      <c r="X147" t="s">
        <v>282</v>
      </c>
      <c r="Y147" t="s">
        <v>270</v>
      </c>
      <c r="Z147">
        <v>0</v>
      </c>
      <c r="AA147" s="178">
        <v>36770</v>
      </c>
      <c r="AC147">
        <v>0</v>
      </c>
    </row>
    <row r="148" spans="1:29" x14ac:dyDescent="0.25">
      <c r="A148">
        <v>25695</v>
      </c>
      <c r="B148">
        <v>2201040170</v>
      </c>
      <c r="C148">
        <v>643</v>
      </c>
      <c r="D148" s="176" t="s">
        <v>347</v>
      </c>
      <c r="E148" t="s">
        <v>348</v>
      </c>
      <c r="F148" t="s">
        <v>409</v>
      </c>
      <c r="G148" t="s">
        <v>399</v>
      </c>
      <c r="H148" t="s">
        <v>278</v>
      </c>
      <c r="I148" t="s">
        <v>279</v>
      </c>
      <c r="J148" t="s">
        <v>280</v>
      </c>
      <c r="K148">
        <v>87</v>
      </c>
      <c r="L148">
        <v>0</v>
      </c>
      <c r="M148">
        <v>129</v>
      </c>
      <c r="N148" t="s">
        <v>264</v>
      </c>
      <c r="P148" s="177">
        <v>0.63</v>
      </c>
      <c r="Q148" t="s">
        <v>265</v>
      </c>
      <c r="R148" t="s">
        <v>266</v>
      </c>
      <c r="S148" t="s">
        <v>260</v>
      </c>
      <c r="T148" t="s">
        <v>267</v>
      </c>
      <c r="W148" t="s">
        <v>368</v>
      </c>
      <c r="X148" t="s">
        <v>282</v>
      </c>
      <c r="Y148" t="s">
        <v>270</v>
      </c>
      <c r="Z148">
        <v>0</v>
      </c>
      <c r="AA148" s="178">
        <v>36770</v>
      </c>
      <c r="AC148">
        <v>0</v>
      </c>
    </row>
    <row r="149" spans="1:29" x14ac:dyDescent="0.25">
      <c r="A149">
        <v>25696</v>
      </c>
      <c r="B149">
        <v>2201040190</v>
      </c>
      <c r="C149">
        <v>648</v>
      </c>
      <c r="D149" s="176" t="s">
        <v>347</v>
      </c>
      <c r="E149" t="s">
        <v>348</v>
      </c>
      <c r="F149" t="s">
        <v>409</v>
      </c>
      <c r="G149" t="s">
        <v>400</v>
      </c>
      <c r="H149" t="s">
        <v>278</v>
      </c>
      <c r="I149" t="s">
        <v>279</v>
      </c>
      <c r="J149" t="s">
        <v>280</v>
      </c>
      <c r="K149">
        <v>87</v>
      </c>
      <c r="L149">
        <v>0</v>
      </c>
      <c r="M149">
        <v>129</v>
      </c>
      <c r="N149" t="s">
        <v>264</v>
      </c>
      <c r="P149" s="177">
        <v>0.63</v>
      </c>
      <c r="Q149" t="s">
        <v>265</v>
      </c>
      <c r="R149" t="s">
        <v>266</v>
      </c>
      <c r="S149" t="s">
        <v>260</v>
      </c>
      <c r="T149" t="s">
        <v>267</v>
      </c>
      <c r="W149" t="s">
        <v>368</v>
      </c>
      <c r="X149" t="s">
        <v>282</v>
      </c>
      <c r="Y149" t="s">
        <v>270</v>
      </c>
      <c r="Z149">
        <v>0</v>
      </c>
      <c r="AA149" s="178">
        <v>36770</v>
      </c>
      <c r="AC149">
        <v>0</v>
      </c>
    </row>
    <row r="150" spans="1:29" x14ac:dyDescent="0.25">
      <c r="A150">
        <v>25697</v>
      </c>
      <c r="B150">
        <v>2201040210</v>
      </c>
      <c r="C150">
        <v>653</v>
      </c>
      <c r="D150" s="176" t="s">
        <v>347</v>
      </c>
      <c r="E150" t="s">
        <v>348</v>
      </c>
      <c r="F150" t="s">
        <v>409</v>
      </c>
      <c r="G150" t="s">
        <v>401</v>
      </c>
      <c r="H150" t="s">
        <v>278</v>
      </c>
      <c r="I150" t="s">
        <v>279</v>
      </c>
      <c r="J150" t="s">
        <v>280</v>
      </c>
      <c r="K150">
        <v>87</v>
      </c>
      <c r="L150">
        <v>0</v>
      </c>
      <c r="M150">
        <v>129</v>
      </c>
      <c r="N150" t="s">
        <v>264</v>
      </c>
      <c r="P150" s="177">
        <v>0.63</v>
      </c>
      <c r="Q150" t="s">
        <v>265</v>
      </c>
      <c r="R150" t="s">
        <v>266</v>
      </c>
      <c r="S150" t="s">
        <v>260</v>
      </c>
      <c r="T150" t="s">
        <v>267</v>
      </c>
      <c r="W150" t="s">
        <v>368</v>
      </c>
      <c r="X150" t="s">
        <v>282</v>
      </c>
      <c r="Y150" t="s">
        <v>270</v>
      </c>
      <c r="Z150">
        <v>0</v>
      </c>
      <c r="AA150" s="178">
        <v>36770</v>
      </c>
      <c r="AC150">
        <v>0</v>
      </c>
    </row>
    <row r="151" spans="1:29" x14ac:dyDescent="0.25">
      <c r="A151">
        <v>25698</v>
      </c>
      <c r="B151">
        <v>2201040230</v>
      </c>
      <c r="C151">
        <v>658</v>
      </c>
      <c r="D151" s="176" t="s">
        <v>347</v>
      </c>
      <c r="E151" t="s">
        <v>348</v>
      </c>
      <c r="F151" t="s">
        <v>409</v>
      </c>
      <c r="G151" t="s">
        <v>402</v>
      </c>
      <c r="H151" t="s">
        <v>278</v>
      </c>
      <c r="I151" t="s">
        <v>279</v>
      </c>
      <c r="J151" t="s">
        <v>280</v>
      </c>
      <c r="K151">
        <v>87</v>
      </c>
      <c r="L151">
        <v>0</v>
      </c>
      <c r="M151">
        <v>129</v>
      </c>
      <c r="N151" t="s">
        <v>264</v>
      </c>
      <c r="P151" s="177">
        <v>0.63</v>
      </c>
      <c r="Q151" t="s">
        <v>265</v>
      </c>
      <c r="R151" t="s">
        <v>266</v>
      </c>
      <c r="S151" t="s">
        <v>260</v>
      </c>
      <c r="T151" t="s">
        <v>267</v>
      </c>
      <c r="W151" t="s">
        <v>368</v>
      </c>
      <c r="X151" t="s">
        <v>282</v>
      </c>
      <c r="Y151" t="s">
        <v>270</v>
      </c>
      <c r="Z151">
        <v>0</v>
      </c>
      <c r="AA151" s="178">
        <v>36770</v>
      </c>
      <c r="AC151">
        <v>0</v>
      </c>
    </row>
    <row r="152" spans="1:29" x14ac:dyDescent="0.25">
      <c r="A152">
        <v>25699</v>
      </c>
      <c r="B152">
        <v>2201040250</v>
      </c>
      <c r="C152">
        <v>663</v>
      </c>
      <c r="D152" s="176" t="s">
        <v>347</v>
      </c>
      <c r="E152" t="s">
        <v>348</v>
      </c>
      <c r="F152" t="s">
        <v>409</v>
      </c>
      <c r="G152" t="s">
        <v>403</v>
      </c>
      <c r="H152" t="s">
        <v>278</v>
      </c>
      <c r="I152" t="s">
        <v>279</v>
      </c>
      <c r="J152" t="s">
        <v>280</v>
      </c>
      <c r="K152">
        <v>87</v>
      </c>
      <c r="L152">
        <v>0</v>
      </c>
      <c r="M152">
        <v>129</v>
      </c>
      <c r="N152" t="s">
        <v>264</v>
      </c>
      <c r="P152" s="177">
        <v>0.63</v>
      </c>
      <c r="Q152" t="s">
        <v>265</v>
      </c>
      <c r="R152" t="s">
        <v>266</v>
      </c>
      <c r="S152" t="s">
        <v>260</v>
      </c>
      <c r="T152" t="s">
        <v>267</v>
      </c>
      <c r="W152" t="s">
        <v>368</v>
      </c>
      <c r="X152" t="s">
        <v>282</v>
      </c>
      <c r="Y152" t="s">
        <v>270</v>
      </c>
      <c r="Z152">
        <v>0</v>
      </c>
      <c r="AA152" s="178">
        <v>36770</v>
      </c>
      <c r="AC152">
        <v>0</v>
      </c>
    </row>
    <row r="153" spans="1:29" x14ac:dyDescent="0.25">
      <c r="A153">
        <v>25700</v>
      </c>
      <c r="B153">
        <v>2201040270</v>
      </c>
      <c r="C153">
        <v>668</v>
      </c>
      <c r="D153" s="176" t="s">
        <v>347</v>
      </c>
      <c r="E153" t="s">
        <v>348</v>
      </c>
      <c r="F153" t="s">
        <v>409</v>
      </c>
      <c r="G153" t="s">
        <v>404</v>
      </c>
      <c r="H153" t="s">
        <v>278</v>
      </c>
      <c r="I153" t="s">
        <v>279</v>
      </c>
      <c r="J153" t="s">
        <v>280</v>
      </c>
      <c r="K153">
        <v>87</v>
      </c>
      <c r="L153">
        <v>0</v>
      </c>
      <c r="M153">
        <v>129</v>
      </c>
      <c r="N153" t="s">
        <v>264</v>
      </c>
      <c r="P153" s="177">
        <v>0.63</v>
      </c>
      <c r="Q153" t="s">
        <v>265</v>
      </c>
      <c r="R153" t="s">
        <v>266</v>
      </c>
      <c r="S153" t="s">
        <v>260</v>
      </c>
      <c r="T153" t="s">
        <v>267</v>
      </c>
      <c r="W153" t="s">
        <v>368</v>
      </c>
      <c r="X153" t="s">
        <v>282</v>
      </c>
      <c r="Y153" t="s">
        <v>270</v>
      </c>
      <c r="Z153">
        <v>0</v>
      </c>
      <c r="AA153" s="178">
        <v>36770</v>
      </c>
      <c r="AC153">
        <v>0</v>
      </c>
    </row>
    <row r="154" spans="1:29" x14ac:dyDescent="0.25">
      <c r="A154">
        <v>25701</v>
      </c>
      <c r="B154">
        <v>2201040290</v>
      </c>
      <c r="C154">
        <v>673</v>
      </c>
      <c r="D154" s="176" t="s">
        <v>347</v>
      </c>
      <c r="E154" t="s">
        <v>348</v>
      </c>
      <c r="F154" t="s">
        <v>409</v>
      </c>
      <c r="G154" t="s">
        <v>405</v>
      </c>
      <c r="H154" t="s">
        <v>278</v>
      </c>
      <c r="I154" t="s">
        <v>279</v>
      </c>
      <c r="J154" t="s">
        <v>280</v>
      </c>
      <c r="K154">
        <v>87</v>
      </c>
      <c r="L154">
        <v>0</v>
      </c>
      <c r="M154">
        <v>129</v>
      </c>
      <c r="N154" t="s">
        <v>264</v>
      </c>
      <c r="P154" s="177">
        <v>0.63</v>
      </c>
      <c r="Q154" t="s">
        <v>265</v>
      </c>
      <c r="R154" t="s">
        <v>266</v>
      </c>
      <c r="S154" t="s">
        <v>260</v>
      </c>
      <c r="T154" t="s">
        <v>267</v>
      </c>
      <c r="W154" t="s">
        <v>368</v>
      </c>
      <c r="X154" t="s">
        <v>282</v>
      </c>
      <c r="Y154" t="s">
        <v>270</v>
      </c>
      <c r="Z154">
        <v>0</v>
      </c>
      <c r="AA154" s="178">
        <v>36770</v>
      </c>
      <c r="AC154">
        <v>0</v>
      </c>
    </row>
    <row r="155" spans="1:29" x14ac:dyDescent="0.25">
      <c r="A155">
        <v>25702</v>
      </c>
      <c r="B155">
        <v>2201040310</v>
      </c>
      <c r="C155">
        <v>678</v>
      </c>
      <c r="D155" s="176" t="s">
        <v>347</v>
      </c>
      <c r="E155" t="s">
        <v>348</v>
      </c>
      <c r="F155" t="s">
        <v>409</v>
      </c>
      <c r="G155" t="s">
        <v>406</v>
      </c>
      <c r="H155" t="s">
        <v>278</v>
      </c>
      <c r="I155" t="s">
        <v>279</v>
      </c>
      <c r="J155" t="s">
        <v>280</v>
      </c>
      <c r="K155">
        <v>87</v>
      </c>
      <c r="L155">
        <v>0</v>
      </c>
      <c r="M155">
        <v>129</v>
      </c>
      <c r="N155" t="s">
        <v>264</v>
      </c>
      <c r="P155" s="177">
        <v>0.63</v>
      </c>
      <c r="Q155" t="s">
        <v>265</v>
      </c>
      <c r="R155" t="s">
        <v>266</v>
      </c>
      <c r="S155" t="s">
        <v>260</v>
      </c>
      <c r="T155" t="s">
        <v>267</v>
      </c>
      <c r="W155" t="s">
        <v>368</v>
      </c>
      <c r="X155" t="s">
        <v>282</v>
      </c>
      <c r="Y155" t="s">
        <v>270</v>
      </c>
      <c r="Z155">
        <v>0</v>
      </c>
      <c r="AA155" s="178">
        <v>36770</v>
      </c>
      <c r="AC155">
        <v>0</v>
      </c>
    </row>
    <row r="156" spans="1:29" x14ac:dyDescent="0.25">
      <c r="A156">
        <v>25703</v>
      </c>
      <c r="B156">
        <v>2201040330</v>
      </c>
      <c r="C156">
        <v>683</v>
      </c>
      <c r="D156" s="176" t="s">
        <v>347</v>
      </c>
      <c r="E156" t="s">
        <v>348</v>
      </c>
      <c r="F156" t="s">
        <v>409</v>
      </c>
      <c r="G156" t="s">
        <v>407</v>
      </c>
      <c r="H156" t="s">
        <v>278</v>
      </c>
      <c r="I156" t="s">
        <v>279</v>
      </c>
      <c r="J156" t="s">
        <v>280</v>
      </c>
      <c r="K156">
        <v>87</v>
      </c>
      <c r="L156">
        <v>0</v>
      </c>
      <c r="M156">
        <v>129</v>
      </c>
      <c r="N156" t="s">
        <v>264</v>
      </c>
      <c r="P156" s="177">
        <v>0.63</v>
      </c>
      <c r="Q156" t="s">
        <v>265</v>
      </c>
      <c r="R156" t="s">
        <v>266</v>
      </c>
      <c r="S156" t="s">
        <v>260</v>
      </c>
      <c r="T156" t="s">
        <v>267</v>
      </c>
      <c r="W156" t="s">
        <v>368</v>
      </c>
      <c r="X156" t="s">
        <v>282</v>
      </c>
      <c r="Y156" t="s">
        <v>270</v>
      </c>
      <c r="Z156">
        <v>0</v>
      </c>
      <c r="AA156" s="178">
        <v>36770</v>
      </c>
      <c r="AC156">
        <v>0</v>
      </c>
    </row>
    <row r="157" spans="1:29" x14ac:dyDescent="0.25">
      <c r="A157">
        <v>25717</v>
      </c>
      <c r="B157">
        <v>2201070000</v>
      </c>
      <c r="C157">
        <v>701</v>
      </c>
      <c r="D157" s="176" t="s">
        <v>347</v>
      </c>
      <c r="E157" t="s">
        <v>348</v>
      </c>
      <c r="F157" t="s">
        <v>410</v>
      </c>
      <c r="G157" t="s">
        <v>350</v>
      </c>
      <c r="H157" t="s">
        <v>278</v>
      </c>
      <c r="I157" t="s">
        <v>279</v>
      </c>
      <c r="J157" t="s">
        <v>280</v>
      </c>
      <c r="K157">
        <v>87</v>
      </c>
      <c r="L157">
        <v>0</v>
      </c>
      <c r="M157">
        <v>129</v>
      </c>
      <c r="N157" t="s">
        <v>264</v>
      </c>
      <c r="P157" s="177">
        <v>0.63</v>
      </c>
      <c r="Q157" t="s">
        <v>265</v>
      </c>
      <c r="R157" t="s">
        <v>266</v>
      </c>
      <c r="S157" t="s">
        <v>260</v>
      </c>
      <c r="T157" t="s">
        <v>267</v>
      </c>
      <c r="W157" t="s">
        <v>368</v>
      </c>
      <c r="X157" t="s">
        <v>282</v>
      </c>
      <c r="Y157" t="s">
        <v>270</v>
      </c>
      <c r="Z157">
        <v>0</v>
      </c>
      <c r="AA157" s="178">
        <v>36770</v>
      </c>
      <c r="AC157">
        <v>0</v>
      </c>
    </row>
    <row r="158" spans="1:29" x14ac:dyDescent="0.25">
      <c r="A158">
        <v>25718</v>
      </c>
      <c r="B158">
        <v>2201070110</v>
      </c>
      <c r="C158">
        <v>702</v>
      </c>
      <c r="D158" s="176" t="s">
        <v>347</v>
      </c>
      <c r="E158" t="s">
        <v>348</v>
      </c>
      <c r="F158" t="s">
        <v>410</v>
      </c>
      <c r="G158" t="s">
        <v>396</v>
      </c>
      <c r="H158" t="s">
        <v>278</v>
      </c>
      <c r="I158" t="s">
        <v>279</v>
      </c>
      <c r="J158" t="s">
        <v>280</v>
      </c>
      <c r="K158">
        <v>87</v>
      </c>
      <c r="L158">
        <v>0</v>
      </c>
      <c r="M158">
        <v>129</v>
      </c>
      <c r="N158" t="s">
        <v>264</v>
      </c>
      <c r="P158" s="177">
        <v>0.63</v>
      </c>
      <c r="Q158" t="s">
        <v>265</v>
      </c>
      <c r="R158" t="s">
        <v>266</v>
      </c>
      <c r="S158" t="s">
        <v>260</v>
      </c>
      <c r="T158" t="s">
        <v>267</v>
      </c>
      <c r="W158" t="s">
        <v>368</v>
      </c>
      <c r="X158" t="s">
        <v>282</v>
      </c>
      <c r="Y158" t="s">
        <v>270</v>
      </c>
      <c r="Z158">
        <v>0</v>
      </c>
      <c r="AA158" s="178">
        <v>36770</v>
      </c>
      <c r="AC158">
        <v>0</v>
      </c>
    </row>
    <row r="159" spans="1:29" x14ac:dyDescent="0.25">
      <c r="A159">
        <v>25719</v>
      </c>
      <c r="B159">
        <v>2201070130</v>
      </c>
      <c r="C159">
        <v>707</v>
      </c>
      <c r="D159" s="176" t="s">
        <v>347</v>
      </c>
      <c r="E159" t="s">
        <v>348</v>
      </c>
      <c r="F159" t="s">
        <v>410</v>
      </c>
      <c r="G159" t="s">
        <v>397</v>
      </c>
      <c r="H159" t="s">
        <v>278</v>
      </c>
      <c r="I159" t="s">
        <v>279</v>
      </c>
      <c r="J159" t="s">
        <v>280</v>
      </c>
      <c r="K159">
        <v>87</v>
      </c>
      <c r="L159">
        <v>0</v>
      </c>
      <c r="M159">
        <v>129</v>
      </c>
      <c r="N159" t="s">
        <v>264</v>
      </c>
      <c r="P159" s="177">
        <v>0.63</v>
      </c>
      <c r="Q159" t="s">
        <v>265</v>
      </c>
      <c r="R159" t="s">
        <v>266</v>
      </c>
      <c r="S159" t="s">
        <v>260</v>
      </c>
      <c r="T159" t="s">
        <v>267</v>
      </c>
      <c r="W159" t="s">
        <v>368</v>
      </c>
      <c r="X159" t="s">
        <v>282</v>
      </c>
      <c r="Y159" t="s">
        <v>270</v>
      </c>
      <c r="Z159">
        <v>0</v>
      </c>
      <c r="AA159" s="178">
        <v>36770</v>
      </c>
      <c r="AC159">
        <v>0</v>
      </c>
    </row>
    <row r="160" spans="1:29" x14ac:dyDescent="0.25">
      <c r="A160">
        <v>25720</v>
      </c>
      <c r="B160">
        <v>2201070150</v>
      </c>
      <c r="C160">
        <v>712</v>
      </c>
      <c r="D160" s="176" t="s">
        <v>347</v>
      </c>
      <c r="E160" t="s">
        <v>348</v>
      </c>
      <c r="F160" t="s">
        <v>410</v>
      </c>
      <c r="G160" t="s">
        <v>398</v>
      </c>
      <c r="H160" t="s">
        <v>278</v>
      </c>
      <c r="I160" t="s">
        <v>279</v>
      </c>
      <c r="J160" t="s">
        <v>280</v>
      </c>
      <c r="K160">
        <v>87</v>
      </c>
      <c r="L160">
        <v>0</v>
      </c>
      <c r="M160">
        <v>129</v>
      </c>
      <c r="N160" t="s">
        <v>264</v>
      </c>
      <c r="P160" s="177">
        <v>0.63</v>
      </c>
      <c r="Q160" t="s">
        <v>265</v>
      </c>
      <c r="R160" t="s">
        <v>266</v>
      </c>
      <c r="S160" t="s">
        <v>260</v>
      </c>
      <c r="T160" t="s">
        <v>267</v>
      </c>
      <c r="W160" t="s">
        <v>368</v>
      </c>
      <c r="X160" t="s">
        <v>282</v>
      </c>
      <c r="Y160" t="s">
        <v>270</v>
      </c>
      <c r="Z160">
        <v>0</v>
      </c>
      <c r="AA160" s="178">
        <v>36770</v>
      </c>
      <c r="AC160">
        <v>0</v>
      </c>
    </row>
    <row r="161" spans="1:29" x14ac:dyDescent="0.25">
      <c r="A161">
        <v>25721</v>
      </c>
      <c r="B161">
        <v>2201070170</v>
      </c>
      <c r="C161">
        <v>717</v>
      </c>
      <c r="D161" s="176" t="s">
        <v>347</v>
      </c>
      <c r="E161" t="s">
        <v>348</v>
      </c>
      <c r="F161" t="s">
        <v>410</v>
      </c>
      <c r="G161" t="s">
        <v>399</v>
      </c>
      <c r="H161" t="s">
        <v>278</v>
      </c>
      <c r="I161" t="s">
        <v>279</v>
      </c>
      <c r="J161" t="s">
        <v>280</v>
      </c>
      <c r="K161">
        <v>87</v>
      </c>
      <c r="L161">
        <v>0</v>
      </c>
      <c r="M161">
        <v>129</v>
      </c>
      <c r="N161" t="s">
        <v>264</v>
      </c>
      <c r="P161" s="177">
        <v>0.63</v>
      </c>
      <c r="Q161" t="s">
        <v>265</v>
      </c>
      <c r="R161" t="s">
        <v>266</v>
      </c>
      <c r="S161" t="s">
        <v>260</v>
      </c>
      <c r="T161" t="s">
        <v>267</v>
      </c>
      <c r="W161" t="s">
        <v>368</v>
      </c>
      <c r="X161" t="s">
        <v>282</v>
      </c>
      <c r="Y161" t="s">
        <v>270</v>
      </c>
      <c r="Z161">
        <v>0</v>
      </c>
      <c r="AA161" s="178">
        <v>36770</v>
      </c>
      <c r="AC161">
        <v>0</v>
      </c>
    </row>
    <row r="162" spans="1:29" x14ac:dyDescent="0.25">
      <c r="A162">
        <v>25722</v>
      </c>
      <c r="B162">
        <v>2201070190</v>
      </c>
      <c r="C162">
        <v>722</v>
      </c>
      <c r="D162" s="176" t="s">
        <v>347</v>
      </c>
      <c r="E162" t="s">
        <v>348</v>
      </c>
      <c r="F162" t="s">
        <v>410</v>
      </c>
      <c r="G162" t="s">
        <v>400</v>
      </c>
      <c r="H162" t="s">
        <v>278</v>
      </c>
      <c r="I162" t="s">
        <v>279</v>
      </c>
      <c r="J162" t="s">
        <v>280</v>
      </c>
      <c r="K162">
        <v>87</v>
      </c>
      <c r="L162">
        <v>0</v>
      </c>
      <c r="M162">
        <v>129</v>
      </c>
      <c r="N162" t="s">
        <v>264</v>
      </c>
      <c r="P162" s="177">
        <v>0.63</v>
      </c>
      <c r="Q162" t="s">
        <v>265</v>
      </c>
      <c r="R162" t="s">
        <v>266</v>
      </c>
      <c r="S162" t="s">
        <v>260</v>
      </c>
      <c r="T162" t="s">
        <v>267</v>
      </c>
      <c r="W162" t="s">
        <v>368</v>
      </c>
      <c r="X162" t="s">
        <v>282</v>
      </c>
      <c r="Y162" t="s">
        <v>270</v>
      </c>
      <c r="Z162">
        <v>0</v>
      </c>
      <c r="AA162" s="178">
        <v>36770</v>
      </c>
      <c r="AC162">
        <v>0</v>
      </c>
    </row>
    <row r="163" spans="1:29" x14ac:dyDescent="0.25">
      <c r="A163">
        <v>25723</v>
      </c>
      <c r="B163">
        <v>2201070210</v>
      </c>
      <c r="C163">
        <v>727</v>
      </c>
      <c r="D163" s="176" t="s">
        <v>347</v>
      </c>
      <c r="E163" t="s">
        <v>348</v>
      </c>
      <c r="F163" t="s">
        <v>410</v>
      </c>
      <c r="G163" t="s">
        <v>401</v>
      </c>
      <c r="H163" t="s">
        <v>278</v>
      </c>
      <c r="I163" t="s">
        <v>279</v>
      </c>
      <c r="J163" t="s">
        <v>280</v>
      </c>
      <c r="K163">
        <v>87</v>
      </c>
      <c r="L163">
        <v>0</v>
      </c>
      <c r="M163">
        <v>129</v>
      </c>
      <c r="N163" t="s">
        <v>264</v>
      </c>
      <c r="P163" s="177">
        <v>0.63</v>
      </c>
      <c r="Q163" t="s">
        <v>265</v>
      </c>
      <c r="R163" t="s">
        <v>266</v>
      </c>
      <c r="S163" t="s">
        <v>260</v>
      </c>
      <c r="T163" t="s">
        <v>267</v>
      </c>
      <c r="W163" t="s">
        <v>368</v>
      </c>
      <c r="X163" t="s">
        <v>282</v>
      </c>
      <c r="Y163" t="s">
        <v>270</v>
      </c>
      <c r="Z163">
        <v>0</v>
      </c>
      <c r="AA163" s="178">
        <v>36770</v>
      </c>
      <c r="AC163">
        <v>0</v>
      </c>
    </row>
    <row r="164" spans="1:29" x14ac:dyDescent="0.25">
      <c r="A164">
        <v>25724</v>
      </c>
      <c r="B164">
        <v>2201070230</v>
      </c>
      <c r="C164">
        <v>732</v>
      </c>
      <c r="D164" s="176" t="s">
        <v>347</v>
      </c>
      <c r="E164" t="s">
        <v>348</v>
      </c>
      <c r="F164" t="s">
        <v>410</v>
      </c>
      <c r="G164" t="s">
        <v>402</v>
      </c>
      <c r="H164" t="s">
        <v>278</v>
      </c>
      <c r="I164" t="s">
        <v>279</v>
      </c>
      <c r="J164" t="s">
        <v>280</v>
      </c>
      <c r="K164">
        <v>87</v>
      </c>
      <c r="L164">
        <v>0</v>
      </c>
      <c r="M164">
        <v>129</v>
      </c>
      <c r="N164" t="s">
        <v>264</v>
      </c>
      <c r="P164" s="177">
        <v>0.63</v>
      </c>
      <c r="Q164" t="s">
        <v>265</v>
      </c>
      <c r="R164" t="s">
        <v>266</v>
      </c>
      <c r="S164" t="s">
        <v>260</v>
      </c>
      <c r="T164" t="s">
        <v>267</v>
      </c>
      <c r="W164" t="s">
        <v>368</v>
      </c>
      <c r="X164" t="s">
        <v>282</v>
      </c>
      <c r="Y164" t="s">
        <v>270</v>
      </c>
      <c r="Z164">
        <v>0</v>
      </c>
      <c r="AA164" s="178">
        <v>36770</v>
      </c>
      <c r="AC164">
        <v>0</v>
      </c>
    </row>
    <row r="165" spans="1:29" x14ac:dyDescent="0.25">
      <c r="A165">
        <v>25725</v>
      </c>
      <c r="B165">
        <v>2201070250</v>
      </c>
      <c r="C165">
        <v>737</v>
      </c>
      <c r="D165" s="176" t="s">
        <v>347</v>
      </c>
      <c r="E165" t="s">
        <v>348</v>
      </c>
      <c r="F165" t="s">
        <v>410</v>
      </c>
      <c r="G165" t="s">
        <v>403</v>
      </c>
      <c r="H165" t="s">
        <v>278</v>
      </c>
      <c r="I165" t="s">
        <v>279</v>
      </c>
      <c r="J165" t="s">
        <v>280</v>
      </c>
      <c r="K165">
        <v>87</v>
      </c>
      <c r="L165">
        <v>0</v>
      </c>
      <c r="M165">
        <v>129</v>
      </c>
      <c r="N165" t="s">
        <v>264</v>
      </c>
      <c r="P165" s="177">
        <v>0.63</v>
      </c>
      <c r="Q165" t="s">
        <v>265</v>
      </c>
      <c r="R165" t="s">
        <v>266</v>
      </c>
      <c r="S165" t="s">
        <v>260</v>
      </c>
      <c r="T165" t="s">
        <v>267</v>
      </c>
      <c r="W165" t="s">
        <v>368</v>
      </c>
      <c r="X165" t="s">
        <v>282</v>
      </c>
      <c r="Y165" t="s">
        <v>270</v>
      </c>
      <c r="Z165">
        <v>0</v>
      </c>
      <c r="AA165" s="178">
        <v>36770</v>
      </c>
      <c r="AC165">
        <v>0</v>
      </c>
    </row>
    <row r="166" spans="1:29" x14ac:dyDescent="0.25">
      <c r="A166">
        <v>25726</v>
      </c>
      <c r="B166">
        <v>2201070270</v>
      </c>
      <c r="C166">
        <v>742</v>
      </c>
      <c r="D166" s="176" t="s">
        <v>347</v>
      </c>
      <c r="E166" t="s">
        <v>348</v>
      </c>
      <c r="F166" t="s">
        <v>410</v>
      </c>
      <c r="G166" t="s">
        <v>404</v>
      </c>
      <c r="H166" t="s">
        <v>278</v>
      </c>
      <c r="I166" t="s">
        <v>279</v>
      </c>
      <c r="J166" t="s">
        <v>280</v>
      </c>
      <c r="K166">
        <v>87</v>
      </c>
      <c r="L166">
        <v>0</v>
      </c>
      <c r="M166">
        <v>129</v>
      </c>
      <c r="N166" t="s">
        <v>264</v>
      </c>
      <c r="P166" s="177">
        <v>0.63</v>
      </c>
      <c r="Q166" t="s">
        <v>265</v>
      </c>
      <c r="R166" t="s">
        <v>266</v>
      </c>
      <c r="S166" t="s">
        <v>260</v>
      </c>
      <c r="T166" t="s">
        <v>267</v>
      </c>
      <c r="W166" t="s">
        <v>368</v>
      </c>
      <c r="X166" t="s">
        <v>282</v>
      </c>
      <c r="Y166" t="s">
        <v>270</v>
      </c>
      <c r="Z166">
        <v>0</v>
      </c>
      <c r="AA166" s="178">
        <v>36770</v>
      </c>
      <c r="AC166">
        <v>0</v>
      </c>
    </row>
    <row r="167" spans="1:29" x14ac:dyDescent="0.25">
      <c r="A167">
        <v>25727</v>
      </c>
      <c r="B167">
        <v>2201070290</v>
      </c>
      <c r="C167">
        <v>747</v>
      </c>
      <c r="D167" s="176" t="s">
        <v>347</v>
      </c>
      <c r="E167" t="s">
        <v>348</v>
      </c>
      <c r="F167" t="s">
        <v>410</v>
      </c>
      <c r="G167" t="s">
        <v>405</v>
      </c>
      <c r="H167" t="s">
        <v>278</v>
      </c>
      <c r="I167" t="s">
        <v>279</v>
      </c>
      <c r="J167" t="s">
        <v>280</v>
      </c>
      <c r="K167">
        <v>87</v>
      </c>
      <c r="L167">
        <v>0</v>
      </c>
      <c r="M167">
        <v>129</v>
      </c>
      <c r="N167" t="s">
        <v>264</v>
      </c>
      <c r="P167" s="177">
        <v>0.63</v>
      </c>
      <c r="Q167" t="s">
        <v>265</v>
      </c>
      <c r="R167" t="s">
        <v>266</v>
      </c>
      <c r="S167" t="s">
        <v>260</v>
      </c>
      <c r="T167" t="s">
        <v>267</v>
      </c>
      <c r="W167" t="s">
        <v>368</v>
      </c>
      <c r="X167" t="s">
        <v>282</v>
      </c>
      <c r="Y167" t="s">
        <v>270</v>
      </c>
      <c r="Z167">
        <v>0</v>
      </c>
      <c r="AA167" s="178">
        <v>36770</v>
      </c>
      <c r="AC167">
        <v>0</v>
      </c>
    </row>
    <row r="168" spans="1:29" x14ac:dyDescent="0.25">
      <c r="A168">
        <v>25728</v>
      </c>
      <c r="B168">
        <v>2201070310</v>
      </c>
      <c r="C168">
        <v>752</v>
      </c>
      <c r="D168" s="176" t="s">
        <v>347</v>
      </c>
      <c r="E168" t="s">
        <v>348</v>
      </c>
      <c r="F168" t="s">
        <v>410</v>
      </c>
      <c r="G168" t="s">
        <v>406</v>
      </c>
      <c r="H168" t="s">
        <v>278</v>
      </c>
      <c r="I168" t="s">
        <v>279</v>
      </c>
      <c r="J168" t="s">
        <v>280</v>
      </c>
      <c r="K168">
        <v>87</v>
      </c>
      <c r="L168">
        <v>0</v>
      </c>
      <c r="M168">
        <v>129</v>
      </c>
      <c r="N168" t="s">
        <v>264</v>
      </c>
      <c r="P168" s="177">
        <v>0.63</v>
      </c>
      <c r="Q168" t="s">
        <v>265</v>
      </c>
      <c r="R168" t="s">
        <v>266</v>
      </c>
      <c r="S168" t="s">
        <v>260</v>
      </c>
      <c r="T168" t="s">
        <v>267</v>
      </c>
      <c r="W168" t="s">
        <v>368</v>
      </c>
      <c r="X168" t="s">
        <v>282</v>
      </c>
      <c r="Y168" t="s">
        <v>270</v>
      </c>
      <c r="Z168">
        <v>0</v>
      </c>
      <c r="AA168" s="178">
        <v>36770</v>
      </c>
      <c r="AC168">
        <v>0</v>
      </c>
    </row>
    <row r="169" spans="1:29" x14ac:dyDescent="0.25">
      <c r="A169">
        <v>25729</v>
      </c>
      <c r="B169">
        <v>2201070330</v>
      </c>
      <c r="C169">
        <v>757</v>
      </c>
      <c r="D169" s="176" t="s">
        <v>347</v>
      </c>
      <c r="E169" t="s">
        <v>348</v>
      </c>
      <c r="F169" t="s">
        <v>410</v>
      </c>
      <c r="G169" t="s">
        <v>407</v>
      </c>
      <c r="H169" t="s">
        <v>278</v>
      </c>
      <c r="I169" t="s">
        <v>279</v>
      </c>
      <c r="J169" t="s">
        <v>280</v>
      </c>
      <c r="K169">
        <v>87</v>
      </c>
      <c r="L169">
        <v>0</v>
      </c>
      <c r="M169">
        <v>129</v>
      </c>
      <c r="N169" t="s">
        <v>264</v>
      </c>
      <c r="P169" s="177">
        <v>0.63</v>
      </c>
      <c r="Q169" t="s">
        <v>265</v>
      </c>
      <c r="R169" t="s">
        <v>266</v>
      </c>
      <c r="S169" t="s">
        <v>260</v>
      </c>
      <c r="T169" t="s">
        <v>267</v>
      </c>
      <c r="W169" t="s">
        <v>368</v>
      </c>
      <c r="X169" t="s">
        <v>282</v>
      </c>
      <c r="Y169" t="s">
        <v>270</v>
      </c>
      <c r="Z169">
        <v>0</v>
      </c>
      <c r="AA169" s="178">
        <v>36770</v>
      </c>
      <c r="AC169">
        <v>0</v>
      </c>
    </row>
    <row r="170" spans="1:29" x14ac:dyDescent="0.25">
      <c r="A170">
        <v>25816</v>
      </c>
      <c r="B170">
        <v>2501060101</v>
      </c>
      <c r="C170">
        <v>2120</v>
      </c>
      <c r="D170" t="s">
        <v>411</v>
      </c>
      <c r="E170" t="s">
        <v>412</v>
      </c>
      <c r="F170" t="s">
        <v>413</v>
      </c>
      <c r="G170" t="s">
        <v>414</v>
      </c>
      <c r="H170">
        <v>1330207</v>
      </c>
      <c r="I170" t="s">
        <v>327</v>
      </c>
      <c r="J170" t="s">
        <v>328</v>
      </c>
      <c r="K170">
        <v>246</v>
      </c>
      <c r="L170">
        <v>0</v>
      </c>
      <c r="M170">
        <v>129</v>
      </c>
      <c r="N170" t="s">
        <v>264</v>
      </c>
      <c r="P170" s="177">
        <v>5.66E-6</v>
      </c>
      <c r="Q170" t="s">
        <v>265</v>
      </c>
      <c r="R170" t="s">
        <v>353</v>
      </c>
      <c r="S170" t="s">
        <v>354</v>
      </c>
      <c r="T170" t="s">
        <v>355</v>
      </c>
      <c r="W170" t="s">
        <v>387</v>
      </c>
      <c r="X170" t="s">
        <v>388</v>
      </c>
      <c r="Y170" t="s">
        <v>314</v>
      </c>
      <c r="Z170">
        <v>0</v>
      </c>
      <c r="AC170">
        <v>0</v>
      </c>
    </row>
    <row r="171" spans="1:29" x14ac:dyDescent="0.25">
      <c r="A171">
        <v>25817</v>
      </c>
      <c r="B171">
        <v>2501060101</v>
      </c>
      <c r="C171">
        <v>2120</v>
      </c>
      <c r="D171" t="s">
        <v>411</v>
      </c>
      <c r="E171" t="s">
        <v>412</v>
      </c>
      <c r="F171" t="s">
        <v>413</v>
      </c>
      <c r="G171" t="s">
        <v>414</v>
      </c>
      <c r="H171">
        <v>108883</v>
      </c>
      <c r="I171" t="s">
        <v>333</v>
      </c>
      <c r="J171" t="s">
        <v>334</v>
      </c>
      <c r="K171">
        <v>397</v>
      </c>
      <c r="L171">
        <v>0</v>
      </c>
      <c r="M171">
        <v>129</v>
      </c>
      <c r="N171" t="s">
        <v>264</v>
      </c>
      <c r="P171" s="177">
        <v>2.2200000000000001E-5</v>
      </c>
      <c r="Q171" t="s">
        <v>265</v>
      </c>
      <c r="R171" t="s">
        <v>353</v>
      </c>
      <c r="S171" t="s">
        <v>354</v>
      </c>
      <c r="T171" t="s">
        <v>355</v>
      </c>
      <c r="W171" t="s">
        <v>395</v>
      </c>
      <c r="X171" t="s">
        <v>342</v>
      </c>
      <c r="Y171" t="s">
        <v>314</v>
      </c>
      <c r="Z171">
        <v>0</v>
      </c>
      <c r="AC171">
        <v>0</v>
      </c>
    </row>
    <row r="172" spans="1:29" x14ac:dyDescent="0.25">
      <c r="A172">
        <v>22596</v>
      </c>
      <c r="B172">
        <v>40600301</v>
      </c>
      <c r="C172">
        <v>8274</v>
      </c>
      <c r="D172" t="s">
        <v>304</v>
      </c>
      <c r="E172" t="s">
        <v>305</v>
      </c>
      <c r="F172" t="s">
        <v>306</v>
      </c>
      <c r="G172" t="s">
        <v>307</v>
      </c>
      <c r="H172">
        <v>106990</v>
      </c>
      <c r="I172" t="s">
        <v>382</v>
      </c>
      <c r="J172" t="s">
        <v>383</v>
      </c>
      <c r="K172">
        <v>25</v>
      </c>
      <c r="L172">
        <v>0</v>
      </c>
      <c r="M172">
        <v>129</v>
      </c>
      <c r="N172" t="s">
        <v>264</v>
      </c>
      <c r="P172" s="177">
        <v>3.94</v>
      </c>
      <c r="Q172" t="s">
        <v>265</v>
      </c>
      <c r="R172" t="s">
        <v>266</v>
      </c>
      <c r="S172" t="s">
        <v>260</v>
      </c>
      <c r="T172" t="s">
        <v>317</v>
      </c>
      <c r="W172" t="s">
        <v>415</v>
      </c>
      <c r="X172" t="s">
        <v>319</v>
      </c>
      <c r="Y172" t="s">
        <v>314</v>
      </c>
      <c r="Z172">
        <v>0</v>
      </c>
      <c r="AB172" s="178">
        <v>38231</v>
      </c>
      <c r="AC172">
        <v>0</v>
      </c>
    </row>
  </sheetData>
  <autoFilter ref="A2:A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Z118"/>
  <sheetViews>
    <sheetView topLeftCell="A37" zoomScale="80" zoomScaleNormal="80" workbookViewId="0">
      <selection activeCell="M17" sqref="M17"/>
    </sheetView>
  </sheetViews>
  <sheetFormatPr defaultRowHeight="15" x14ac:dyDescent="0.25"/>
  <cols>
    <col min="1" max="1" width="29.140625" customWidth="1"/>
    <col min="2" max="2" width="38.42578125" customWidth="1"/>
    <col min="3" max="3" width="45.85546875" customWidth="1"/>
    <col min="4" max="4" width="31.7109375" customWidth="1"/>
    <col min="5" max="5" width="25.28515625" customWidth="1"/>
    <col min="6" max="6" width="22.140625" customWidth="1"/>
    <col min="7" max="7" width="23.42578125" customWidth="1"/>
    <col min="8" max="8" width="34.28515625" customWidth="1"/>
    <col min="9" max="9" width="26" customWidth="1"/>
    <col min="11" max="11" width="44.7109375" customWidth="1"/>
    <col min="12" max="12" width="19.140625" customWidth="1"/>
    <col min="15" max="15" width="18.85546875" customWidth="1"/>
    <col min="20" max="20" width="169.28515625" customWidth="1"/>
    <col min="21" max="21" width="28.28515625" customWidth="1"/>
  </cols>
  <sheetData>
    <row r="1" spans="1:26" ht="20.25" x14ac:dyDescent="0.3">
      <c r="A1" t="s">
        <v>552</v>
      </c>
      <c r="D1" s="300" t="s">
        <v>528</v>
      </c>
    </row>
    <row r="2" spans="1:26" x14ac:dyDescent="0.25">
      <c r="A2" s="176" t="s">
        <v>258</v>
      </c>
      <c r="B2" t="s">
        <v>259</v>
      </c>
      <c r="C2" t="s">
        <v>260</v>
      </c>
      <c r="D2" t="s">
        <v>261</v>
      </c>
      <c r="E2" t="s">
        <v>262</v>
      </c>
      <c r="G2" t="s">
        <v>263</v>
      </c>
      <c r="H2">
        <v>338</v>
      </c>
      <c r="I2">
        <v>0</v>
      </c>
      <c r="J2">
        <v>129</v>
      </c>
      <c r="K2" t="s">
        <v>264</v>
      </c>
      <c r="L2">
        <v>1</v>
      </c>
      <c r="M2" s="177">
        <v>12.6</v>
      </c>
      <c r="N2" t="s">
        <v>265</v>
      </c>
      <c r="O2" t="s">
        <v>266</v>
      </c>
      <c r="P2" t="s">
        <v>260</v>
      </c>
      <c r="Q2" t="s">
        <v>267</v>
      </c>
      <c r="S2">
        <v>3.3</v>
      </c>
      <c r="T2" t="s">
        <v>268</v>
      </c>
      <c r="U2" t="s">
        <v>269</v>
      </c>
      <c r="V2" t="s">
        <v>270</v>
      </c>
      <c r="W2">
        <v>0</v>
      </c>
      <c r="Z2">
        <v>0</v>
      </c>
    </row>
    <row r="3" spans="1:26" x14ac:dyDescent="0.25">
      <c r="A3" s="176" t="s">
        <v>258</v>
      </c>
      <c r="B3" t="s">
        <v>259</v>
      </c>
      <c r="C3" t="s">
        <v>260</v>
      </c>
      <c r="D3" t="s">
        <v>261</v>
      </c>
      <c r="E3" t="s">
        <v>271</v>
      </c>
      <c r="G3" t="s">
        <v>272</v>
      </c>
      <c r="H3">
        <v>340</v>
      </c>
      <c r="I3">
        <v>0</v>
      </c>
      <c r="J3">
        <v>129</v>
      </c>
      <c r="K3" t="s">
        <v>264</v>
      </c>
      <c r="L3">
        <v>1</v>
      </c>
      <c r="M3" s="177">
        <v>12.6</v>
      </c>
      <c r="N3" t="s">
        <v>265</v>
      </c>
      <c r="O3" t="s">
        <v>266</v>
      </c>
      <c r="P3" t="s">
        <v>260</v>
      </c>
      <c r="Q3" t="s">
        <v>267</v>
      </c>
      <c r="S3">
        <v>3.3</v>
      </c>
      <c r="T3" t="s">
        <v>273</v>
      </c>
      <c r="U3" t="s">
        <v>269</v>
      </c>
      <c r="V3" t="s">
        <v>270</v>
      </c>
      <c r="W3">
        <v>0</v>
      </c>
      <c r="X3" s="178">
        <v>38018</v>
      </c>
      <c r="Z3">
        <v>0</v>
      </c>
    </row>
    <row r="4" spans="1:26" x14ac:dyDescent="0.25">
      <c r="A4" s="176" t="s">
        <v>258</v>
      </c>
      <c r="B4" t="s">
        <v>259</v>
      </c>
      <c r="C4" t="s">
        <v>260</v>
      </c>
      <c r="D4" t="s">
        <v>261</v>
      </c>
      <c r="G4" t="s">
        <v>274</v>
      </c>
      <c r="H4">
        <v>381</v>
      </c>
      <c r="I4">
        <v>0</v>
      </c>
      <c r="J4">
        <v>129</v>
      </c>
      <c r="K4" t="s">
        <v>264</v>
      </c>
      <c r="L4">
        <v>1</v>
      </c>
      <c r="M4" s="177">
        <v>10.6</v>
      </c>
      <c r="N4" t="s">
        <v>265</v>
      </c>
      <c r="O4" t="s">
        <v>266</v>
      </c>
      <c r="P4" t="s">
        <v>260</v>
      </c>
      <c r="Q4" t="s">
        <v>267</v>
      </c>
      <c r="S4">
        <v>3.3</v>
      </c>
      <c r="T4" t="s">
        <v>273</v>
      </c>
      <c r="U4" t="s">
        <v>269</v>
      </c>
      <c r="V4" t="s">
        <v>270</v>
      </c>
      <c r="W4">
        <v>0</v>
      </c>
      <c r="Z4">
        <v>0</v>
      </c>
    </row>
    <row r="5" spans="1:26" x14ac:dyDescent="0.25">
      <c r="A5" s="176" t="s">
        <v>258</v>
      </c>
      <c r="B5" t="s">
        <v>259</v>
      </c>
      <c r="C5" t="s">
        <v>260</v>
      </c>
      <c r="D5" t="s">
        <v>261</v>
      </c>
      <c r="G5" t="s">
        <v>275</v>
      </c>
      <c r="H5">
        <v>399</v>
      </c>
      <c r="I5">
        <v>0</v>
      </c>
      <c r="J5">
        <v>129</v>
      </c>
      <c r="K5" t="s">
        <v>264</v>
      </c>
      <c r="L5">
        <v>1</v>
      </c>
      <c r="M5" s="177">
        <v>382</v>
      </c>
      <c r="N5" t="s">
        <v>265</v>
      </c>
      <c r="O5" t="s">
        <v>266</v>
      </c>
      <c r="P5" t="s">
        <v>260</v>
      </c>
      <c r="Q5" t="s">
        <v>267</v>
      </c>
      <c r="S5">
        <v>3.3</v>
      </c>
      <c r="T5" t="s">
        <v>276</v>
      </c>
      <c r="U5" t="s">
        <v>269</v>
      </c>
      <c r="V5" t="s">
        <v>270</v>
      </c>
      <c r="W5">
        <v>0</v>
      </c>
      <c r="Z5">
        <v>0</v>
      </c>
    </row>
    <row r="6" spans="1:26" x14ac:dyDescent="0.25">
      <c r="A6" s="176" t="s">
        <v>258</v>
      </c>
      <c r="B6" t="s">
        <v>259</v>
      </c>
      <c r="C6" t="s">
        <v>260</v>
      </c>
      <c r="D6" t="s">
        <v>277</v>
      </c>
      <c r="E6" t="s">
        <v>278</v>
      </c>
      <c r="F6" t="s">
        <v>279</v>
      </c>
      <c r="G6" t="s">
        <v>280</v>
      </c>
      <c r="H6">
        <v>87</v>
      </c>
      <c r="I6">
        <v>107</v>
      </c>
      <c r="J6">
        <v>172</v>
      </c>
      <c r="K6" t="s">
        <v>281</v>
      </c>
      <c r="L6">
        <v>1</v>
      </c>
      <c r="M6" s="177">
        <v>2.9</v>
      </c>
      <c r="N6" t="s">
        <v>265</v>
      </c>
      <c r="O6" t="s">
        <v>266</v>
      </c>
      <c r="P6" t="s">
        <v>260</v>
      </c>
      <c r="Q6" t="s">
        <v>267</v>
      </c>
      <c r="U6" t="s">
        <v>282</v>
      </c>
      <c r="V6" t="s">
        <v>283</v>
      </c>
      <c r="W6">
        <v>0</v>
      </c>
      <c r="X6" s="178">
        <v>36770</v>
      </c>
      <c r="Z6">
        <v>0</v>
      </c>
    </row>
    <row r="7" spans="1:26" x14ac:dyDescent="0.25">
      <c r="A7" s="176" t="s">
        <v>258</v>
      </c>
      <c r="B7" t="s">
        <v>259</v>
      </c>
      <c r="C7" t="s">
        <v>260</v>
      </c>
      <c r="D7" t="s">
        <v>277</v>
      </c>
      <c r="E7" t="s">
        <v>278</v>
      </c>
      <c r="F7" t="s">
        <v>279</v>
      </c>
      <c r="G7" t="s">
        <v>280</v>
      </c>
      <c r="H7">
        <v>87</v>
      </c>
      <c r="I7">
        <v>139</v>
      </c>
      <c r="J7">
        <v>198</v>
      </c>
      <c r="K7" t="s">
        <v>284</v>
      </c>
      <c r="L7">
        <v>1</v>
      </c>
      <c r="M7" s="177">
        <v>1.4</v>
      </c>
      <c r="N7" t="s">
        <v>265</v>
      </c>
      <c r="O7" t="s">
        <v>266</v>
      </c>
      <c r="P7" t="s">
        <v>260</v>
      </c>
      <c r="Q7" t="s">
        <v>267</v>
      </c>
      <c r="U7" t="s">
        <v>282</v>
      </c>
      <c r="V7" t="s">
        <v>283</v>
      </c>
      <c r="W7">
        <v>0</v>
      </c>
      <c r="X7" s="178">
        <v>36770</v>
      </c>
      <c r="Z7">
        <v>0</v>
      </c>
    </row>
    <row r="8" spans="1:26" x14ac:dyDescent="0.25">
      <c r="A8" s="176" t="s">
        <v>258</v>
      </c>
      <c r="B8" t="s">
        <v>259</v>
      </c>
      <c r="C8" t="s">
        <v>260</v>
      </c>
      <c r="D8" t="s">
        <v>285</v>
      </c>
      <c r="E8" t="s">
        <v>278</v>
      </c>
      <c r="F8" t="s">
        <v>279</v>
      </c>
      <c r="G8" t="s">
        <v>280</v>
      </c>
      <c r="H8">
        <v>87</v>
      </c>
      <c r="I8">
        <v>107</v>
      </c>
      <c r="J8">
        <v>172</v>
      </c>
      <c r="K8" t="s">
        <v>281</v>
      </c>
      <c r="L8">
        <v>1</v>
      </c>
      <c r="M8" s="177">
        <v>2.9</v>
      </c>
      <c r="N8" t="s">
        <v>265</v>
      </c>
      <c r="O8" t="s">
        <v>266</v>
      </c>
      <c r="P8" t="s">
        <v>260</v>
      </c>
      <c r="Q8" t="s">
        <v>267</v>
      </c>
      <c r="U8" t="s">
        <v>282</v>
      </c>
      <c r="V8" t="s">
        <v>283</v>
      </c>
      <c r="W8">
        <v>0</v>
      </c>
      <c r="X8" s="178">
        <v>36770</v>
      </c>
      <c r="Z8">
        <v>0</v>
      </c>
    </row>
    <row r="9" spans="1:26" x14ac:dyDescent="0.25">
      <c r="A9" s="176" t="s">
        <v>258</v>
      </c>
      <c r="B9" t="s">
        <v>259</v>
      </c>
      <c r="C9" t="s">
        <v>260</v>
      </c>
      <c r="D9" t="s">
        <v>285</v>
      </c>
      <c r="E9" t="s">
        <v>278</v>
      </c>
      <c r="F9" t="s">
        <v>279</v>
      </c>
      <c r="G9" t="s">
        <v>280</v>
      </c>
      <c r="H9">
        <v>87</v>
      </c>
      <c r="I9">
        <v>139</v>
      </c>
      <c r="J9">
        <v>198</v>
      </c>
      <c r="K9" t="s">
        <v>284</v>
      </c>
      <c r="L9">
        <v>1</v>
      </c>
      <c r="M9" s="177">
        <v>1.4</v>
      </c>
      <c r="N9" t="s">
        <v>265</v>
      </c>
      <c r="O9" t="s">
        <v>266</v>
      </c>
      <c r="P9" t="s">
        <v>260</v>
      </c>
      <c r="Q9" t="s">
        <v>267</v>
      </c>
      <c r="U9" t="s">
        <v>282</v>
      </c>
      <c r="V9" t="s">
        <v>283</v>
      </c>
      <c r="W9">
        <v>0</v>
      </c>
      <c r="X9" s="178">
        <v>36770</v>
      </c>
      <c r="Z9">
        <v>0</v>
      </c>
    </row>
    <row r="10" spans="1:26" x14ac:dyDescent="0.25">
      <c r="A10" s="176" t="s">
        <v>258</v>
      </c>
      <c r="B10" t="s">
        <v>259</v>
      </c>
      <c r="C10" t="s">
        <v>260</v>
      </c>
      <c r="D10" t="s">
        <v>286</v>
      </c>
      <c r="E10" t="s">
        <v>278</v>
      </c>
      <c r="F10" t="s">
        <v>279</v>
      </c>
      <c r="G10" t="s">
        <v>280</v>
      </c>
      <c r="H10">
        <v>87</v>
      </c>
      <c r="I10">
        <v>107</v>
      </c>
      <c r="J10">
        <v>172</v>
      </c>
      <c r="K10" t="s">
        <v>281</v>
      </c>
      <c r="L10">
        <v>1</v>
      </c>
      <c r="M10" s="177">
        <v>2.9</v>
      </c>
      <c r="N10" t="s">
        <v>265</v>
      </c>
      <c r="O10" t="s">
        <v>266</v>
      </c>
      <c r="P10" t="s">
        <v>260</v>
      </c>
      <c r="Q10" t="s">
        <v>267</v>
      </c>
      <c r="U10" t="s">
        <v>282</v>
      </c>
      <c r="V10" t="s">
        <v>283</v>
      </c>
      <c r="W10">
        <v>0</v>
      </c>
      <c r="X10" s="178">
        <v>36770</v>
      </c>
      <c r="Z10">
        <v>0</v>
      </c>
    </row>
    <row r="11" spans="1:26" x14ac:dyDescent="0.25">
      <c r="A11" s="176" t="s">
        <v>258</v>
      </c>
      <c r="B11" t="s">
        <v>259</v>
      </c>
      <c r="C11" t="s">
        <v>260</v>
      </c>
      <c r="D11" t="s">
        <v>286</v>
      </c>
      <c r="E11" t="s">
        <v>278</v>
      </c>
      <c r="F11" t="s">
        <v>279</v>
      </c>
      <c r="G11" t="s">
        <v>280</v>
      </c>
      <c r="H11">
        <v>87</v>
      </c>
      <c r="I11">
        <v>139</v>
      </c>
      <c r="J11">
        <v>198</v>
      </c>
      <c r="K11" t="s">
        <v>284</v>
      </c>
      <c r="L11">
        <v>1</v>
      </c>
      <c r="M11" s="177">
        <v>1.4</v>
      </c>
      <c r="N11" t="s">
        <v>265</v>
      </c>
      <c r="O11" t="s">
        <v>266</v>
      </c>
      <c r="P11" t="s">
        <v>260</v>
      </c>
      <c r="Q11" t="s">
        <v>267</v>
      </c>
      <c r="U11" t="s">
        <v>282</v>
      </c>
      <c r="V11" t="s">
        <v>283</v>
      </c>
      <c r="W11">
        <v>0</v>
      </c>
      <c r="X11" s="178">
        <v>36770</v>
      </c>
      <c r="Z11">
        <v>0</v>
      </c>
    </row>
    <row r="12" spans="1:26" x14ac:dyDescent="0.25">
      <c r="A12" s="176" t="s">
        <v>258</v>
      </c>
      <c r="B12" t="s">
        <v>259</v>
      </c>
      <c r="C12" t="s">
        <v>260</v>
      </c>
      <c r="D12" t="s">
        <v>261</v>
      </c>
      <c r="G12" t="s">
        <v>287</v>
      </c>
      <c r="H12">
        <v>82</v>
      </c>
      <c r="I12">
        <v>0</v>
      </c>
      <c r="J12">
        <v>129</v>
      </c>
      <c r="K12" t="s">
        <v>264</v>
      </c>
      <c r="L12">
        <v>1</v>
      </c>
      <c r="M12" s="177">
        <v>7.0000000000000007E-2</v>
      </c>
      <c r="N12" t="s">
        <v>265</v>
      </c>
      <c r="O12" t="s">
        <v>288</v>
      </c>
      <c r="P12" t="s">
        <v>289</v>
      </c>
      <c r="Q12" t="s">
        <v>290</v>
      </c>
      <c r="S12">
        <v>3.3</v>
      </c>
      <c r="U12" t="s">
        <v>269</v>
      </c>
      <c r="V12" t="s">
        <v>270</v>
      </c>
      <c r="W12">
        <v>0</v>
      </c>
      <c r="Z12">
        <v>0</v>
      </c>
    </row>
    <row r="13" spans="1:26" x14ac:dyDescent="0.25">
      <c r="A13" s="176" t="s">
        <v>258</v>
      </c>
      <c r="B13" t="s">
        <v>259</v>
      </c>
      <c r="C13" t="s">
        <v>260</v>
      </c>
      <c r="D13" t="s">
        <v>261</v>
      </c>
      <c r="E13" t="s">
        <v>278</v>
      </c>
      <c r="F13" t="s">
        <v>279</v>
      </c>
      <c r="G13" t="s">
        <v>280</v>
      </c>
      <c r="H13">
        <v>87</v>
      </c>
      <c r="I13">
        <v>107</v>
      </c>
      <c r="J13">
        <v>172</v>
      </c>
      <c r="K13" t="s">
        <v>281</v>
      </c>
      <c r="L13">
        <v>1</v>
      </c>
      <c r="M13" s="177">
        <v>2.9</v>
      </c>
      <c r="N13" t="s">
        <v>265</v>
      </c>
      <c r="O13" t="s">
        <v>266</v>
      </c>
      <c r="P13" t="s">
        <v>260</v>
      </c>
      <c r="Q13" t="s">
        <v>267</v>
      </c>
      <c r="U13" t="s">
        <v>282</v>
      </c>
      <c r="V13" t="s">
        <v>283</v>
      </c>
      <c r="W13">
        <v>0</v>
      </c>
      <c r="X13" s="178">
        <v>36770</v>
      </c>
      <c r="Z13">
        <v>0</v>
      </c>
    </row>
    <row r="14" spans="1:26" x14ac:dyDescent="0.25">
      <c r="A14" s="176" t="s">
        <v>258</v>
      </c>
      <c r="B14" t="s">
        <v>259</v>
      </c>
      <c r="C14" t="s">
        <v>260</v>
      </c>
      <c r="D14" t="s">
        <v>261</v>
      </c>
      <c r="E14" t="s">
        <v>278</v>
      </c>
      <c r="F14" t="s">
        <v>279</v>
      </c>
      <c r="G14" t="s">
        <v>280</v>
      </c>
      <c r="H14">
        <v>87</v>
      </c>
      <c r="I14">
        <v>139</v>
      </c>
      <c r="J14">
        <v>198</v>
      </c>
      <c r="K14" t="s">
        <v>284</v>
      </c>
      <c r="L14">
        <v>1</v>
      </c>
      <c r="M14" s="177">
        <v>1.4</v>
      </c>
      <c r="N14" t="s">
        <v>265</v>
      </c>
      <c r="O14" t="s">
        <v>266</v>
      </c>
      <c r="P14" t="s">
        <v>260</v>
      </c>
      <c r="Q14" t="s">
        <v>267</v>
      </c>
      <c r="U14" t="s">
        <v>282</v>
      </c>
      <c r="V14" t="s">
        <v>283</v>
      </c>
      <c r="W14">
        <v>0</v>
      </c>
      <c r="X14" s="178">
        <v>36770</v>
      </c>
      <c r="Z14">
        <v>0</v>
      </c>
    </row>
    <row r="15" spans="1:26" x14ac:dyDescent="0.25">
      <c r="A15" s="176" t="s">
        <v>258</v>
      </c>
      <c r="B15" t="s">
        <v>259</v>
      </c>
      <c r="C15" t="s">
        <v>260</v>
      </c>
      <c r="D15" t="s">
        <v>261</v>
      </c>
      <c r="E15" t="s">
        <v>291</v>
      </c>
      <c r="F15" t="s">
        <v>292</v>
      </c>
      <c r="G15" t="s">
        <v>293</v>
      </c>
      <c r="H15">
        <v>136</v>
      </c>
      <c r="I15">
        <v>0</v>
      </c>
      <c r="J15">
        <v>129</v>
      </c>
      <c r="K15" t="s">
        <v>264</v>
      </c>
      <c r="L15">
        <v>1</v>
      </c>
      <c r="M15" s="177">
        <v>19500</v>
      </c>
      <c r="N15" t="s">
        <v>265</v>
      </c>
      <c r="O15" t="s">
        <v>266</v>
      </c>
      <c r="P15" t="s">
        <v>260</v>
      </c>
      <c r="Q15" t="s">
        <v>267</v>
      </c>
      <c r="S15">
        <v>3.3</v>
      </c>
      <c r="T15" t="s">
        <v>273</v>
      </c>
      <c r="U15" t="s">
        <v>269</v>
      </c>
      <c r="V15" t="s">
        <v>294</v>
      </c>
      <c r="W15">
        <v>0</v>
      </c>
      <c r="Z15">
        <v>0</v>
      </c>
    </row>
    <row r="16" spans="1:26" x14ac:dyDescent="0.25">
      <c r="A16" s="176" t="s">
        <v>258</v>
      </c>
      <c r="B16" t="s">
        <v>259</v>
      </c>
      <c r="C16" t="s">
        <v>260</v>
      </c>
      <c r="D16" t="s">
        <v>261</v>
      </c>
      <c r="E16" t="s">
        <v>295</v>
      </c>
      <c r="F16" t="s">
        <v>296</v>
      </c>
      <c r="G16" t="s">
        <v>297</v>
      </c>
      <c r="H16">
        <v>137</v>
      </c>
      <c r="I16">
        <v>0</v>
      </c>
      <c r="J16">
        <v>129</v>
      </c>
      <c r="K16" t="s">
        <v>264</v>
      </c>
      <c r="L16">
        <v>1</v>
      </c>
      <c r="M16" s="177">
        <v>7900</v>
      </c>
      <c r="N16" t="s">
        <v>265</v>
      </c>
      <c r="O16" t="s">
        <v>266</v>
      </c>
      <c r="P16" t="s">
        <v>260</v>
      </c>
      <c r="Q16" t="s">
        <v>267</v>
      </c>
      <c r="S16">
        <v>3.3</v>
      </c>
      <c r="T16" t="s">
        <v>273</v>
      </c>
      <c r="U16" t="s">
        <v>269</v>
      </c>
      <c r="V16" t="s">
        <v>270</v>
      </c>
      <c r="W16">
        <v>0</v>
      </c>
      <c r="Z16">
        <v>0</v>
      </c>
    </row>
    <row r="17" spans="1:26" x14ac:dyDescent="0.25">
      <c r="A17" s="176" t="s">
        <v>258</v>
      </c>
      <c r="B17" t="s">
        <v>259</v>
      </c>
      <c r="C17" t="s">
        <v>260</v>
      </c>
      <c r="D17" t="s">
        <v>261</v>
      </c>
      <c r="E17" t="s">
        <v>298</v>
      </c>
      <c r="G17" t="s">
        <v>299</v>
      </c>
      <c r="H17">
        <v>303</v>
      </c>
      <c r="I17">
        <v>0</v>
      </c>
      <c r="J17">
        <v>129</v>
      </c>
      <c r="K17" t="s">
        <v>264</v>
      </c>
      <c r="L17">
        <v>1</v>
      </c>
      <c r="M17" s="177">
        <v>205</v>
      </c>
      <c r="N17" t="s">
        <v>265</v>
      </c>
      <c r="O17" t="s">
        <v>266</v>
      </c>
      <c r="P17" t="s">
        <v>260</v>
      </c>
      <c r="Q17" t="s">
        <v>267</v>
      </c>
      <c r="S17">
        <v>3.3</v>
      </c>
      <c r="T17" t="s">
        <v>273</v>
      </c>
      <c r="U17" t="s">
        <v>269</v>
      </c>
      <c r="V17" t="s">
        <v>270</v>
      </c>
      <c r="W17">
        <v>0</v>
      </c>
      <c r="Z17">
        <v>0</v>
      </c>
    </row>
    <row r="18" spans="1:26" x14ac:dyDescent="0.25">
      <c r="A18" s="176" t="s">
        <v>258</v>
      </c>
      <c r="B18" t="s">
        <v>259</v>
      </c>
      <c r="C18" t="s">
        <v>260</v>
      </c>
      <c r="D18" t="s">
        <v>261</v>
      </c>
      <c r="E18" t="s">
        <v>300</v>
      </c>
      <c r="G18" t="s">
        <v>301</v>
      </c>
      <c r="H18">
        <v>334</v>
      </c>
      <c r="I18">
        <v>0</v>
      </c>
      <c r="J18">
        <v>129</v>
      </c>
      <c r="K18" t="s">
        <v>264</v>
      </c>
      <c r="L18">
        <v>1</v>
      </c>
      <c r="M18" s="177">
        <v>12.6</v>
      </c>
      <c r="N18" t="s">
        <v>265</v>
      </c>
      <c r="O18" t="s">
        <v>266</v>
      </c>
      <c r="P18" t="s">
        <v>260</v>
      </c>
      <c r="Q18" t="s">
        <v>267</v>
      </c>
      <c r="S18">
        <v>3.3</v>
      </c>
      <c r="T18" t="s">
        <v>273</v>
      </c>
      <c r="U18" t="s">
        <v>269</v>
      </c>
      <c r="V18" t="s">
        <v>270</v>
      </c>
      <c r="W18">
        <v>0</v>
      </c>
      <c r="Z18">
        <v>0</v>
      </c>
    </row>
    <row r="19" spans="1:26" x14ac:dyDescent="0.25">
      <c r="A19" s="176" t="s">
        <v>258</v>
      </c>
      <c r="B19" t="s">
        <v>302</v>
      </c>
      <c r="C19" t="s">
        <v>260</v>
      </c>
      <c r="D19" t="s">
        <v>261</v>
      </c>
      <c r="G19" t="s">
        <v>287</v>
      </c>
      <c r="H19">
        <v>82</v>
      </c>
      <c r="I19">
        <v>0</v>
      </c>
      <c r="J19">
        <v>129</v>
      </c>
      <c r="K19" t="s">
        <v>264</v>
      </c>
      <c r="L19">
        <v>1</v>
      </c>
      <c r="M19" s="177">
        <v>7.0000000000000007E-2</v>
      </c>
      <c r="N19" t="s">
        <v>265</v>
      </c>
      <c r="O19" t="s">
        <v>288</v>
      </c>
      <c r="P19" t="s">
        <v>289</v>
      </c>
      <c r="Q19" t="s">
        <v>290</v>
      </c>
      <c r="S19">
        <v>3.3</v>
      </c>
      <c r="U19" t="s">
        <v>269</v>
      </c>
      <c r="V19" t="s">
        <v>270</v>
      </c>
      <c r="W19">
        <v>0</v>
      </c>
      <c r="Z19">
        <v>0</v>
      </c>
    </row>
    <row r="20" spans="1:26" x14ac:dyDescent="0.25">
      <c r="A20" s="176" t="s">
        <v>258</v>
      </c>
      <c r="B20" t="s">
        <v>302</v>
      </c>
      <c r="C20" t="s">
        <v>260</v>
      </c>
      <c r="D20" t="s">
        <v>261</v>
      </c>
      <c r="E20" t="s">
        <v>278</v>
      </c>
      <c r="F20" t="s">
        <v>279</v>
      </c>
      <c r="G20" t="s">
        <v>280</v>
      </c>
      <c r="H20">
        <v>87</v>
      </c>
      <c r="I20">
        <v>107</v>
      </c>
      <c r="J20">
        <v>172</v>
      </c>
      <c r="K20" t="s">
        <v>281</v>
      </c>
      <c r="L20">
        <v>1</v>
      </c>
      <c r="M20" s="177">
        <v>2.9</v>
      </c>
      <c r="N20" t="s">
        <v>265</v>
      </c>
      <c r="O20" t="s">
        <v>266</v>
      </c>
      <c r="P20" t="s">
        <v>260</v>
      </c>
      <c r="Q20" t="s">
        <v>267</v>
      </c>
      <c r="U20" t="s">
        <v>282</v>
      </c>
      <c r="V20" t="s">
        <v>283</v>
      </c>
      <c r="W20">
        <v>0</v>
      </c>
      <c r="X20" s="178">
        <v>36770</v>
      </c>
      <c r="Z20">
        <v>0</v>
      </c>
    </row>
    <row r="21" spans="1:26" x14ac:dyDescent="0.25">
      <c r="A21" s="176" t="s">
        <v>258</v>
      </c>
      <c r="B21" t="s">
        <v>302</v>
      </c>
      <c r="C21" t="s">
        <v>260</v>
      </c>
      <c r="D21" t="s">
        <v>261</v>
      </c>
      <c r="E21" t="s">
        <v>278</v>
      </c>
      <c r="F21" t="s">
        <v>279</v>
      </c>
      <c r="G21" t="s">
        <v>280</v>
      </c>
      <c r="H21">
        <v>87</v>
      </c>
      <c r="I21">
        <v>139</v>
      </c>
      <c r="J21">
        <v>198</v>
      </c>
      <c r="K21" t="s">
        <v>284</v>
      </c>
      <c r="L21">
        <v>1</v>
      </c>
      <c r="M21" s="177">
        <v>1.4</v>
      </c>
      <c r="N21" t="s">
        <v>265</v>
      </c>
      <c r="O21" t="s">
        <v>266</v>
      </c>
      <c r="P21" t="s">
        <v>260</v>
      </c>
      <c r="Q21" t="s">
        <v>267</v>
      </c>
      <c r="U21" t="s">
        <v>282</v>
      </c>
      <c r="V21" t="s">
        <v>283</v>
      </c>
      <c r="W21">
        <v>0</v>
      </c>
      <c r="X21" s="178">
        <v>36770</v>
      </c>
      <c r="Z21">
        <v>0</v>
      </c>
    </row>
    <row r="22" spans="1:26" x14ac:dyDescent="0.25">
      <c r="A22" s="176" t="s">
        <v>258</v>
      </c>
      <c r="B22" t="s">
        <v>302</v>
      </c>
      <c r="C22" t="s">
        <v>260</v>
      </c>
      <c r="D22" t="s">
        <v>261</v>
      </c>
      <c r="E22" t="s">
        <v>291</v>
      </c>
      <c r="F22" t="s">
        <v>292</v>
      </c>
      <c r="G22" t="s">
        <v>293</v>
      </c>
      <c r="H22">
        <v>136</v>
      </c>
      <c r="I22">
        <v>0</v>
      </c>
      <c r="J22">
        <v>129</v>
      </c>
      <c r="K22" t="s">
        <v>264</v>
      </c>
      <c r="L22">
        <v>1</v>
      </c>
      <c r="M22" s="177">
        <v>19500</v>
      </c>
      <c r="N22" t="s">
        <v>265</v>
      </c>
      <c r="O22" t="s">
        <v>266</v>
      </c>
      <c r="P22" t="s">
        <v>260</v>
      </c>
      <c r="Q22" t="s">
        <v>267</v>
      </c>
      <c r="S22">
        <v>3.3</v>
      </c>
      <c r="T22" t="s">
        <v>273</v>
      </c>
      <c r="U22" t="s">
        <v>269</v>
      </c>
      <c r="V22" t="s">
        <v>294</v>
      </c>
      <c r="W22">
        <v>0</v>
      </c>
      <c r="Z22">
        <v>0</v>
      </c>
    </row>
    <row r="23" spans="1:26" x14ac:dyDescent="0.25">
      <c r="A23" s="176" t="s">
        <v>258</v>
      </c>
      <c r="B23" t="s">
        <v>302</v>
      </c>
      <c r="C23" t="s">
        <v>260</v>
      </c>
      <c r="D23" t="s">
        <v>261</v>
      </c>
      <c r="E23" t="s">
        <v>295</v>
      </c>
      <c r="F23" t="s">
        <v>296</v>
      </c>
      <c r="G23" t="s">
        <v>297</v>
      </c>
      <c r="H23">
        <v>137</v>
      </c>
      <c r="I23">
        <v>0</v>
      </c>
      <c r="J23">
        <v>129</v>
      </c>
      <c r="K23" t="s">
        <v>264</v>
      </c>
      <c r="L23">
        <v>1</v>
      </c>
      <c r="M23" s="177">
        <v>7900</v>
      </c>
      <c r="N23" t="s">
        <v>265</v>
      </c>
      <c r="O23" t="s">
        <v>266</v>
      </c>
      <c r="P23" t="s">
        <v>260</v>
      </c>
      <c r="Q23" t="s">
        <v>267</v>
      </c>
      <c r="S23">
        <v>3.3</v>
      </c>
      <c r="T23" t="s">
        <v>273</v>
      </c>
      <c r="U23" t="s">
        <v>269</v>
      </c>
      <c r="V23" t="s">
        <v>270</v>
      </c>
      <c r="W23">
        <v>0</v>
      </c>
      <c r="Z23">
        <v>0</v>
      </c>
    </row>
    <row r="24" spans="1:26" x14ac:dyDescent="0.25">
      <c r="A24" s="176" t="s">
        <v>258</v>
      </c>
      <c r="B24" t="s">
        <v>302</v>
      </c>
      <c r="C24" t="s">
        <v>260</v>
      </c>
      <c r="D24" t="s">
        <v>261</v>
      </c>
      <c r="E24" t="s">
        <v>298</v>
      </c>
      <c r="G24" t="s">
        <v>299</v>
      </c>
      <c r="H24">
        <v>303</v>
      </c>
      <c r="I24">
        <v>0</v>
      </c>
      <c r="J24">
        <v>129</v>
      </c>
      <c r="K24" t="s">
        <v>264</v>
      </c>
      <c r="L24">
        <v>1</v>
      </c>
      <c r="M24" s="177">
        <v>205</v>
      </c>
      <c r="N24" t="s">
        <v>265</v>
      </c>
      <c r="O24" t="s">
        <v>266</v>
      </c>
      <c r="P24" t="s">
        <v>260</v>
      </c>
      <c r="Q24" t="s">
        <v>267</v>
      </c>
      <c r="S24">
        <v>3.3</v>
      </c>
      <c r="T24" t="s">
        <v>273</v>
      </c>
      <c r="U24" t="s">
        <v>269</v>
      </c>
      <c r="V24" t="s">
        <v>270</v>
      </c>
      <c r="W24">
        <v>0</v>
      </c>
      <c r="Z24">
        <v>0</v>
      </c>
    </row>
    <row r="25" spans="1:26" x14ac:dyDescent="0.25">
      <c r="A25" s="176" t="s">
        <v>258</v>
      </c>
      <c r="B25" t="s">
        <v>302</v>
      </c>
      <c r="C25" t="s">
        <v>260</v>
      </c>
      <c r="D25" t="s">
        <v>261</v>
      </c>
      <c r="E25" t="s">
        <v>300</v>
      </c>
      <c r="G25" t="s">
        <v>301</v>
      </c>
      <c r="H25">
        <v>334</v>
      </c>
      <c r="I25">
        <v>0</v>
      </c>
      <c r="J25">
        <v>129</v>
      </c>
      <c r="K25" t="s">
        <v>264</v>
      </c>
      <c r="L25">
        <v>1</v>
      </c>
      <c r="M25" s="177">
        <v>12.6</v>
      </c>
      <c r="N25" t="s">
        <v>265</v>
      </c>
      <c r="O25" t="s">
        <v>266</v>
      </c>
      <c r="P25" t="s">
        <v>260</v>
      </c>
      <c r="Q25" t="s">
        <v>267</v>
      </c>
      <c r="S25">
        <v>3.3</v>
      </c>
      <c r="T25" t="s">
        <v>273</v>
      </c>
      <c r="U25" t="s">
        <v>269</v>
      </c>
      <c r="V25" t="s">
        <v>270</v>
      </c>
      <c r="W25">
        <v>0</v>
      </c>
      <c r="Z25">
        <v>0</v>
      </c>
    </row>
    <row r="26" spans="1:26" x14ac:dyDescent="0.25">
      <c r="A26" s="176" t="s">
        <v>258</v>
      </c>
      <c r="B26" t="s">
        <v>302</v>
      </c>
      <c r="C26" t="s">
        <v>260</v>
      </c>
      <c r="D26" t="s">
        <v>261</v>
      </c>
      <c r="E26" t="s">
        <v>262</v>
      </c>
      <c r="G26" t="s">
        <v>263</v>
      </c>
      <c r="H26">
        <v>338</v>
      </c>
      <c r="I26">
        <v>0</v>
      </c>
      <c r="J26">
        <v>129</v>
      </c>
      <c r="K26" t="s">
        <v>264</v>
      </c>
      <c r="L26">
        <v>1</v>
      </c>
      <c r="M26" s="177">
        <v>12.6</v>
      </c>
      <c r="N26" t="s">
        <v>265</v>
      </c>
      <c r="O26" t="s">
        <v>266</v>
      </c>
      <c r="P26" t="s">
        <v>260</v>
      </c>
      <c r="Q26" t="s">
        <v>267</v>
      </c>
      <c r="S26">
        <v>3.3</v>
      </c>
      <c r="T26" t="s">
        <v>303</v>
      </c>
      <c r="U26" t="s">
        <v>269</v>
      </c>
      <c r="V26" t="s">
        <v>270</v>
      </c>
      <c r="W26">
        <v>0</v>
      </c>
      <c r="Z26">
        <v>0</v>
      </c>
    </row>
    <row r="27" spans="1:26" x14ac:dyDescent="0.25">
      <c r="A27" s="176" t="s">
        <v>258</v>
      </c>
      <c r="B27" t="s">
        <v>302</v>
      </c>
      <c r="C27" t="s">
        <v>260</v>
      </c>
      <c r="D27" t="s">
        <v>261</v>
      </c>
      <c r="E27" t="s">
        <v>271</v>
      </c>
      <c r="G27" t="s">
        <v>272</v>
      </c>
      <c r="H27">
        <v>340</v>
      </c>
      <c r="I27">
        <v>0</v>
      </c>
      <c r="J27">
        <v>129</v>
      </c>
      <c r="K27" t="s">
        <v>264</v>
      </c>
      <c r="L27">
        <v>1</v>
      </c>
      <c r="M27" s="177">
        <v>12.6</v>
      </c>
      <c r="N27" t="s">
        <v>265</v>
      </c>
      <c r="O27" t="s">
        <v>266</v>
      </c>
      <c r="P27" t="s">
        <v>260</v>
      </c>
      <c r="Q27" t="s">
        <v>267</v>
      </c>
      <c r="S27">
        <v>3.3</v>
      </c>
      <c r="T27" t="s">
        <v>268</v>
      </c>
      <c r="U27" t="s">
        <v>269</v>
      </c>
      <c r="V27" t="s">
        <v>270</v>
      </c>
      <c r="W27">
        <v>0</v>
      </c>
      <c r="X27" s="178">
        <v>36526</v>
      </c>
      <c r="Z27">
        <v>0</v>
      </c>
    </row>
    <row r="28" spans="1:26" x14ac:dyDescent="0.25">
      <c r="A28" s="176" t="s">
        <v>258</v>
      </c>
      <c r="B28" t="s">
        <v>302</v>
      </c>
      <c r="C28" t="s">
        <v>260</v>
      </c>
      <c r="D28" t="s">
        <v>261</v>
      </c>
      <c r="G28" t="s">
        <v>274</v>
      </c>
      <c r="H28">
        <v>381</v>
      </c>
      <c r="I28">
        <v>0</v>
      </c>
      <c r="J28">
        <v>129</v>
      </c>
      <c r="K28" t="s">
        <v>264</v>
      </c>
      <c r="L28">
        <v>1</v>
      </c>
      <c r="M28" s="177">
        <v>10.6</v>
      </c>
      <c r="N28" t="s">
        <v>265</v>
      </c>
      <c r="O28" t="s">
        <v>266</v>
      </c>
      <c r="P28" t="s">
        <v>260</v>
      </c>
      <c r="Q28" t="s">
        <v>267</v>
      </c>
      <c r="S28">
        <v>3.3</v>
      </c>
      <c r="T28" t="s">
        <v>273</v>
      </c>
      <c r="U28" t="s">
        <v>269</v>
      </c>
      <c r="V28" t="s">
        <v>270</v>
      </c>
      <c r="W28">
        <v>0</v>
      </c>
      <c r="Z28">
        <v>0</v>
      </c>
    </row>
    <row r="29" spans="1:26" x14ac:dyDescent="0.25">
      <c r="A29" s="176" t="s">
        <v>258</v>
      </c>
      <c r="B29" t="s">
        <v>302</v>
      </c>
      <c r="C29" t="s">
        <v>260</v>
      </c>
      <c r="D29" t="s">
        <v>261</v>
      </c>
      <c r="G29" t="s">
        <v>275</v>
      </c>
      <c r="H29">
        <v>399</v>
      </c>
      <c r="I29">
        <v>0</v>
      </c>
      <c r="J29">
        <v>129</v>
      </c>
      <c r="K29" t="s">
        <v>264</v>
      </c>
      <c r="L29">
        <v>1</v>
      </c>
      <c r="M29" s="177">
        <v>382</v>
      </c>
      <c r="N29" t="s">
        <v>265</v>
      </c>
      <c r="O29" t="s">
        <v>266</v>
      </c>
      <c r="P29" t="s">
        <v>260</v>
      </c>
      <c r="Q29" t="s">
        <v>267</v>
      </c>
      <c r="S29">
        <v>3.3</v>
      </c>
      <c r="T29" t="s">
        <v>276</v>
      </c>
      <c r="U29" t="s">
        <v>269</v>
      </c>
      <c r="V29" t="s">
        <v>270</v>
      </c>
      <c r="W29">
        <v>0</v>
      </c>
      <c r="Z29">
        <v>0</v>
      </c>
    </row>
    <row r="31" spans="1:26" x14ac:dyDescent="0.25">
      <c r="A31" s="72" t="s">
        <v>416</v>
      </c>
      <c r="B31" s="511" t="s">
        <v>417</v>
      </c>
      <c r="C31" s="463"/>
      <c r="D31" s="463"/>
      <c r="E31" s="463"/>
      <c r="F31" s="463"/>
      <c r="G31" s="463"/>
    </row>
    <row r="32" spans="1:26" ht="75" x14ac:dyDescent="0.25">
      <c r="A32" s="179"/>
      <c r="B32" s="180" t="s">
        <v>418</v>
      </c>
      <c r="C32" s="180" t="s">
        <v>419</v>
      </c>
      <c r="D32" s="180" t="s">
        <v>420</v>
      </c>
      <c r="E32" s="181" t="s">
        <v>421</v>
      </c>
      <c r="F32" s="181" t="s">
        <v>422</v>
      </c>
      <c r="G32" s="181" t="s">
        <v>423</v>
      </c>
    </row>
    <row r="33" spans="1:7" x14ac:dyDescent="0.25">
      <c r="A33" s="182" t="s">
        <v>424</v>
      </c>
      <c r="B33" s="183">
        <v>12.6</v>
      </c>
      <c r="C33" s="184"/>
      <c r="D33" s="184"/>
      <c r="E33" s="185">
        <v>12.6</v>
      </c>
      <c r="F33" s="184"/>
      <c r="G33" s="184"/>
    </row>
    <row r="34" spans="1:7" x14ac:dyDescent="0.25">
      <c r="A34" s="182" t="s">
        <v>425</v>
      </c>
      <c r="B34" s="183">
        <v>12.6</v>
      </c>
      <c r="C34" s="184"/>
      <c r="D34" s="184"/>
      <c r="E34" s="185">
        <v>12.6</v>
      </c>
      <c r="F34" s="184"/>
      <c r="G34" s="184"/>
    </row>
    <row r="35" spans="1:7" x14ac:dyDescent="0.25">
      <c r="A35" s="182" t="s">
        <v>426</v>
      </c>
      <c r="B35" s="183">
        <v>12.6</v>
      </c>
      <c r="C35" s="184"/>
      <c r="D35" s="184"/>
      <c r="E35" s="185">
        <v>12.6</v>
      </c>
      <c r="F35" s="184"/>
      <c r="G35" s="184"/>
    </row>
    <row r="36" spans="1:7" ht="18" x14ac:dyDescent="0.35">
      <c r="A36" s="182" t="s">
        <v>427</v>
      </c>
      <c r="B36" s="183">
        <v>10.6</v>
      </c>
      <c r="C36" s="184"/>
      <c r="D36" s="184"/>
      <c r="E36" s="185">
        <v>10.6</v>
      </c>
      <c r="F36" s="184"/>
      <c r="G36" s="184"/>
    </row>
    <row r="37" spans="1:7" x14ac:dyDescent="0.25">
      <c r="A37" s="182" t="s">
        <v>428</v>
      </c>
      <c r="B37" s="183">
        <v>382</v>
      </c>
      <c r="C37" s="184"/>
      <c r="D37" s="184"/>
      <c r="E37" s="185">
        <v>382</v>
      </c>
      <c r="F37" s="184"/>
      <c r="G37" s="184"/>
    </row>
    <row r="38" spans="1:7" ht="18" x14ac:dyDescent="0.35">
      <c r="A38" s="182" t="s">
        <v>429</v>
      </c>
      <c r="B38" s="184"/>
      <c r="C38" s="183">
        <v>2.9</v>
      </c>
      <c r="D38" s="183">
        <v>1.4</v>
      </c>
      <c r="E38" s="184"/>
      <c r="F38" s="185">
        <v>2.9</v>
      </c>
      <c r="G38" s="185">
        <v>1.4</v>
      </c>
    </row>
    <row r="39" spans="1:7" x14ac:dyDescent="0.25">
      <c r="A39" s="182" t="s">
        <v>430</v>
      </c>
      <c r="B39" s="183">
        <v>7.0000000000000007E-2</v>
      </c>
      <c r="C39" s="184"/>
      <c r="D39" s="184"/>
      <c r="E39" s="185">
        <v>7.0000000000000007E-2</v>
      </c>
      <c r="F39" s="184"/>
      <c r="G39" s="184"/>
    </row>
    <row r="40" spans="1:7" x14ac:dyDescent="0.25">
      <c r="A40" s="182" t="s">
        <v>431</v>
      </c>
      <c r="B40" s="183">
        <v>19500</v>
      </c>
      <c r="C40" s="184"/>
      <c r="D40" s="184"/>
      <c r="E40" s="185">
        <v>19500</v>
      </c>
      <c r="F40" s="184"/>
      <c r="G40" s="184"/>
    </row>
    <row r="41" spans="1:7" x14ac:dyDescent="0.25">
      <c r="A41" s="182" t="s">
        <v>432</v>
      </c>
      <c r="B41" s="183">
        <v>7900</v>
      </c>
      <c r="C41" s="184"/>
      <c r="D41" s="184"/>
      <c r="E41" s="185">
        <v>7900</v>
      </c>
      <c r="F41" s="184"/>
      <c r="G41" s="184"/>
    </row>
    <row r="42" spans="1:7" ht="18" x14ac:dyDescent="0.35">
      <c r="A42" s="182" t="s">
        <v>433</v>
      </c>
      <c r="B42" s="183">
        <v>205</v>
      </c>
      <c r="C42" s="184"/>
      <c r="D42" s="184"/>
      <c r="E42" s="185">
        <v>205</v>
      </c>
      <c r="F42" s="184"/>
      <c r="G42" s="184"/>
    </row>
    <row r="43" spans="1:7" x14ac:dyDescent="0.25">
      <c r="A43" s="186"/>
      <c r="B43" s="187"/>
      <c r="C43" s="188"/>
      <c r="D43" s="189"/>
      <c r="E43" s="187"/>
      <c r="F43" s="189"/>
      <c r="G43" s="188"/>
    </row>
    <row r="44" spans="1:7" x14ac:dyDescent="0.25">
      <c r="A44" s="190"/>
      <c r="B44" s="187"/>
      <c r="C44" s="189"/>
      <c r="D44" s="189"/>
      <c r="E44" s="187"/>
      <c r="F44" s="189"/>
      <c r="G44" s="188"/>
    </row>
    <row r="45" spans="1:7" x14ac:dyDescent="0.25">
      <c r="A45" s="191" t="s">
        <v>434</v>
      </c>
      <c r="B45" s="187"/>
      <c r="C45" s="189"/>
      <c r="D45" s="189"/>
      <c r="E45" s="187"/>
      <c r="F45" s="189"/>
      <c r="G45" s="188"/>
    </row>
    <row r="46" spans="1:7" x14ac:dyDescent="0.25">
      <c r="A46" s="72" t="s">
        <v>416</v>
      </c>
      <c r="B46" s="511" t="s">
        <v>417</v>
      </c>
      <c r="C46" s="463"/>
      <c r="D46" s="463"/>
      <c r="E46" s="463"/>
      <c r="F46" s="463"/>
      <c r="G46" s="463"/>
    </row>
    <row r="47" spans="1:7" ht="75" x14ac:dyDescent="0.25">
      <c r="A47" s="179"/>
      <c r="B47" s="180" t="s">
        <v>418</v>
      </c>
      <c r="C47" s="180" t="s">
        <v>419</v>
      </c>
      <c r="D47" s="180" t="s">
        <v>420</v>
      </c>
      <c r="E47" s="181" t="s">
        <v>421</v>
      </c>
      <c r="F47" s="181" t="s">
        <v>422</v>
      </c>
      <c r="G47" s="181" t="s">
        <v>423</v>
      </c>
    </row>
    <row r="48" spans="1:7" x14ac:dyDescent="0.25">
      <c r="A48" s="182" t="s">
        <v>435</v>
      </c>
      <c r="B48" s="183">
        <f>B33/1000/Conversions!$C$8/Conversions!$C$12</f>
        <v>2.0475513766696311E-3</v>
      </c>
      <c r="C48" s="184"/>
      <c r="D48" s="184"/>
      <c r="E48" s="185">
        <f>E33/1000000/Conversions!$C$8*Conversions!$C$9</f>
        <v>0.65725612577224191</v>
      </c>
      <c r="F48" s="184"/>
      <c r="G48" s="184"/>
    </row>
    <row r="49" spans="1:11" x14ac:dyDescent="0.25">
      <c r="A49" s="182" t="s">
        <v>436</v>
      </c>
      <c r="B49" s="183">
        <f>B34/1000/Conversions!$C$8/Conversions!$C$12</f>
        <v>2.0475513766696311E-3</v>
      </c>
      <c r="C49" s="184"/>
      <c r="D49" s="184"/>
      <c r="E49" s="185">
        <f>E34/1000000/Conversions!$C$8*Conversions!$C$9</f>
        <v>0.65725612577224191</v>
      </c>
      <c r="F49" s="184"/>
      <c r="G49" s="184"/>
    </row>
    <row r="50" spans="1:11" x14ac:dyDescent="0.25">
      <c r="A50" s="182" t="s">
        <v>437</v>
      </c>
      <c r="B50" s="183">
        <f>B35/1000/Conversions!$C$8/Conversions!$C$12</f>
        <v>2.0475513766696311E-3</v>
      </c>
      <c r="C50" s="184"/>
      <c r="D50" s="184"/>
      <c r="E50" s="185">
        <f>E35/1000000/Conversions!$C$8*Conversions!$C$9</f>
        <v>0.65725612577224191</v>
      </c>
      <c r="F50" s="184"/>
      <c r="G50" s="184"/>
    </row>
    <row r="51" spans="1:11" ht="18" x14ac:dyDescent="0.35">
      <c r="A51" s="182" t="s">
        <v>438</v>
      </c>
      <c r="B51" s="183">
        <f>B36/1000/Conversions!$C$8/Conversions!$C$12</f>
        <v>1.7225432216427057E-3</v>
      </c>
      <c r="C51" s="184"/>
      <c r="D51" s="184"/>
      <c r="E51" s="185">
        <f>E36/1000000/Conversions!$C$8*Conversions!$C$9</f>
        <v>0.55292975660204491</v>
      </c>
      <c r="F51" s="184"/>
      <c r="G51" s="184"/>
    </row>
    <row r="52" spans="1:11" x14ac:dyDescent="0.25">
      <c r="A52" s="182" t="s">
        <v>439</v>
      </c>
      <c r="B52" s="183">
        <f>B37/1000/Conversions!$C$8/Conversions!$C$12</f>
        <v>6.2076557610142788E-2</v>
      </c>
      <c r="C52" s="184"/>
      <c r="D52" s="184"/>
      <c r="E52" s="185">
        <f>E37/1000000/Conversions!$C$8*Conversions!$C$9</f>
        <v>19.926336511507657</v>
      </c>
      <c r="F52" s="184"/>
      <c r="G52" s="184"/>
    </row>
    <row r="53" spans="1:11" ht="18" x14ac:dyDescent="0.35">
      <c r="A53" s="182" t="s">
        <v>440</v>
      </c>
      <c r="B53" s="192"/>
      <c r="C53" s="183">
        <f>C38/1000/Conversions!$C$8/Conversions!$C$12</f>
        <v>4.7126182478904208E-4</v>
      </c>
      <c r="D53" s="183">
        <f>D38/1000/Conversions!$C$8/Conversions!$C$12</f>
        <v>2.2750570851884789E-4</v>
      </c>
      <c r="E53" s="184"/>
      <c r="F53" s="185">
        <f>F38/1000/Conversions!$C$8*Conversions!$C$9</f>
        <v>151.27323529678583</v>
      </c>
      <c r="G53" s="185">
        <f>G38/1000/Conversions!$C$8*Conversions!$C$9</f>
        <v>73.028458419137991</v>
      </c>
    </row>
    <row r="54" spans="1:11" x14ac:dyDescent="0.25">
      <c r="A54" s="182" t="s">
        <v>287</v>
      </c>
      <c r="B54" s="183">
        <f>B39/1000000/Conversions!C8*Conversions!C9</f>
        <v>3.6514229209568998E-3</v>
      </c>
      <c r="C54" s="184"/>
      <c r="D54" s="184"/>
      <c r="E54" s="185">
        <f>E39/1000000/Conversions!C8*Conversions!C9</f>
        <v>3.6514229209568998E-3</v>
      </c>
      <c r="F54" s="184"/>
      <c r="G54" s="184"/>
    </row>
    <row r="55" spans="1:11" x14ac:dyDescent="0.25">
      <c r="A55" s="182" t="s">
        <v>441</v>
      </c>
      <c r="B55" s="183">
        <f>B40/1000/Conversions!$C$8/Conversions!$C$12</f>
        <v>3.1688295115125245</v>
      </c>
      <c r="C55" s="184"/>
      <c r="D55" s="184"/>
      <c r="E55" s="185">
        <f>E40/1000/Conversions!$C$8/Conversions!$C$12</f>
        <v>3.1688295115125245</v>
      </c>
      <c r="F55" s="184"/>
      <c r="G55" s="184"/>
    </row>
    <row r="56" spans="1:11" x14ac:dyDescent="0.25">
      <c r="A56" s="182" t="s">
        <v>442</v>
      </c>
      <c r="B56" s="183">
        <f>B41/1000/Conversions!$C$8/Conversions!$C$12</f>
        <v>1.283782212356356</v>
      </c>
      <c r="C56" s="184"/>
      <c r="D56" s="184"/>
      <c r="E56" s="185">
        <f>E41/1000/Conversions!$C$8/Conversions!$C$12</f>
        <v>1.283782212356356</v>
      </c>
      <c r="F56" s="184"/>
      <c r="G56" s="184"/>
    </row>
    <row r="57" spans="1:11" x14ac:dyDescent="0.25">
      <c r="A57" s="182" t="s">
        <v>443</v>
      </c>
      <c r="B57" s="183">
        <f>B42/1000/Conversions!$C$8/Conversions!$C$12</f>
        <v>3.3313335890259865E-2</v>
      </c>
      <c r="C57" s="184"/>
      <c r="D57" s="184"/>
      <c r="E57" s="185">
        <f>E42/1000/Conversions!$C$8/Conversions!$C$12</f>
        <v>3.3313335890259865E-2</v>
      </c>
      <c r="F57" s="184"/>
      <c r="G57" s="184"/>
    </row>
    <row r="58" spans="1:11" x14ac:dyDescent="0.25">
      <c r="A58" s="190"/>
      <c r="B58" s="187"/>
      <c r="C58" s="189"/>
      <c r="D58" s="189"/>
      <c r="E58" s="187"/>
      <c r="F58" s="189"/>
      <c r="G58" s="189"/>
    </row>
    <row r="59" spans="1:11" x14ac:dyDescent="0.25">
      <c r="A59" s="190"/>
      <c r="D59" s="189"/>
      <c r="E59" s="187"/>
      <c r="F59" s="189"/>
      <c r="G59" s="189"/>
    </row>
    <row r="60" spans="1:11" x14ac:dyDescent="0.25">
      <c r="A60" t="s">
        <v>650</v>
      </c>
    </row>
    <row r="61" spans="1:11" x14ac:dyDescent="0.25">
      <c r="A61" t="s">
        <v>584</v>
      </c>
    </row>
    <row r="62" spans="1:11" ht="15" customHeight="1" x14ac:dyDescent="0.25">
      <c r="A62" s="338" t="s">
        <v>585</v>
      </c>
      <c r="B62" s="338"/>
      <c r="C62" s="338" t="s">
        <v>586</v>
      </c>
      <c r="D62" s="338"/>
      <c r="E62" s="338" t="s">
        <v>78</v>
      </c>
      <c r="F62" s="338" t="s">
        <v>587</v>
      </c>
      <c r="I62" s="191" t="s">
        <v>584</v>
      </c>
    </row>
    <row r="63" spans="1:11" ht="15" customHeight="1" x14ac:dyDescent="0.25">
      <c r="A63" s="339" t="s">
        <v>588</v>
      </c>
      <c r="H63" s="195"/>
      <c r="I63" s="195" t="s">
        <v>416</v>
      </c>
      <c r="J63" s="195" t="s">
        <v>60</v>
      </c>
      <c r="K63" s="195" t="s">
        <v>72</v>
      </c>
    </row>
    <row r="64" spans="1:11" ht="15" customHeight="1" x14ac:dyDescent="0.25">
      <c r="A64" s="340" t="s">
        <v>589</v>
      </c>
      <c r="B64" s="341" t="s">
        <v>590</v>
      </c>
      <c r="C64" s="341" t="s">
        <v>591</v>
      </c>
      <c r="D64" s="341" t="s">
        <v>592</v>
      </c>
      <c r="E64" s="342">
        <v>6.3E-2</v>
      </c>
      <c r="F64" s="341"/>
      <c r="H64" s="195"/>
      <c r="I64" s="195" t="s">
        <v>278</v>
      </c>
      <c r="J64" s="207">
        <f>E71/$E$64</f>
        <v>2.4603174603174605E-4</v>
      </c>
      <c r="K64" t="s">
        <v>636</v>
      </c>
    </row>
    <row r="65" spans="1:11" ht="15" customHeight="1" x14ac:dyDescent="0.25">
      <c r="A65" s="343" t="s">
        <v>593</v>
      </c>
      <c r="B65" s="344" t="s">
        <v>594</v>
      </c>
      <c r="C65" s="344" t="s">
        <v>591</v>
      </c>
      <c r="D65" s="344" t="s">
        <v>595</v>
      </c>
      <c r="E65" s="345">
        <v>1.9599999999999999E-2</v>
      </c>
      <c r="F65" s="344"/>
      <c r="H65" s="195"/>
      <c r="I65" s="195" t="s">
        <v>291</v>
      </c>
      <c r="J65" s="207">
        <f t="shared" ref="J65:J75" si="0">E72/$E$64</f>
        <v>2.333333333333333</v>
      </c>
      <c r="K65" t="s">
        <v>636</v>
      </c>
    </row>
    <row r="66" spans="1:11" ht="15" customHeight="1" x14ac:dyDescent="0.25">
      <c r="A66" s="340" t="s">
        <v>596</v>
      </c>
      <c r="B66" s="341" t="s">
        <v>597</v>
      </c>
      <c r="C66" s="341" t="s">
        <v>591</v>
      </c>
      <c r="D66" s="341" t="s">
        <v>595</v>
      </c>
      <c r="E66" s="342">
        <v>2.0299999999999999E-2</v>
      </c>
      <c r="F66" s="341"/>
      <c r="H66" s="195"/>
      <c r="I66" s="195" t="s">
        <v>295</v>
      </c>
      <c r="J66" s="207">
        <f>E73/$E$64</f>
        <v>0.04</v>
      </c>
      <c r="K66" t="s">
        <v>636</v>
      </c>
    </row>
    <row r="67" spans="1:11" ht="15" customHeight="1" x14ac:dyDescent="0.25">
      <c r="A67" s="343" t="s">
        <v>598</v>
      </c>
      <c r="B67" s="344" t="s">
        <v>590</v>
      </c>
      <c r="C67" s="344" t="s">
        <v>591</v>
      </c>
      <c r="D67" s="344" t="s">
        <v>595</v>
      </c>
      <c r="E67" s="345">
        <v>0.13900000000000001</v>
      </c>
      <c r="F67" s="344"/>
      <c r="H67" s="195"/>
      <c r="I67" s="195" t="s">
        <v>633</v>
      </c>
      <c r="J67" s="207">
        <f t="shared" si="0"/>
        <v>3.4285714285714284E-3</v>
      </c>
      <c r="K67" t="s">
        <v>636</v>
      </c>
    </row>
    <row r="68" spans="1:11" ht="15" customHeight="1" x14ac:dyDescent="0.25">
      <c r="A68" s="340" t="s">
        <v>599</v>
      </c>
      <c r="B68" s="341" t="s">
        <v>600</v>
      </c>
      <c r="C68" s="341" t="s">
        <v>591</v>
      </c>
      <c r="D68" s="341" t="s">
        <v>595</v>
      </c>
      <c r="E68" s="342">
        <v>0.20499999999999999</v>
      </c>
      <c r="F68" s="341"/>
      <c r="H68" s="195"/>
      <c r="I68" s="195" t="s">
        <v>444</v>
      </c>
      <c r="J68" s="207">
        <f t="shared" si="0"/>
        <v>1.33015873015873E-4</v>
      </c>
      <c r="K68" t="s">
        <v>636</v>
      </c>
    </row>
    <row r="69" spans="1:11" ht="15" customHeight="1" x14ac:dyDescent="0.25">
      <c r="A69" s="343" t="s">
        <v>601</v>
      </c>
      <c r="B69" s="344" t="s">
        <v>602</v>
      </c>
      <c r="C69" s="344" t="s">
        <v>591</v>
      </c>
      <c r="D69" s="344" t="s">
        <v>595</v>
      </c>
      <c r="E69" s="345">
        <v>3.7900000000000003E-2</v>
      </c>
      <c r="F69" s="344"/>
      <c r="H69" s="195"/>
      <c r="I69" s="195" t="s">
        <v>629</v>
      </c>
      <c r="J69" s="207">
        <f t="shared" si="0"/>
        <v>5.063492063492064E-4</v>
      </c>
      <c r="K69" t="s">
        <v>636</v>
      </c>
    </row>
    <row r="70" spans="1:11" ht="15" customHeight="1" x14ac:dyDescent="0.25">
      <c r="A70" s="510" t="s">
        <v>603</v>
      </c>
      <c r="B70" s="510"/>
      <c r="C70" s="510"/>
      <c r="D70" s="510"/>
      <c r="E70" s="510"/>
      <c r="F70" s="510"/>
      <c r="H70" s="195"/>
      <c r="I70" s="195" t="s">
        <v>634</v>
      </c>
      <c r="J70" s="207">
        <f>E77/$E$64</f>
        <v>4.3650793650793652E-3</v>
      </c>
      <c r="K70" t="s">
        <v>636</v>
      </c>
    </row>
    <row r="71" spans="1:11" ht="15" customHeight="1" x14ac:dyDescent="0.25">
      <c r="A71" s="340" t="s">
        <v>280</v>
      </c>
      <c r="B71" s="341" t="s">
        <v>604</v>
      </c>
      <c r="C71" s="341" t="s">
        <v>605</v>
      </c>
      <c r="D71" s="341" t="s">
        <v>42</v>
      </c>
      <c r="E71" s="342">
        <v>1.5500000000000001E-5</v>
      </c>
      <c r="F71" s="341"/>
      <c r="H71" s="195"/>
      <c r="I71" s="195" t="s">
        <v>445</v>
      </c>
      <c r="J71" s="207">
        <f t="shared" si="0"/>
        <v>8.6349206349206341E-5</v>
      </c>
      <c r="K71" t="s">
        <v>636</v>
      </c>
    </row>
    <row r="72" spans="1:11" ht="15" customHeight="1" x14ac:dyDescent="0.25">
      <c r="A72" s="343" t="s">
        <v>606</v>
      </c>
      <c r="B72" s="344" t="s">
        <v>604</v>
      </c>
      <c r="C72" s="344" t="s">
        <v>605</v>
      </c>
      <c r="D72" s="344" t="s">
        <v>42</v>
      </c>
      <c r="E72" s="345">
        <v>0.14699999999999999</v>
      </c>
      <c r="F72" s="344"/>
      <c r="H72" s="195"/>
      <c r="I72" s="195" t="s">
        <v>630</v>
      </c>
      <c r="J72" s="207">
        <f t="shared" si="0"/>
        <v>9.1746031746031746E-5</v>
      </c>
      <c r="K72" t="s">
        <v>636</v>
      </c>
    </row>
    <row r="73" spans="1:11" ht="15" customHeight="1" x14ac:dyDescent="0.25">
      <c r="A73" s="340" t="s">
        <v>607</v>
      </c>
      <c r="B73" s="341" t="s">
        <v>604</v>
      </c>
      <c r="C73" s="341" t="s">
        <v>605</v>
      </c>
      <c r="D73" s="341" t="s">
        <v>42</v>
      </c>
      <c r="E73" s="342">
        <v>2.5200000000000001E-3</v>
      </c>
      <c r="F73" s="341"/>
      <c r="H73" s="195"/>
      <c r="I73" s="195" t="s">
        <v>631</v>
      </c>
      <c r="J73" s="207">
        <f t="shared" si="0"/>
        <v>8.46031746031746E-5</v>
      </c>
      <c r="K73" t="s">
        <v>636</v>
      </c>
    </row>
    <row r="74" spans="1:11" ht="15" customHeight="1" x14ac:dyDescent="0.25">
      <c r="A74" s="343" t="s">
        <v>608</v>
      </c>
      <c r="B74" s="344" t="s">
        <v>604</v>
      </c>
      <c r="C74" s="344" t="s">
        <v>605</v>
      </c>
      <c r="D74" s="344" t="s">
        <v>42</v>
      </c>
      <c r="E74" s="345">
        <v>2.1599999999999999E-4</v>
      </c>
      <c r="F74" s="344"/>
      <c r="H74" s="195"/>
      <c r="I74" s="195" t="s">
        <v>632</v>
      </c>
      <c r="J74" s="207">
        <f t="shared" si="0"/>
        <v>4.3492063492063491E-5</v>
      </c>
      <c r="K74" t="s">
        <v>636</v>
      </c>
    </row>
    <row r="75" spans="1:11" ht="15" customHeight="1" thickBot="1" x14ac:dyDescent="0.3">
      <c r="A75" s="340" t="s">
        <v>609</v>
      </c>
      <c r="B75" s="341" t="s">
        <v>604</v>
      </c>
      <c r="C75" s="341" t="s">
        <v>605</v>
      </c>
      <c r="D75" s="341" t="s">
        <v>42</v>
      </c>
      <c r="E75" s="342">
        <v>8.3799999999999994E-6</v>
      </c>
      <c r="F75" s="341"/>
      <c r="H75" s="195"/>
      <c r="I75" s="195" t="s">
        <v>336</v>
      </c>
      <c r="J75" s="207">
        <f t="shared" si="0"/>
        <v>3.5238095238095237E-3</v>
      </c>
      <c r="K75" t="s">
        <v>636</v>
      </c>
    </row>
    <row r="76" spans="1:11" ht="15" customHeight="1" x14ac:dyDescent="0.25">
      <c r="A76" s="343" t="s">
        <v>610</v>
      </c>
      <c r="B76" s="344" t="s">
        <v>604</v>
      </c>
      <c r="C76" s="344" t="s">
        <v>605</v>
      </c>
      <c r="D76" s="344" t="s">
        <v>42</v>
      </c>
      <c r="E76" s="345">
        <v>3.1900000000000003E-5</v>
      </c>
      <c r="F76" s="344"/>
      <c r="H76" s="195"/>
      <c r="I76" s="222" t="s">
        <v>584</v>
      </c>
      <c r="J76" s="199"/>
      <c r="K76" s="200"/>
    </row>
    <row r="77" spans="1:11" ht="15" customHeight="1" x14ac:dyDescent="0.25">
      <c r="A77" s="340" t="s">
        <v>611</v>
      </c>
      <c r="B77" s="341" t="s">
        <v>604</v>
      </c>
      <c r="C77" s="341" t="s">
        <v>605</v>
      </c>
      <c r="D77" s="341" t="s">
        <v>42</v>
      </c>
      <c r="E77" s="342">
        <v>2.7500000000000002E-4</v>
      </c>
      <c r="F77" s="341"/>
      <c r="H77" s="195"/>
      <c r="I77" s="353" t="s">
        <v>416</v>
      </c>
      <c r="J77" s="354" t="s">
        <v>60</v>
      </c>
      <c r="K77" s="355" t="s">
        <v>72</v>
      </c>
    </row>
    <row r="78" spans="1:11" ht="15" customHeight="1" x14ac:dyDescent="0.25">
      <c r="A78" s="340" t="s">
        <v>612</v>
      </c>
      <c r="B78" s="341" t="s">
        <v>604</v>
      </c>
      <c r="C78" s="341" t="s">
        <v>605</v>
      </c>
      <c r="D78" s="341" t="s">
        <v>42</v>
      </c>
      <c r="E78" s="342">
        <v>5.4399999999999996E-6</v>
      </c>
      <c r="F78" s="341"/>
      <c r="I78" s="350" t="s">
        <v>278</v>
      </c>
      <c r="J78" s="207">
        <f>J64/Conversions!$C$10</f>
        <v>3.3365841269841274E-4</v>
      </c>
      <c r="K78" s="202" t="s">
        <v>635</v>
      </c>
    </row>
    <row r="79" spans="1:11" ht="15" customHeight="1" x14ac:dyDescent="0.25">
      <c r="A79" s="340" t="s">
        <v>613</v>
      </c>
      <c r="B79" s="341" t="s">
        <v>604</v>
      </c>
      <c r="C79" s="341" t="s">
        <v>605</v>
      </c>
      <c r="D79" s="341" t="s">
        <v>42</v>
      </c>
      <c r="E79" s="342">
        <v>5.7799999999999997E-6</v>
      </c>
      <c r="F79" s="377" t="s">
        <v>614</v>
      </c>
      <c r="I79" s="350" t="s">
        <v>291</v>
      </c>
      <c r="J79" s="207">
        <f>J65/Conversions!$C$10</f>
        <v>3.1643733333333333</v>
      </c>
      <c r="K79" s="202" t="s">
        <v>635</v>
      </c>
    </row>
    <row r="80" spans="1:11" ht="15" customHeight="1" x14ac:dyDescent="0.25">
      <c r="A80" s="340" t="s">
        <v>615</v>
      </c>
      <c r="B80" s="341" t="s">
        <v>604</v>
      </c>
      <c r="C80" s="341" t="s">
        <v>605</v>
      </c>
      <c r="D80" s="341" t="s">
        <v>42</v>
      </c>
      <c r="E80" s="342">
        <v>5.3299999999999998E-6</v>
      </c>
      <c r="F80" s="377" t="s">
        <v>616</v>
      </c>
      <c r="I80" s="350" t="s">
        <v>295</v>
      </c>
      <c r="J80" s="207">
        <f>J66/Conversions!$C$10</f>
        <v>5.4246400000000007E-2</v>
      </c>
      <c r="K80" s="202" t="s">
        <v>635</v>
      </c>
    </row>
    <row r="81" spans="1:11" ht="15" customHeight="1" x14ac:dyDescent="0.25">
      <c r="A81" s="343" t="s">
        <v>617</v>
      </c>
      <c r="B81" s="344" t="s">
        <v>604</v>
      </c>
      <c r="C81" s="344" t="s">
        <v>605</v>
      </c>
      <c r="D81" s="344" t="s">
        <v>42</v>
      </c>
      <c r="E81" s="345">
        <v>2.74E-6</v>
      </c>
      <c r="F81" s="344"/>
      <c r="I81" s="350" t="s">
        <v>633</v>
      </c>
      <c r="J81" s="207">
        <f>J67/Conversions!$C$10</f>
        <v>4.6496914285714284E-3</v>
      </c>
      <c r="K81" s="202" t="s">
        <v>635</v>
      </c>
    </row>
    <row r="82" spans="1:11" ht="15" customHeight="1" x14ac:dyDescent="0.25">
      <c r="A82" s="343" t="s">
        <v>618</v>
      </c>
      <c r="B82" s="346" t="s">
        <v>604</v>
      </c>
      <c r="C82" s="346" t="s">
        <v>605</v>
      </c>
      <c r="D82" s="346" t="s">
        <v>42</v>
      </c>
      <c r="E82" s="347">
        <v>2.22E-4</v>
      </c>
      <c r="I82" s="350" t="s">
        <v>444</v>
      </c>
      <c r="J82" s="207">
        <f>J68/Conversions!$C$10</f>
        <v>1.8039080634920634E-4</v>
      </c>
      <c r="K82" s="202" t="s">
        <v>635</v>
      </c>
    </row>
    <row r="83" spans="1:11" ht="15" customHeight="1" x14ac:dyDescent="0.25">
      <c r="I83" s="350" t="s">
        <v>629</v>
      </c>
      <c r="J83" s="207">
        <f>J69/Conversions!$C$10</f>
        <v>6.8669053968253987E-4</v>
      </c>
      <c r="K83" s="202" t="s">
        <v>635</v>
      </c>
    </row>
    <row r="84" spans="1:11" ht="15" customHeight="1" x14ac:dyDescent="0.25">
      <c r="A84" s="343" t="s">
        <v>619</v>
      </c>
      <c r="B84" s="344" t="s">
        <v>604</v>
      </c>
      <c r="C84" s="344" t="s">
        <v>605</v>
      </c>
      <c r="D84" s="344" t="s">
        <v>42</v>
      </c>
      <c r="E84" s="345">
        <v>3.0699999999999998E-4</v>
      </c>
      <c r="F84" s="344"/>
      <c r="I84" s="350" t="s">
        <v>634</v>
      </c>
      <c r="J84" s="207">
        <f>J70/Conversions!$C$10</f>
        <v>5.9197460317460321E-3</v>
      </c>
      <c r="K84" s="202" t="s">
        <v>635</v>
      </c>
    </row>
    <row r="85" spans="1:11" ht="15" customHeight="1" x14ac:dyDescent="0.25">
      <c r="A85" s="340" t="s">
        <v>620</v>
      </c>
      <c r="B85" s="348" t="s">
        <v>621</v>
      </c>
      <c r="C85" s="348" t="s">
        <v>591</v>
      </c>
      <c r="D85" s="348" t="s">
        <v>622</v>
      </c>
      <c r="E85" s="349">
        <v>1</v>
      </c>
      <c r="F85" s="348"/>
      <c r="I85" s="350" t="s">
        <v>445</v>
      </c>
      <c r="J85" s="207">
        <f>J71/Conversions!$C$10</f>
        <v>1.1710333968253969E-4</v>
      </c>
      <c r="K85" s="202" t="s">
        <v>635</v>
      </c>
    </row>
    <row r="86" spans="1:11" ht="15" customHeight="1" x14ac:dyDescent="0.25">
      <c r="I86" s="350" t="s">
        <v>630</v>
      </c>
      <c r="J86" s="207">
        <f>J72/Conversions!$C$10</f>
        <v>1.2442229841269842E-4</v>
      </c>
      <c r="K86" s="202" t="s">
        <v>635</v>
      </c>
    </row>
    <row r="87" spans="1:11" ht="15" customHeight="1" x14ac:dyDescent="0.25">
      <c r="A87" t="s">
        <v>649</v>
      </c>
      <c r="I87" s="350" t="s">
        <v>631</v>
      </c>
      <c r="J87" s="207">
        <f>J73/Conversions!$C$10</f>
        <v>1.1473544126984128E-4</v>
      </c>
      <c r="K87" s="202" t="s">
        <v>635</v>
      </c>
    </row>
    <row r="88" spans="1:11" ht="15" customHeight="1" x14ac:dyDescent="0.25">
      <c r="A88" t="s">
        <v>623</v>
      </c>
      <c r="I88" s="350" t="s">
        <v>632</v>
      </c>
      <c r="J88" s="207">
        <f>J74/Conversions!$C$10</f>
        <v>5.8982196825396827E-5</v>
      </c>
      <c r="K88" s="202" t="s">
        <v>635</v>
      </c>
    </row>
    <row r="89" spans="1:11" ht="15" customHeight="1" thickBot="1" x14ac:dyDescent="0.3">
      <c r="A89" s="338" t="s">
        <v>585</v>
      </c>
      <c r="B89" s="338"/>
      <c r="C89" s="338" t="s">
        <v>586</v>
      </c>
      <c r="D89" s="338"/>
      <c r="E89" s="338" t="s">
        <v>78</v>
      </c>
      <c r="F89" s="338" t="s">
        <v>587</v>
      </c>
      <c r="I89" s="352" t="s">
        <v>336</v>
      </c>
      <c r="J89" s="211">
        <f>J75/Conversions!$C$10</f>
        <v>4.7788495238095243E-3</v>
      </c>
      <c r="K89" s="213" t="s">
        <v>635</v>
      </c>
    </row>
    <row r="90" spans="1:11" ht="15" customHeight="1" x14ac:dyDescent="0.25">
      <c r="A90" s="339" t="s">
        <v>588</v>
      </c>
    </row>
    <row r="91" spans="1:11" ht="15" customHeight="1" x14ac:dyDescent="0.25">
      <c r="A91" s="340" t="s">
        <v>589</v>
      </c>
      <c r="B91" s="341" t="s">
        <v>590</v>
      </c>
      <c r="C91" s="341" t="s">
        <v>591</v>
      </c>
      <c r="D91" s="341" t="s">
        <v>592</v>
      </c>
      <c r="E91" s="342">
        <v>7.8399999999999997E-2</v>
      </c>
      <c r="F91" s="341"/>
      <c r="H91" s="249"/>
      <c r="I91" s="297" t="s">
        <v>623</v>
      </c>
      <c r="J91" s="249"/>
      <c r="K91" s="249"/>
    </row>
    <row r="92" spans="1:11" ht="15" customHeight="1" x14ac:dyDescent="0.25">
      <c r="A92" s="343" t="s">
        <v>593</v>
      </c>
      <c r="B92" s="344" t="s">
        <v>594</v>
      </c>
      <c r="C92" s="344" t="s">
        <v>591</v>
      </c>
      <c r="D92" s="344" t="s">
        <v>595</v>
      </c>
      <c r="E92" s="345">
        <v>1.4800000000000001E-2</v>
      </c>
      <c r="F92" s="344"/>
      <c r="H92" s="249"/>
      <c r="I92" s="354" t="s">
        <v>416</v>
      </c>
      <c r="J92" s="354" t="s">
        <v>60</v>
      </c>
      <c r="K92" s="354" t="s">
        <v>72</v>
      </c>
    </row>
    <row r="93" spans="1:11" ht="15" customHeight="1" x14ac:dyDescent="0.25">
      <c r="A93" s="340" t="s">
        <v>596</v>
      </c>
      <c r="B93" s="341" t="s">
        <v>597</v>
      </c>
      <c r="C93" s="341" t="s">
        <v>591</v>
      </c>
      <c r="D93" s="341" t="s">
        <v>595</v>
      </c>
      <c r="E93" s="342">
        <v>2.2800000000000001E-2</v>
      </c>
      <c r="F93" s="341"/>
      <c r="H93" s="249"/>
      <c r="I93" s="249" t="s">
        <v>278</v>
      </c>
      <c r="J93" s="356">
        <f>E98/$E$91</f>
        <v>1.7091836734693878E-4</v>
      </c>
      <c r="K93" s="195" t="s">
        <v>636</v>
      </c>
    </row>
    <row r="94" spans="1:11" ht="15" customHeight="1" x14ac:dyDescent="0.25">
      <c r="A94" s="343" t="s">
        <v>598</v>
      </c>
      <c r="B94" s="344" t="s">
        <v>590</v>
      </c>
      <c r="C94" s="344" t="s">
        <v>591</v>
      </c>
      <c r="D94" s="344" t="s">
        <v>595</v>
      </c>
      <c r="E94" s="345">
        <v>0.19500000000000001</v>
      </c>
      <c r="F94" s="344"/>
      <c r="H94" s="249"/>
      <c r="I94" s="249" t="s">
        <v>291</v>
      </c>
      <c r="J94" s="356">
        <f t="shared" ref="J94:J99" si="1">E99/$E$91</f>
        <v>2.2959183673469385</v>
      </c>
      <c r="K94" s="195" t="s">
        <v>636</v>
      </c>
    </row>
    <row r="95" spans="1:11" ht="15" customHeight="1" x14ac:dyDescent="0.25">
      <c r="A95" s="340" t="s">
        <v>599</v>
      </c>
      <c r="B95" s="341" t="s">
        <v>600</v>
      </c>
      <c r="C95" s="341" t="s">
        <v>591</v>
      </c>
      <c r="D95" s="341" t="s">
        <v>595</v>
      </c>
      <c r="E95" s="342">
        <v>0.224</v>
      </c>
      <c r="F95" s="341"/>
      <c r="H95" s="249"/>
      <c r="I95" s="249" t="s">
        <v>295</v>
      </c>
      <c r="J95" s="356">
        <f t="shared" si="1"/>
        <v>5.9438775510204087E-2</v>
      </c>
      <c r="K95" s="195" t="s">
        <v>636</v>
      </c>
    </row>
    <row r="96" spans="1:11" ht="15" customHeight="1" x14ac:dyDescent="0.25">
      <c r="A96" s="343" t="s">
        <v>601</v>
      </c>
      <c r="B96" s="344" t="s">
        <v>602</v>
      </c>
      <c r="C96" s="344" t="s">
        <v>591</v>
      </c>
      <c r="D96" s="344" t="s">
        <v>595</v>
      </c>
      <c r="E96" s="345">
        <v>4.2599999999999999E-2</v>
      </c>
      <c r="F96" s="344"/>
      <c r="H96" s="249"/>
      <c r="I96" s="249" t="s">
        <v>633</v>
      </c>
      <c r="J96" s="356">
        <f t="shared" si="1"/>
        <v>4.795918367346939E-3</v>
      </c>
      <c r="K96" s="195" t="s">
        <v>636</v>
      </c>
    </row>
    <row r="97" spans="1:11" ht="15" customHeight="1" x14ac:dyDescent="0.25">
      <c r="A97" s="510" t="s">
        <v>603</v>
      </c>
      <c r="B97" s="510"/>
      <c r="C97" s="510"/>
      <c r="D97" s="510"/>
      <c r="E97" s="510"/>
      <c r="F97" s="510"/>
      <c r="H97" s="249"/>
      <c r="I97" s="249" t="s">
        <v>444</v>
      </c>
      <c r="J97" s="356">
        <f t="shared" si="1"/>
        <v>2.2831632653061228E-4</v>
      </c>
      <c r="K97" s="195" t="s">
        <v>636</v>
      </c>
    </row>
    <row r="98" spans="1:11" ht="15" customHeight="1" x14ac:dyDescent="0.25">
      <c r="A98" s="340" t="s">
        <v>280</v>
      </c>
      <c r="B98" s="341" t="s">
        <v>604</v>
      </c>
      <c r="C98" s="341" t="s">
        <v>605</v>
      </c>
      <c r="D98" s="341" t="s">
        <v>42</v>
      </c>
      <c r="E98" s="342">
        <v>1.34E-5</v>
      </c>
      <c r="F98" s="341"/>
      <c r="H98" s="249"/>
      <c r="I98" s="249" t="s">
        <v>629</v>
      </c>
      <c r="J98" s="356">
        <f t="shared" si="1"/>
        <v>6.7219387755102042E-4</v>
      </c>
      <c r="K98" s="195" t="s">
        <v>636</v>
      </c>
    </row>
    <row r="99" spans="1:11" ht="15" customHeight="1" x14ac:dyDescent="0.25">
      <c r="A99" s="343" t="s">
        <v>606</v>
      </c>
      <c r="B99" s="344" t="s">
        <v>604</v>
      </c>
      <c r="C99" s="344" t="s">
        <v>605</v>
      </c>
      <c r="D99" s="344" t="s">
        <v>42</v>
      </c>
      <c r="E99" s="345">
        <v>0.18</v>
      </c>
      <c r="F99" s="344"/>
      <c r="H99" s="249"/>
      <c r="I99" s="249" t="s">
        <v>634</v>
      </c>
      <c r="J99" s="356">
        <f t="shared" si="1"/>
        <v>6.2117346938775518E-3</v>
      </c>
      <c r="K99" s="195" t="s">
        <v>636</v>
      </c>
    </row>
    <row r="100" spans="1:11" ht="15" customHeight="1" x14ac:dyDescent="0.25">
      <c r="A100" s="340" t="s">
        <v>607</v>
      </c>
      <c r="B100" s="341" t="s">
        <v>604</v>
      </c>
      <c r="C100" s="341" t="s">
        <v>605</v>
      </c>
      <c r="D100" s="341" t="s">
        <v>42</v>
      </c>
      <c r="E100" s="342">
        <v>4.6600000000000001E-3</v>
      </c>
      <c r="F100" s="341"/>
      <c r="H100" s="249"/>
      <c r="I100" s="249" t="s">
        <v>445</v>
      </c>
      <c r="J100" s="356">
        <f>E106/$E$91</f>
        <v>1.5688775510204082E-4</v>
      </c>
      <c r="K100" s="195" t="s">
        <v>636</v>
      </c>
    </row>
    <row r="101" spans="1:11" ht="15" customHeight="1" x14ac:dyDescent="0.25">
      <c r="A101" s="343" t="s">
        <v>608</v>
      </c>
      <c r="B101" s="344" t="s">
        <v>604</v>
      </c>
      <c r="C101" s="344" t="s">
        <v>605</v>
      </c>
      <c r="D101" s="344" t="s">
        <v>42</v>
      </c>
      <c r="E101" s="345">
        <v>3.7599999999999998E-4</v>
      </c>
      <c r="F101" s="344"/>
      <c r="H101" s="249"/>
      <c r="I101" s="357" t="s">
        <v>630</v>
      </c>
      <c r="J101" s="356">
        <f>E107/$E$91</f>
        <v>1.0561224489795919E-4</v>
      </c>
      <c r="K101" s="195" t="s">
        <v>636</v>
      </c>
    </row>
    <row r="102" spans="1:11" ht="15" customHeight="1" x14ac:dyDescent="0.25">
      <c r="A102" s="340" t="s">
        <v>609</v>
      </c>
      <c r="B102" s="341" t="s">
        <v>604</v>
      </c>
      <c r="C102" s="341" t="s">
        <v>605</v>
      </c>
      <c r="D102" s="341" t="s">
        <v>42</v>
      </c>
      <c r="E102" s="342">
        <v>1.7900000000000001E-5</v>
      </c>
      <c r="F102" s="341"/>
      <c r="H102" s="249"/>
      <c r="I102" s="357" t="s">
        <v>631</v>
      </c>
      <c r="J102" s="356">
        <f>E112/$E$91</f>
        <v>9.7321428571428575E-5</v>
      </c>
      <c r="K102" s="195" t="s">
        <v>636</v>
      </c>
    </row>
    <row r="103" spans="1:11" ht="15" customHeight="1" x14ac:dyDescent="0.25">
      <c r="A103" s="343" t="s">
        <v>610</v>
      </c>
      <c r="B103" s="344" t="s">
        <v>604</v>
      </c>
      <c r="C103" s="344" t="s">
        <v>605</v>
      </c>
      <c r="D103" s="344" t="s">
        <v>42</v>
      </c>
      <c r="E103" s="345">
        <v>5.27E-5</v>
      </c>
      <c r="F103" s="344"/>
      <c r="H103" s="249"/>
      <c r="I103" s="357" t="s">
        <v>632</v>
      </c>
      <c r="J103" s="356">
        <f>E113/$E$91</f>
        <v>4.2602040816326532E-5</v>
      </c>
      <c r="K103" s="195" t="s">
        <v>636</v>
      </c>
    </row>
    <row r="104" spans="1:11" ht="15" customHeight="1" thickBot="1" x14ac:dyDescent="0.3">
      <c r="A104" s="340" t="s">
        <v>611</v>
      </c>
      <c r="B104" s="341" t="s">
        <v>604</v>
      </c>
      <c r="C104" s="341" t="s">
        <v>605</v>
      </c>
      <c r="D104" s="341" t="s">
        <v>42</v>
      </c>
      <c r="E104" s="342">
        <v>4.8700000000000002E-4</v>
      </c>
      <c r="F104" s="341"/>
      <c r="H104" s="249"/>
      <c r="I104" s="357" t="s">
        <v>336</v>
      </c>
      <c r="J104" s="356">
        <f>E115/$E$91</f>
        <v>4.89795918367347E-3</v>
      </c>
      <c r="K104" s="195" t="s">
        <v>636</v>
      </c>
    </row>
    <row r="105" spans="1:11" ht="15" customHeight="1" x14ac:dyDescent="0.25">
      <c r="A105" s="343" t="s">
        <v>619</v>
      </c>
      <c r="B105" s="344" t="s">
        <v>604</v>
      </c>
      <c r="C105" s="344" t="s">
        <v>605</v>
      </c>
      <c r="D105" s="344" t="s">
        <v>42</v>
      </c>
      <c r="E105" s="345">
        <v>5.4000000000000001E-4</v>
      </c>
      <c r="F105" s="344"/>
      <c r="H105" s="249"/>
      <c r="I105" s="358" t="s">
        <v>623</v>
      </c>
      <c r="J105" s="359"/>
      <c r="K105" s="360"/>
    </row>
    <row r="106" spans="1:11" ht="15" customHeight="1" x14ac:dyDescent="0.25">
      <c r="A106" s="340" t="s">
        <v>612</v>
      </c>
      <c r="B106" s="341" t="s">
        <v>604</v>
      </c>
      <c r="C106" s="341" t="s">
        <v>605</v>
      </c>
      <c r="D106" s="341" t="s">
        <v>42</v>
      </c>
      <c r="E106" s="342">
        <v>1.2300000000000001E-5</v>
      </c>
      <c r="F106" s="341"/>
      <c r="H106" s="357"/>
      <c r="I106" s="353" t="s">
        <v>416</v>
      </c>
      <c r="J106" s="354" t="s">
        <v>60</v>
      </c>
      <c r="K106" s="355" t="s">
        <v>72</v>
      </c>
    </row>
    <row r="107" spans="1:11" ht="15" customHeight="1" x14ac:dyDescent="0.25">
      <c r="A107" s="343" t="s">
        <v>613</v>
      </c>
      <c r="B107" s="344" t="s">
        <v>604</v>
      </c>
      <c r="C107" s="344" t="s">
        <v>605</v>
      </c>
      <c r="D107" s="344" t="s">
        <v>42</v>
      </c>
      <c r="E107" s="345">
        <v>8.2800000000000003E-6</v>
      </c>
      <c r="F107" s="378" t="s">
        <v>614</v>
      </c>
      <c r="H107" s="249"/>
      <c r="I107" s="350" t="s">
        <v>278</v>
      </c>
      <c r="J107" s="207">
        <f>J93/Conversions!$C$10</f>
        <v>2.3179265306122452E-4</v>
      </c>
      <c r="K107" s="351" t="s">
        <v>635</v>
      </c>
    </row>
    <row r="108" spans="1:11" ht="15" customHeight="1" x14ac:dyDescent="0.25">
      <c r="A108" s="340" t="s">
        <v>613</v>
      </c>
      <c r="B108" s="341" t="s">
        <v>604</v>
      </c>
      <c r="C108" s="341" t="s">
        <v>605</v>
      </c>
      <c r="D108" s="341" t="s">
        <v>42</v>
      </c>
      <c r="E108" s="342">
        <v>6.7599999999999997E-6</v>
      </c>
      <c r="F108" s="341" t="s">
        <v>624</v>
      </c>
      <c r="H108" s="249"/>
      <c r="I108" s="350" t="s">
        <v>291</v>
      </c>
      <c r="J108" s="207">
        <f>J94/Conversions!$C$10</f>
        <v>3.1136326530612246</v>
      </c>
      <c r="K108" s="351" t="s">
        <v>635</v>
      </c>
    </row>
    <row r="109" spans="1:11" ht="15" customHeight="1" x14ac:dyDescent="0.25">
      <c r="A109" s="343" t="s">
        <v>613</v>
      </c>
      <c r="B109" s="344" t="s">
        <v>604</v>
      </c>
      <c r="C109" s="344" t="s">
        <v>605</v>
      </c>
      <c r="D109" s="344" t="s">
        <v>42</v>
      </c>
      <c r="E109" s="345">
        <v>1.99E-6</v>
      </c>
      <c r="F109" s="344" t="s">
        <v>625</v>
      </c>
      <c r="I109" s="350" t="s">
        <v>295</v>
      </c>
      <c r="J109" s="207">
        <f>J95/Conversions!$C$10</f>
        <v>8.0608489795918378E-2</v>
      </c>
      <c r="K109" s="351" t="s">
        <v>635</v>
      </c>
    </row>
    <row r="110" spans="1:11" ht="15" customHeight="1" x14ac:dyDescent="0.25">
      <c r="A110" s="340" t="s">
        <v>615</v>
      </c>
      <c r="B110" s="341" t="s">
        <v>604</v>
      </c>
      <c r="C110" s="341" t="s">
        <v>605</v>
      </c>
      <c r="D110" s="341" t="s">
        <v>42</v>
      </c>
      <c r="E110" s="342">
        <v>4.7599999999999997E-7</v>
      </c>
      <c r="F110" s="341" t="s">
        <v>626</v>
      </c>
      <c r="I110" s="350" t="s">
        <v>633</v>
      </c>
      <c r="J110" s="207">
        <f>J96/Conversions!$C$10</f>
        <v>6.5040326530612256E-3</v>
      </c>
      <c r="K110" s="351" t="s">
        <v>635</v>
      </c>
    </row>
    <row r="111" spans="1:11" ht="15" customHeight="1" x14ac:dyDescent="0.25">
      <c r="A111" s="343" t="s">
        <v>615</v>
      </c>
      <c r="B111" s="344" t="s">
        <v>604</v>
      </c>
      <c r="C111" s="344" t="s">
        <v>605</v>
      </c>
      <c r="D111" s="344" t="s">
        <v>42</v>
      </c>
      <c r="E111" s="345">
        <v>1.77E-6</v>
      </c>
      <c r="F111" s="344" t="s">
        <v>627</v>
      </c>
      <c r="I111" s="350" t="s">
        <v>444</v>
      </c>
      <c r="J111" s="207">
        <f>J97/Conversions!$C$10</f>
        <v>3.0963346938775519E-4</v>
      </c>
      <c r="K111" s="351" t="s">
        <v>635</v>
      </c>
    </row>
    <row r="112" spans="1:11" ht="15" customHeight="1" x14ac:dyDescent="0.25">
      <c r="A112" s="340" t="s">
        <v>615</v>
      </c>
      <c r="B112" s="341" t="s">
        <v>604</v>
      </c>
      <c r="C112" s="341" t="s">
        <v>605</v>
      </c>
      <c r="D112" s="341" t="s">
        <v>42</v>
      </c>
      <c r="E112" s="342">
        <v>7.6299999999999998E-6</v>
      </c>
      <c r="F112" s="377" t="s">
        <v>616</v>
      </c>
      <c r="I112" s="350" t="s">
        <v>629</v>
      </c>
      <c r="J112" s="207">
        <f>J98/Conversions!$C$10</f>
        <v>9.1160244897959197E-4</v>
      </c>
      <c r="K112" s="351" t="s">
        <v>635</v>
      </c>
    </row>
    <row r="113" spans="1:11" ht="15" customHeight="1" x14ac:dyDescent="0.25">
      <c r="A113" s="343" t="s">
        <v>617</v>
      </c>
      <c r="B113" s="344" t="s">
        <v>604</v>
      </c>
      <c r="C113" s="344" t="s">
        <v>605</v>
      </c>
      <c r="D113" s="344" t="s">
        <v>42</v>
      </c>
      <c r="E113" s="345">
        <v>3.3400000000000002E-6</v>
      </c>
      <c r="F113" s="344"/>
      <c r="I113" s="350" t="s">
        <v>634</v>
      </c>
      <c r="J113" s="207">
        <f>J99/Conversions!$C$10</f>
        <v>8.4241061224489822E-3</v>
      </c>
      <c r="K113" s="351" t="s">
        <v>635</v>
      </c>
    </row>
    <row r="114" spans="1:11" ht="15" customHeight="1" x14ac:dyDescent="0.25">
      <c r="A114" s="340" t="s">
        <v>628</v>
      </c>
      <c r="B114" s="348" t="s">
        <v>621</v>
      </c>
      <c r="C114" s="348" t="s">
        <v>591</v>
      </c>
      <c r="D114" s="348" t="s">
        <v>622</v>
      </c>
      <c r="E114" s="349">
        <v>1</v>
      </c>
      <c r="F114" s="348"/>
      <c r="I114" s="350" t="s">
        <v>445</v>
      </c>
      <c r="J114" s="207">
        <f>J100/Conversions!$C$10</f>
        <v>2.1276489795918371E-4</v>
      </c>
      <c r="K114" s="351" t="s">
        <v>635</v>
      </c>
    </row>
    <row r="115" spans="1:11" ht="15" customHeight="1" x14ac:dyDescent="0.25">
      <c r="A115" s="343" t="s">
        <v>618</v>
      </c>
      <c r="B115" s="346" t="s">
        <v>604</v>
      </c>
      <c r="C115" s="346" t="s">
        <v>605</v>
      </c>
      <c r="D115" s="346" t="s">
        <v>42</v>
      </c>
      <c r="E115" s="347">
        <v>3.8400000000000001E-4</v>
      </c>
      <c r="I115" s="361" t="s">
        <v>630</v>
      </c>
      <c r="J115" s="207">
        <f>J101/Conversions!$C$10</f>
        <v>1.4322710204081634E-4</v>
      </c>
      <c r="K115" s="351" t="s">
        <v>635</v>
      </c>
    </row>
    <row r="116" spans="1:11" ht="15" customHeight="1" x14ac:dyDescent="0.25">
      <c r="I116" s="361" t="s">
        <v>631</v>
      </c>
      <c r="J116" s="207">
        <f>J102/Conversions!$C$10</f>
        <v>1.3198342857142858E-4</v>
      </c>
      <c r="K116" s="351" t="s">
        <v>635</v>
      </c>
    </row>
    <row r="117" spans="1:11" x14ac:dyDescent="0.25">
      <c r="I117" s="361" t="s">
        <v>632</v>
      </c>
      <c r="J117" s="207">
        <f>J103/Conversions!$C$10</f>
        <v>5.7775183673469393E-5</v>
      </c>
      <c r="K117" s="351" t="s">
        <v>635</v>
      </c>
    </row>
    <row r="118" spans="1:11" ht="15.75" thickBot="1" x14ac:dyDescent="0.3">
      <c r="I118" s="362" t="s">
        <v>336</v>
      </c>
      <c r="J118" s="211">
        <f>J104/Conversions!$C$10</f>
        <v>6.6424163265306141E-3</v>
      </c>
      <c r="K118" s="363" t="s">
        <v>635</v>
      </c>
    </row>
  </sheetData>
  <mergeCells count="4">
    <mergeCell ref="A97:F97"/>
    <mergeCell ref="B31:G31"/>
    <mergeCell ref="B46:G46"/>
    <mergeCell ref="A70:F70"/>
  </mergeCells>
  <hyperlinks>
    <hyperlink ref="A64" r:id="rId1" tooltip="Click to view more details" display="https://www.lcacommons.gov/nrel/process/flowDetail/3f91e085-ddf1-480c-8efc-522dbd72b4f7?pid=859be9cd-66ab-4374-ab49-d89bc9cfdb14&amp;eid=ace10f60-72a3-4ab2-991d-f25775f3ded7"/>
    <hyperlink ref="A65" r:id="rId2" tooltip="Click to view more details" display="https://www.lcacommons.gov/nrel/process/flowDetail/77475995-1220-458b-baf0-859baa4074d8?pid=859be9cd-66ab-4374-ab49-d89bc9cfdb14&amp;eid=64269c0b-3f02-42db-bad5-f49e71d30ac4"/>
    <hyperlink ref="A66" r:id="rId3" tooltip="Click to view more details" display="https://www.lcacommons.gov/nrel/process/flowDetail/98f72450-f23a-4442-a415-faad7000ed1f?pid=859be9cd-66ab-4374-ab49-d89bc9cfdb14&amp;eid=ad3e0247-2eba-42cb-8517-9be5e209ad45"/>
    <hyperlink ref="A67" r:id="rId4" tooltip="Click to view more details" display="https://www.lcacommons.gov/nrel/process/flowDetail/4c2411ab-714c-4a9e-aeed-e39902ee70e7?pid=859be9cd-66ab-4374-ab49-d89bc9cfdb14&amp;eid=2808b00f-c5b2-444b-a291-29cbe4cfbfca"/>
    <hyperlink ref="A68" r:id="rId5" tooltip="Click to view more details" display="https://www.lcacommons.gov/nrel/process/flowDetail/a074c6d9-efe1-4552-9157-116c7bc26dcd?pid=859be9cd-66ab-4374-ab49-d89bc9cfdb14&amp;eid=1822d36e-9a01-4af1-bb28-8b2ecd64aebc"/>
    <hyperlink ref="A69" r:id="rId6" tooltip="Click to view more details" display="https://www.lcacommons.gov/nrel/process/flowDetail/69577949-4f77-4340-8c6b-8083847523f2?pid=859be9cd-66ab-4374-ab49-d89bc9cfdb14&amp;eid=894051ba-0972-4dd5-aa85-1419caca15d1"/>
    <hyperlink ref="A71" r:id="rId7" tooltip="Click to view more details" display="https://www.lcacommons.gov/nrel/process/flowDetail/d5ffcb13-2412-477b-859d-9e3828381e61?pid=859be9cd-66ab-4374-ab49-d89bc9cfdb14&amp;eid=23748417-1b29-4ded-a0ab-1a05fc2a8e45"/>
    <hyperlink ref="A72" r:id="rId8" tooltip="Click to view more details" display="https://www.lcacommons.gov/nrel/process/flowDetail/50e0374a-a656-42c3-acca-70c3feb85cc6?pid=859be9cd-66ab-4374-ab49-d89bc9cfdb14&amp;eid=615bbef8-a8ce-4a07-9f46-687626bb12db"/>
    <hyperlink ref="A73" r:id="rId9" tooltip="Click to view more details" display="https://www.lcacommons.gov/nrel/process/flowDetail/22e891af-7647-4210-9e11-530c17b89296?pid=859be9cd-66ab-4374-ab49-d89bc9cfdb14&amp;eid=bf9c83f6-b708-4557-ae2e-09996602d5b0"/>
    <hyperlink ref="A74" r:id="rId10" tooltip="Click to view more details" display="https://www.lcacommons.gov/nrel/process/flowDetail/3bb76901-8f53-4668-8d3a-9e3b5eb569b0?pid=859be9cd-66ab-4374-ab49-d89bc9cfdb14&amp;eid=93edcad6-035e-48dc-b004-64b74fffe95d"/>
    <hyperlink ref="A75" r:id="rId11" tooltip="Click to view more details" display="https://www.lcacommons.gov/nrel/process/flowDetail/eb28062d-1f63-46ad-bdb8-05076b899b62?pid=859be9cd-66ab-4374-ab49-d89bc9cfdb14&amp;eid=fa19ad76-9cfb-44e1-a852-e3cd8670274e"/>
    <hyperlink ref="A76" r:id="rId12" tooltip="Click to view more details" display="https://www.lcacommons.gov/nrel/process/flowDetail/68414458-95e9-45a3-ad49-922b6714ad12?pid=859be9cd-66ab-4374-ab49-d89bc9cfdb14&amp;eid=3f31802b-3d9e-41d8-82b5-f8da3d11e267"/>
    <hyperlink ref="A77" r:id="rId13" tooltip="Click to view more details" display="https://www.lcacommons.gov/nrel/process/flowDetail/4823cd4c-b22f-4153-8222-2d3c73ba8606?pid=859be9cd-66ab-4374-ab49-d89bc9cfdb14&amp;eid=9274803b-47df-4a5e-85d2-f734d6637b15"/>
    <hyperlink ref="A84" r:id="rId14" tooltip="Click to view more details" display="https://www.lcacommons.gov/nrel/process/flowDetail/43155669-5139-4039-a7e1-2770ff1d1eed?pid=859be9cd-66ab-4374-ab49-d89bc9cfdb14&amp;eid=81eb3876-6b28-441f-9063-76a2d9e02d1a"/>
    <hyperlink ref="A78" r:id="rId15" tooltip="Click to view more details" display="https://www.lcacommons.gov/nrel/process/flowDetail/0b442507-66d3-494d-83aa-9c4e527ab93e?pid=859be9cd-66ab-4374-ab49-d89bc9cfdb14&amp;eid=fc2e1bb1-98e3-4773-96b4-b2e19be20af5"/>
    <hyperlink ref="A79" r:id="rId16" tooltip="Click to view more details" display="https://www.lcacommons.gov/nrel/process/flowDetail/b3759130-6e5f-4bf0-a85b-5261232c6d73?pid=859be9cd-66ab-4374-ab49-d89bc9cfdb14&amp;eid=207baf80-88b7-4428-8e79-4235a31a21ae"/>
    <hyperlink ref="A80" r:id="rId17" tooltip="Click to view more details" display="https://www.lcacommons.gov/nrel/process/flowDetail/6e32e627-9986-42c6-8840-b098b107a5c7?pid=859be9cd-66ab-4374-ab49-d89bc9cfdb14&amp;eid=4bd9ac3d-cbdf-40a7-92a1-daa108818606"/>
    <hyperlink ref="A81" r:id="rId18" tooltip="Click to view more details" display="https://www.lcacommons.gov/nrel/process/flowDetail/8e21f2e0-c605-45fa-9ca6-802bd74af929?pid=859be9cd-66ab-4374-ab49-d89bc9cfdb14&amp;eid=3858e0d0-85d3-47ba-acd9-50a1e81f9562"/>
    <hyperlink ref="A85" r:id="rId19" tooltip="Click to view more details" display="https://www.lcacommons.gov/nrel/process/flowDetail/5332078f-a466-45ce-92df-d775d52bcc47?pid=859be9cd-66ab-4374-ab49-d89bc9cfdb14&amp;eid=a798a342-eb7f-4be0-9702-9b10aeb23fb6"/>
    <hyperlink ref="A82" r:id="rId20" tooltip="Click to view more details" display="https://www.lcacommons.gov/nrel/process/flowDetail/8d93eb15-3185-42df-9258-6b6537709deb?pid=859be9cd-66ab-4374-ab49-d89bc9cfdb14&amp;eid=940f55de-0d1d-477b-bfce-cb28d201fb6e"/>
    <hyperlink ref="A91" r:id="rId21" tooltip="Click to view more details" display="https://www.lcacommons.gov/nrel/process/flowDetail/3f91e085-ddf1-480c-8efc-522dbd72b4f7?pid=796604f8-2494-4a2a-852f-6fa717f876f4&amp;eid=c3077bb8-4551-403c-a007-565c3f71203c"/>
    <hyperlink ref="A92" r:id="rId22" tooltip="Click to view more details" display="https://www.lcacommons.gov/nrel/process/flowDetail/77475995-1220-458b-baf0-859baa4074d8?pid=796604f8-2494-4a2a-852f-6fa717f876f4&amp;eid=82d37be6-5654-4293-8f35-ca6e68d04c6f"/>
    <hyperlink ref="A93" r:id="rId23" tooltip="Click to view more details" display="https://www.lcacommons.gov/nrel/process/flowDetail/98f72450-f23a-4442-a415-faad7000ed1f?pid=796604f8-2494-4a2a-852f-6fa717f876f4&amp;eid=b28c6de5-8d26-4ce7-84da-9315b5177ab9"/>
    <hyperlink ref="A94" r:id="rId24" tooltip="Click to view more details" display="https://www.lcacommons.gov/nrel/process/flowDetail/4c2411ab-714c-4a9e-aeed-e39902ee70e7?pid=796604f8-2494-4a2a-852f-6fa717f876f4&amp;eid=34d02871-136e-469b-ad32-e3ad452e1663"/>
    <hyperlink ref="A95" r:id="rId25" tooltip="Click to view more details" display="https://www.lcacommons.gov/nrel/process/flowDetail/a074c6d9-efe1-4552-9157-116c7bc26dcd?pid=796604f8-2494-4a2a-852f-6fa717f876f4&amp;eid=76b555e2-0abd-4fed-a051-2ad591079a4d"/>
    <hyperlink ref="A96" r:id="rId26" tooltip="Click to view more details" display="https://www.lcacommons.gov/nrel/process/flowDetail/69577949-4f77-4340-8c6b-8083847523f2?pid=796604f8-2494-4a2a-852f-6fa717f876f4&amp;eid=b955fec1-ccea-4436-a86b-6bf0633b19e2"/>
    <hyperlink ref="A98" r:id="rId27" tooltip="Click to view more details" display="https://www.lcacommons.gov/nrel/process/flowDetail/d5ffcb13-2412-477b-859d-9e3828381e61?pid=796604f8-2494-4a2a-852f-6fa717f876f4&amp;eid=f0bb2eb1-0b77-42e1-867d-448f0f145588"/>
    <hyperlink ref="A99" r:id="rId28" tooltip="Click to view more details" display="https://www.lcacommons.gov/nrel/process/flowDetail/50e0374a-a656-42c3-acca-70c3feb85cc6?pid=796604f8-2494-4a2a-852f-6fa717f876f4&amp;eid=39168873-79a3-46aa-8fec-92e24b0d1d8a"/>
    <hyperlink ref="A100" r:id="rId29" tooltip="Click to view more details" display="https://www.lcacommons.gov/nrel/process/flowDetail/22e891af-7647-4210-9e11-530c17b89296?pid=796604f8-2494-4a2a-852f-6fa717f876f4&amp;eid=4573cffd-49e2-4a8b-8038-fa07bf26cd23"/>
    <hyperlink ref="A101" r:id="rId30" tooltip="Click to view more details" display="https://www.lcacommons.gov/nrel/process/flowDetail/3bb76901-8f53-4668-8d3a-9e3b5eb569b0?pid=796604f8-2494-4a2a-852f-6fa717f876f4&amp;eid=93faa54d-a445-44d7-9e44-1cda2c14b1fa"/>
    <hyperlink ref="A102" r:id="rId31" tooltip="Click to view more details" display="https://www.lcacommons.gov/nrel/process/flowDetail/eb28062d-1f63-46ad-bdb8-05076b899b62?pid=796604f8-2494-4a2a-852f-6fa717f876f4&amp;eid=3d398d4f-2666-45ac-8ed5-3f40e4922f52"/>
    <hyperlink ref="A103" r:id="rId32" tooltip="Click to view more details" display="https://www.lcacommons.gov/nrel/process/flowDetail/68414458-95e9-45a3-ad49-922b6714ad12?pid=796604f8-2494-4a2a-852f-6fa717f876f4&amp;eid=63e3d85e-1eae-4b2b-8dd2-169f94d2e9fd"/>
    <hyperlink ref="A104" r:id="rId33" tooltip="Click to view more details" display="https://www.lcacommons.gov/nrel/process/flowDetail/4823cd4c-b22f-4153-8222-2d3c73ba8606?pid=796604f8-2494-4a2a-852f-6fa717f876f4&amp;eid=f02acd51-65ec-4cb5-9af2-308a6f8784d5"/>
    <hyperlink ref="A105" r:id="rId34" tooltip="Click to view more details" display="https://www.lcacommons.gov/nrel/process/flowDetail/43155669-5139-4039-a7e1-2770ff1d1eed?pid=796604f8-2494-4a2a-852f-6fa717f876f4&amp;eid=9f6f11f2-c737-49ef-9827-85a0dd888974"/>
    <hyperlink ref="A106" r:id="rId35" tooltip="Click to view more details" display="https://www.lcacommons.gov/nrel/process/flowDetail/0b442507-66d3-494d-83aa-9c4e527ab93e?pid=796604f8-2494-4a2a-852f-6fa717f876f4&amp;eid=34f85530-b19e-40e7-aa14-6c115f7640ec"/>
    <hyperlink ref="A107" r:id="rId36" tooltip="Click to view more details" display="https://www.lcacommons.gov/nrel/process/flowDetail/b3759130-6e5f-4bf0-a85b-5261232c6d73?pid=796604f8-2494-4a2a-852f-6fa717f876f4&amp;eid=355545ee-ce4f-4279-9303-ca8170da529f"/>
    <hyperlink ref="A108" r:id="rId37" tooltip="Click to view more details" display="https://www.lcacommons.gov/nrel/process/flowDetail/b3759130-6e5f-4bf0-a85b-5261232c6d73?pid=796604f8-2494-4a2a-852f-6fa717f876f4&amp;eid=517e9518-dc92-4596-baf6-b14ee27ab99a"/>
    <hyperlink ref="A109" r:id="rId38" tooltip="Click to view more details" display="https://www.lcacommons.gov/nrel/process/flowDetail/b3759130-6e5f-4bf0-a85b-5261232c6d73?pid=796604f8-2494-4a2a-852f-6fa717f876f4&amp;eid=fffd5811-fd6c-4f10-b797-15bc7f2fcaa5"/>
    <hyperlink ref="A110" r:id="rId39" tooltip="Click to view more details" display="https://www.lcacommons.gov/nrel/process/flowDetail/6e32e627-9986-42c6-8840-b098b107a5c7?pid=796604f8-2494-4a2a-852f-6fa717f876f4&amp;eid=38117322-ad08-4f8c-aa2e-d1024cb12e08"/>
    <hyperlink ref="A111" r:id="rId40" tooltip="Click to view more details" display="https://www.lcacommons.gov/nrel/process/flowDetail/6e32e627-9986-42c6-8840-b098b107a5c7?pid=796604f8-2494-4a2a-852f-6fa717f876f4&amp;eid=70ef117f-d8d0-4af6-86d1-c4233e582a30"/>
    <hyperlink ref="A112" r:id="rId41" tooltip="Click to view more details" display="https://www.lcacommons.gov/nrel/process/flowDetail/6e32e627-9986-42c6-8840-b098b107a5c7?pid=796604f8-2494-4a2a-852f-6fa717f876f4&amp;eid=a03bee15-5a2a-4ef9-b71a-60db13d607b6"/>
    <hyperlink ref="A113" r:id="rId42" tooltip="Click to view more details" display="https://www.lcacommons.gov/nrel/process/flowDetail/8e21f2e0-c605-45fa-9ca6-802bd74af929?pid=796604f8-2494-4a2a-852f-6fa717f876f4&amp;eid=0054c8cb-e628-4bdd-84a7-d98f174ae443"/>
    <hyperlink ref="A114" r:id="rId43" tooltip="Click to view more details" display="https://www.lcacommons.gov/nrel/process/flowDetail/b7fbf40e-0834-4c09-af4d-88983336d70f?pid=796604f8-2494-4a2a-852f-6fa717f876f4&amp;eid=22c5eb44-d166-4195-9466-2bb81e21be6c"/>
    <hyperlink ref="A115" r:id="rId44" tooltip="Click to view more details" display="https://www.lcacommons.gov/nrel/process/flowDetail/8d93eb15-3185-42df-9258-6b6537709deb?pid=796604f8-2494-4a2a-852f-6fa717f876f4&amp;eid=bc3baba6-b366-48fd-9e82-d58bf621cb27"/>
  </hyperlinks>
  <pageMargins left="0.7" right="0.7" top="0.75" bottom="0.75" header="0.3" footer="0.3"/>
  <pageSetup orientation="portrait" r:id="rId4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V55"/>
  <sheetViews>
    <sheetView topLeftCell="E19" workbookViewId="0">
      <selection activeCell="I43" sqref="I43"/>
    </sheetView>
  </sheetViews>
  <sheetFormatPr defaultRowHeight="15" x14ac:dyDescent="0.25"/>
  <cols>
    <col min="2" max="2" width="30.42578125" customWidth="1"/>
    <col min="5" max="5" width="12" bestFit="1" customWidth="1"/>
    <col min="6" max="7" width="22.140625" bestFit="1" customWidth="1"/>
    <col min="8" max="8" width="18.7109375" bestFit="1" customWidth="1"/>
    <col min="9" max="9" width="22.7109375" bestFit="1" customWidth="1"/>
    <col min="10" max="10" width="24" bestFit="1" customWidth="1"/>
    <col min="11" max="11" width="16.28515625" customWidth="1"/>
    <col min="13" max="13" width="13.140625" bestFit="1" customWidth="1"/>
    <col min="15" max="15" width="12" bestFit="1" customWidth="1"/>
  </cols>
  <sheetData>
    <row r="1" spans="1:22" ht="20.25" x14ac:dyDescent="0.3">
      <c r="A1" s="316"/>
      <c r="B1" s="197"/>
      <c r="C1" s="198"/>
      <c r="D1" s="199"/>
      <c r="E1" s="199"/>
      <c r="F1" s="199"/>
      <c r="G1" s="300" t="s">
        <v>529</v>
      </c>
      <c r="H1" s="199"/>
      <c r="I1" s="200"/>
    </row>
    <row r="2" spans="1:22" x14ac:dyDescent="0.25">
      <c r="A2" s="201"/>
      <c r="B2" s="194"/>
      <c r="C2" s="194"/>
      <c r="D2" s="194"/>
      <c r="E2" s="194"/>
      <c r="F2" s="194"/>
      <c r="G2" s="194"/>
      <c r="H2" s="194"/>
      <c r="I2" s="202"/>
    </row>
    <row r="3" spans="1:22" x14ac:dyDescent="0.25">
      <c r="A3" s="203" t="s">
        <v>446</v>
      </c>
      <c r="B3" s="194"/>
      <c r="C3" s="194"/>
      <c r="D3" s="194"/>
      <c r="E3" s="194"/>
      <c r="F3" s="194"/>
      <c r="G3" s="194"/>
      <c r="H3" s="194"/>
      <c r="I3" s="202"/>
    </row>
    <row r="4" spans="1:22" x14ac:dyDescent="0.25">
      <c r="A4" s="204" t="s">
        <v>291</v>
      </c>
      <c r="B4" s="194"/>
      <c r="C4" s="194"/>
      <c r="D4" s="194">
        <v>8.7799999999999994</v>
      </c>
      <c r="E4" s="194" t="s">
        <v>447</v>
      </c>
      <c r="F4" s="195" t="s">
        <v>494</v>
      </c>
      <c r="G4" s="195"/>
      <c r="H4" s="194"/>
      <c r="I4" s="202"/>
    </row>
    <row r="5" spans="1:22" x14ac:dyDescent="0.25">
      <c r="A5" s="205" t="s">
        <v>444</v>
      </c>
      <c r="B5" s="194"/>
      <c r="C5" s="194"/>
      <c r="D5" s="206">
        <f>0.38/Conversions!g_per_kg</f>
        <v>3.8000000000000002E-4</v>
      </c>
      <c r="E5" s="194" t="s">
        <v>447</v>
      </c>
      <c r="F5" s="207" t="s">
        <v>494</v>
      </c>
      <c r="G5" s="195"/>
      <c r="H5" s="194"/>
      <c r="I5" s="202"/>
    </row>
    <row r="6" spans="1:22" ht="15.75" thickBot="1" x14ac:dyDescent="0.3">
      <c r="A6" s="208" t="s">
        <v>445</v>
      </c>
      <c r="B6" s="209"/>
      <c r="C6" s="209"/>
      <c r="D6" s="210">
        <f>0.08/Conversions!g_per_kg</f>
        <v>8.0000000000000007E-5</v>
      </c>
      <c r="E6" s="209" t="s">
        <v>447</v>
      </c>
      <c r="F6" s="211" t="s">
        <v>494</v>
      </c>
      <c r="G6" s="212"/>
      <c r="H6" s="209"/>
      <c r="I6" s="213"/>
    </row>
    <row r="16" spans="1:22" x14ac:dyDescent="0.25">
      <c r="G16" t="s">
        <v>503</v>
      </c>
      <c r="M16" s="195"/>
      <c r="N16" s="195"/>
      <c r="O16" s="195"/>
      <c r="P16" s="195"/>
      <c r="Q16" s="195"/>
      <c r="R16" s="195"/>
      <c r="S16" s="195"/>
      <c r="T16" s="195"/>
      <c r="U16" s="195"/>
      <c r="V16" s="195"/>
    </row>
    <row r="17" spans="1:22" x14ac:dyDescent="0.25">
      <c r="M17" s="195"/>
      <c r="N17" s="195"/>
      <c r="O17" s="195"/>
      <c r="P17" s="195"/>
      <c r="Q17" s="195"/>
      <c r="R17" s="195"/>
      <c r="S17" s="195"/>
      <c r="T17" s="195"/>
      <c r="U17" s="195"/>
      <c r="V17" s="195"/>
    </row>
    <row r="18" spans="1:22" ht="15.75" x14ac:dyDescent="0.25">
      <c r="M18" s="214"/>
      <c r="N18" s="214"/>
      <c r="O18" s="214"/>
      <c r="P18" s="214"/>
      <c r="Q18" s="214"/>
      <c r="R18" s="214"/>
      <c r="S18" s="214"/>
      <c r="T18" s="215"/>
      <c r="U18" s="215"/>
      <c r="V18" s="215"/>
    </row>
    <row r="19" spans="1:22" ht="15.75" x14ac:dyDescent="0.25">
      <c r="M19" s="214"/>
      <c r="N19" s="214"/>
      <c r="O19" s="214"/>
      <c r="P19" s="214"/>
      <c r="Q19" s="214"/>
      <c r="R19" s="214"/>
      <c r="S19" s="214"/>
      <c r="T19" s="215"/>
      <c r="U19" s="215"/>
      <c r="V19" s="215"/>
    </row>
    <row r="20" spans="1:22" x14ac:dyDescent="0.25">
      <c r="M20" s="216"/>
      <c r="N20" s="216"/>
      <c r="O20" s="216"/>
      <c r="P20" s="216"/>
      <c r="Q20" s="216"/>
      <c r="R20" s="216"/>
      <c r="S20" s="216"/>
      <c r="T20" s="215"/>
      <c r="U20" s="215"/>
      <c r="V20" s="215"/>
    </row>
    <row r="21" spans="1:22" x14ac:dyDescent="0.25">
      <c r="M21" s="216"/>
      <c r="N21" s="216"/>
      <c r="O21" s="216"/>
      <c r="P21" s="216"/>
      <c r="Q21" s="216"/>
      <c r="R21" s="216"/>
      <c r="S21" s="216"/>
      <c r="T21" s="215"/>
      <c r="U21" s="215"/>
      <c r="V21" s="215"/>
    </row>
    <row r="22" spans="1:22" x14ac:dyDescent="0.25">
      <c r="A22" s="294"/>
      <c r="M22" s="216"/>
      <c r="N22" s="216"/>
      <c r="O22" s="216"/>
      <c r="P22" s="216"/>
      <c r="Q22" s="216"/>
      <c r="R22" s="216"/>
      <c r="S22" s="216"/>
      <c r="T22" s="215"/>
      <c r="U22" s="215"/>
      <c r="V22" s="215"/>
    </row>
    <row r="23" spans="1:22" x14ac:dyDescent="0.25">
      <c r="M23" s="217"/>
      <c r="N23" s="216"/>
      <c r="O23" s="216"/>
      <c r="P23" s="216"/>
      <c r="Q23" s="216"/>
      <c r="R23" s="216"/>
      <c r="S23" s="216"/>
      <c r="T23" s="216"/>
      <c r="U23" s="215"/>
      <c r="V23" s="215"/>
    </row>
    <row r="24" spans="1:22" x14ac:dyDescent="0.25">
      <c r="M24" s="218"/>
      <c r="N24" s="218"/>
      <c r="O24" s="218"/>
      <c r="P24" s="218"/>
      <c r="Q24" s="218"/>
      <c r="R24" s="218"/>
      <c r="S24" s="218"/>
      <c r="T24" s="218"/>
      <c r="U24" s="215"/>
      <c r="V24" s="215"/>
    </row>
    <row r="25" spans="1:22" ht="15.75" thickBot="1" x14ac:dyDescent="0.3">
      <c r="B25" s="191" t="s">
        <v>450</v>
      </c>
      <c r="M25" s="219"/>
      <c r="N25" s="220"/>
      <c r="O25" s="220"/>
      <c r="P25" s="220"/>
      <c r="Q25" s="220"/>
      <c r="R25" s="195"/>
      <c r="S25" s="195"/>
      <c r="T25" s="195"/>
      <c r="U25" s="195"/>
      <c r="V25" s="195"/>
    </row>
    <row r="26" spans="1:22" x14ac:dyDescent="0.25">
      <c r="B26">
        <v>23.9</v>
      </c>
      <c r="C26" t="s">
        <v>451</v>
      </c>
      <c r="E26" t="s">
        <v>503</v>
      </c>
      <c r="G26" s="221"/>
      <c r="I26" s="222" t="s">
        <v>452</v>
      </c>
      <c r="J26" s="199"/>
      <c r="K26" s="199"/>
      <c r="L26" s="223"/>
      <c r="N26" s="220"/>
      <c r="O26" s="220"/>
      <c r="P26" s="220"/>
      <c r="Q26" s="220"/>
      <c r="R26" s="195"/>
      <c r="S26" s="195"/>
      <c r="T26" s="195"/>
      <c r="U26" s="195"/>
      <c r="V26" s="195"/>
    </row>
    <row r="27" spans="1:22" ht="15" customHeight="1" x14ac:dyDescent="0.25">
      <c r="B27">
        <v>4866</v>
      </c>
      <c r="C27" t="s">
        <v>453</v>
      </c>
      <c r="E27" t="s">
        <v>503</v>
      </c>
      <c r="I27" s="224">
        <v>115000</v>
      </c>
      <c r="J27" s="225" t="s">
        <v>454</v>
      </c>
      <c r="K27" s="194" t="s">
        <v>503</v>
      </c>
      <c r="L27" s="226"/>
      <c r="N27" s="227"/>
      <c r="O27" s="228"/>
      <c r="P27" s="227"/>
      <c r="Q27" s="229"/>
      <c r="R27" s="195"/>
      <c r="S27" s="195"/>
      <c r="T27" s="195"/>
      <c r="U27" s="195"/>
      <c r="V27" s="195"/>
    </row>
    <row r="28" spans="1:22" ht="15.75" thickBot="1" x14ac:dyDescent="0.3">
      <c r="D28" s="230"/>
      <c r="I28" s="205"/>
      <c r="J28" s="194"/>
      <c r="K28" s="194"/>
      <c r="L28" s="231"/>
      <c r="N28" s="232"/>
      <c r="O28" s="233"/>
      <c r="P28" s="234"/>
      <c r="Q28" s="235"/>
      <c r="R28" s="195"/>
      <c r="S28" s="195"/>
      <c r="T28" s="195"/>
      <c r="U28" s="195"/>
      <c r="V28" s="195"/>
    </row>
    <row r="29" spans="1:22" x14ac:dyDescent="0.25">
      <c r="B29" s="236"/>
      <c r="C29" s="225"/>
      <c r="D29" s="230"/>
      <c r="G29" s="237" t="s">
        <v>455</v>
      </c>
      <c r="H29" s="238" t="s">
        <v>72</v>
      </c>
      <c r="I29" s="383" t="s">
        <v>667</v>
      </c>
      <c r="J29" s="239"/>
      <c r="K29" s="239" t="s">
        <v>456</v>
      </c>
      <c r="L29" s="240" t="s">
        <v>72</v>
      </c>
      <c r="N29" s="232"/>
      <c r="O29" s="233"/>
      <c r="P29" s="234"/>
      <c r="Q29" s="235"/>
      <c r="R29" s="195"/>
      <c r="S29" s="195"/>
      <c r="T29" s="195"/>
      <c r="U29" s="195"/>
      <c r="V29" s="195"/>
    </row>
    <row r="30" spans="1:22" x14ac:dyDescent="0.25">
      <c r="B30" t="s">
        <v>291</v>
      </c>
      <c r="C30">
        <v>0.36499999999999999</v>
      </c>
      <c r="D30" t="s">
        <v>457</v>
      </c>
      <c r="E30" t="s">
        <v>291</v>
      </c>
      <c r="F30" t="s">
        <v>503</v>
      </c>
      <c r="G30" s="350">
        <f>C30/$B$27*1000000</f>
        <v>75.010275380189057</v>
      </c>
      <c r="H30" s="195" t="s">
        <v>458</v>
      </c>
      <c r="I30" s="350">
        <f>K30/$I$27*1000000</f>
        <v>76.347826086956516</v>
      </c>
      <c r="J30" s="195" t="s">
        <v>459</v>
      </c>
      <c r="K30" s="194">
        <v>8.7799999999999994</v>
      </c>
      <c r="L30" s="243" t="s">
        <v>447</v>
      </c>
      <c r="M30" s="195" t="s">
        <v>494</v>
      </c>
      <c r="O30" s="233"/>
      <c r="P30" s="234"/>
      <c r="Q30" s="235"/>
      <c r="R30" s="195"/>
      <c r="S30" s="195"/>
      <c r="T30" s="195"/>
      <c r="U30" s="195"/>
      <c r="V30" s="195"/>
    </row>
    <row r="31" spans="1:22" x14ac:dyDescent="0.25">
      <c r="B31" t="s">
        <v>444</v>
      </c>
      <c r="C31">
        <f>0.0000237</f>
        <v>2.37E-5</v>
      </c>
      <c r="D31" t="s">
        <v>457</v>
      </c>
      <c r="E31" t="s">
        <v>444</v>
      </c>
      <c r="F31" t="s">
        <v>503</v>
      </c>
      <c r="G31" s="379">
        <f>C31/$B$27*1000000</f>
        <v>4.870530209617756E-3</v>
      </c>
      <c r="H31" s="195" t="s">
        <v>460</v>
      </c>
      <c r="I31" s="379">
        <f>K31/$I$27*1000000</f>
        <v>3.3043478260869571E-3</v>
      </c>
      <c r="J31" s="195" t="s">
        <v>459</v>
      </c>
      <c r="K31" s="206">
        <v>3.8000000000000002E-4</v>
      </c>
      <c r="L31" s="243" t="s">
        <v>447</v>
      </c>
      <c r="M31" t="s">
        <v>494</v>
      </c>
      <c r="O31" s="233"/>
      <c r="P31" s="234"/>
      <c r="Q31" s="235"/>
      <c r="R31" s="195"/>
      <c r="S31" s="195"/>
      <c r="T31" s="195"/>
      <c r="U31" s="195"/>
      <c r="V31" s="195"/>
    </row>
    <row r="32" spans="1:22" ht="15.75" thickBot="1" x14ac:dyDescent="0.3">
      <c r="B32" t="s">
        <v>445</v>
      </c>
      <c r="C32">
        <f>0.0000243</f>
        <v>2.4300000000000001E-5</v>
      </c>
      <c r="D32" t="s">
        <v>457</v>
      </c>
      <c r="E32" t="s">
        <v>445</v>
      </c>
      <c r="F32" t="s">
        <v>503</v>
      </c>
      <c r="G32" s="380">
        <f>C32/$B$27*1000000</f>
        <v>4.9938347718865598E-3</v>
      </c>
      <c r="H32" s="212" t="s">
        <v>461</v>
      </c>
      <c r="I32" s="381">
        <f>K32/$I$27*1000000</f>
        <v>6.9565217391304353E-4</v>
      </c>
      <c r="J32" s="382" t="s">
        <v>459</v>
      </c>
      <c r="K32" s="206">
        <v>8.0000000000000007E-5</v>
      </c>
      <c r="L32" s="243" t="s">
        <v>447</v>
      </c>
      <c r="M32" t="s">
        <v>494</v>
      </c>
      <c r="O32" s="233"/>
      <c r="P32" s="234"/>
      <c r="Q32" s="235"/>
      <c r="R32" s="195"/>
      <c r="S32" s="195"/>
      <c r="T32" s="195"/>
      <c r="U32" s="195"/>
      <c r="V32" s="195"/>
    </row>
    <row r="33" spans="2:22" x14ac:dyDescent="0.25">
      <c r="I33" s="241">
        <f>K30/kg_per_gal_gas</f>
        <v>3.1455205116486717</v>
      </c>
      <c r="J33" s="242" t="s">
        <v>462</v>
      </c>
      <c r="K33" s="194"/>
      <c r="L33" s="202"/>
      <c r="M33" s="234"/>
      <c r="N33" s="235"/>
      <c r="O33" s="233"/>
      <c r="P33" s="234"/>
      <c r="Q33" s="235"/>
      <c r="R33" s="195"/>
      <c r="S33" s="195"/>
      <c r="T33" s="195"/>
      <c r="U33" s="195"/>
      <c r="V33" s="195"/>
    </row>
    <row r="34" spans="2:22" x14ac:dyDescent="0.25">
      <c r="B34" s="196"/>
      <c r="G34" s="177"/>
      <c r="I34" s="244">
        <f>K31/kg_per_gal_gas</f>
        <v>1.3613870095973752E-4</v>
      </c>
      <c r="J34" s="242" t="s">
        <v>463</v>
      </c>
      <c r="K34" s="194"/>
      <c r="L34" s="202"/>
      <c r="M34" s="234"/>
      <c r="N34" s="235"/>
      <c r="O34" s="233"/>
      <c r="P34" s="234"/>
      <c r="Q34" s="235"/>
      <c r="R34" s="195"/>
      <c r="S34" s="195"/>
      <c r="T34" s="195"/>
      <c r="U34" s="195"/>
      <c r="V34" s="195"/>
    </row>
    <row r="35" spans="2:22" ht="15.75" thickBot="1" x14ac:dyDescent="0.3">
      <c r="B35" s="191"/>
      <c r="C35" s="191"/>
      <c r="D35" s="191"/>
      <c r="I35" s="245">
        <f>K32/kg_per_gal_gas</f>
        <v>2.8660779149418426E-5</v>
      </c>
      <c r="J35" s="246" t="s">
        <v>464</v>
      </c>
      <c r="K35" s="209"/>
      <c r="L35" s="213"/>
      <c r="M35" s="234"/>
      <c r="N35" s="232"/>
      <c r="O35" s="233"/>
      <c r="P35" s="234"/>
      <c r="Q35" s="232"/>
      <c r="R35" s="195"/>
      <c r="S35" s="195"/>
      <c r="T35" s="195"/>
      <c r="U35" s="195"/>
      <c r="V35" s="195"/>
    </row>
    <row r="36" spans="2:22" x14ac:dyDescent="0.25">
      <c r="C36" s="247"/>
      <c r="M36" s="234"/>
      <c r="N36" s="232"/>
      <c r="O36" s="232"/>
      <c r="P36" s="234"/>
      <c r="Q36" s="248"/>
      <c r="R36" s="195"/>
      <c r="S36" s="195"/>
      <c r="T36" s="195"/>
      <c r="U36" s="195"/>
      <c r="V36" s="195"/>
    </row>
    <row r="37" spans="2:22" x14ac:dyDescent="0.25">
      <c r="C37" s="247"/>
      <c r="I37" s="249"/>
      <c r="J37" s="249"/>
      <c r="K37" s="249"/>
      <c r="L37" s="249"/>
      <c r="M37" s="195"/>
      <c r="N37" s="195"/>
      <c r="O37" s="195"/>
      <c r="P37" s="195"/>
      <c r="Q37" s="195"/>
      <c r="R37" s="195"/>
      <c r="S37" s="195"/>
      <c r="T37" s="195"/>
      <c r="U37" s="195"/>
      <c r="V37" s="195"/>
    </row>
    <row r="38" spans="2:22" x14ac:dyDescent="0.25">
      <c r="B38" s="249"/>
      <c r="C38" s="296"/>
      <c r="D38" s="249"/>
      <c r="E38" s="249"/>
      <c r="F38" s="249"/>
      <c r="G38" s="249"/>
      <c r="I38" s="249"/>
      <c r="J38" s="249"/>
      <c r="K38" s="249"/>
      <c r="L38" s="249"/>
      <c r="M38" s="195"/>
      <c r="N38" s="195"/>
      <c r="O38" s="195"/>
      <c r="P38" s="195"/>
      <c r="Q38" s="195"/>
      <c r="R38" s="195"/>
      <c r="S38" s="195"/>
      <c r="T38" s="195"/>
      <c r="U38" s="195"/>
      <c r="V38" s="195"/>
    </row>
    <row r="39" spans="2:22" x14ac:dyDescent="0.25">
      <c r="B39" s="249"/>
      <c r="C39" s="249"/>
      <c r="D39" s="249"/>
      <c r="E39" s="249"/>
      <c r="F39" s="249"/>
      <c r="G39" s="249"/>
      <c r="I39" s="249"/>
      <c r="J39" s="249"/>
      <c r="K39" s="249"/>
      <c r="L39" s="249"/>
      <c r="M39" s="195"/>
      <c r="N39" s="195"/>
      <c r="O39" s="195"/>
      <c r="P39" s="195"/>
      <c r="Q39" s="195"/>
      <c r="R39" s="195"/>
      <c r="S39" s="195"/>
      <c r="T39" s="195"/>
      <c r="U39" s="195"/>
      <c r="V39" s="195"/>
    </row>
    <row r="40" spans="2:22" x14ac:dyDescent="0.25">
      <c r="B40" s="297"/>
      <c r="C40" s="249"/>
      <c r="D40" s="249"/>
      <c r="E40" s="249"/>
      <c r="F40" s="249"/>
      <c r="G40" s="249"/>
      <c r="I40" s="249"/>
      <c r="J40" s="297"/>
      <c r="K40" s="249"/>
      <c r="L40" s="249"/>
      <c r="M40" s="195"/>
      <c r="N40" s="190"/>
      <c r="O40" s="195"/>
      <c r="P40" s="195"/>
      <c r="Q40" s="195"/>
      <c r="R40" s="195"/>
      <c r="S40" s="195"/>
      <c r="T40" s="195"/>
      <c r="U40" s="195"/>
      <c r="V40" s="195"/>
    </row>
    <row r="41" spans="2:22" x14ac:dyDescent="0.25">
      <c r="B41" s="249"/>
      <c r="C41" s="249"/>
      <c r="D41" s="249"/>
      <c r="E41" s="195"/>
      <c r="F41" s="190"/>
      <c r="G41" s="195"/>
      <c r="H41" s="194"/>
      <c r="I41" s="249"/>
      <c r="J41" s="249"/>
      <c r="K41" s="249"/>
      <c r="L41" s="249"/>
      <c r="M41" s="207"/>
      <c r="N41" s="195"/>
      <c r="O41" s="207"/>
      <c r="P41" s="195"/>
      <c r="Q41" s="195"/>
      <c r="R41" s="195"/>
      <c r="S41" s="195"/>
      <c r="T41" s="195"/>
      <c r="U41" s="195"/>
      <c r="V41" s="195"/>
    </row>
    <row r="42" spans="2:22" x14ac:dyDescent="0.25">
      <c r="B42" s="296"/>
      <c r="C42" s="249"/>
      <c r="D42" s="249"/>
      <c r="E42" s="207"/>
      <c r="F42" s="195"/>
      <c r="G42" s="207"/>
      <c r="H42" s="194"/>
      <c r="I42" s="249"/>
      <c r="J42" s="298"/>
      <c r="K42" s="249"/>
      <c r="L42" s="249"/>
      <c r="M42" s="207"/>
      <c r="N42" s="195"/>
      <c r="O42" s="207"/>
      <c r="P42" s="195"/>
      <c r="Q42" s="195"/>
      <c r="R42" s="195"/>
      <c r="S42" s="195"/>
      <c r="T42" s="195"/>
      <c r="U42" s="195"/>
      <c r="V42" s="195"/>
    </row>
    <row r="43" spans="2:22" x14ac:dyDescent="0.25">
      <c r="B43" s="249"/>
      <c r="C43" s="249"/>
      <c r="D43" s="249"/>
      <c r="E43" s="207"/>
      <c r="F43" s="195"/>
      <c r="G43" s="207"/>
      <c r="H43" s="194"/>
      <c r="I43" s="249"/>
      <c r="J43" s="299"/>
      <c r="K43" s="249"/>
      <c r="L43" s="249"/>
      <c r="M43" s="249"/>
      <c r="N43" s="249"/>
      <c r="O43" s="249"/>
      <c r="P43" s="249"/>
      <c r="Q43" s="249"/>
    </row>
    <row r="44" spans="2:22" x14ac:dyDescent="0.25">
      <c r="B44" s="249"/>
      <c r="C44" s="249"/>
      <c r="D44" s="249"/>
      <c r="E44" s="249"/>
      <c r="F44" s="249"/>
      <c r="G44" s="249"/>
      <c r="I44" s="249"/>
      <c r="J44" s="249"/>
      <c r="K44" s="249"/>
      <c r="L44" s="249"/>
      <c r="M44" s="249"/>
      <c r="N44" s="249"/>
      <c r="O44" s="249"/>
      <c r="P44" s="249"/>
      <c r="Q44" s="249"/>
    </row>
    <row r="45" spans="2:22" x14ac:dyDescent="0.25">
      <c r="B45" s="297"/>
      <c r="C45" s="249"/>
      <c r="D45" s="249"/>
      <c r="E45" s="195"/>
      <c r="F45" s="190"/>
      <c r="G45" s="195"/>
      <c r="H45" s="194"/>
      <c r="I45" s="249"/>
      <c r="J45" s="249"/>
      <c r="K45" s="249"/>
      <c r="L45" s="249"/>
      <c r="M45" s="249"/>
      <c r="N45" s="249"/>
      <c r="O45" s="249"/>
      <c r="P45" s="249"/>
      <c r="Q45" s="249"/>
    </row>
    <row r="46" spans="2:22" x14ac:dyDescent="0.25">
      <c r="B46" s="249"/>
      <c r="C46" s="249"/>
      <c r="D46" s="249"/>
      <c r="E46" s="207"/>
      <c r="F46" s="195"/>
      <c r="G46" s="207"/>
      <c r="H46" s="194"/>
      <c r="I46" s="249"/>
      <c r="J46" s="249"/>
      <c r="K46" s="249"/>
      <c r="L46" s="249"/>
      <c r="M46" s="249"/>
      <c r="N46" s="249"/>
      <c r="O46" s="249"/>
      <c r="P46" s="249"/>
      <c r="Q46" s="249"/>
    </row>
    <row r="47" spans="2:22" x14ac:dyDescent="0.25">
      <c r="B47" s="296"/>
      <c r="C47" s="249"/>
      <c r="D47" s="249"/>
      <c r="E47" s="207"/>
      <c r="F47" s="195"/>
      <c r="G47" s="207"/>
      <c r="H47" s="194"/>
    </row>
    <row r="48" spans="2:22" x14ac:dyDescent="0.25">
      <c r="B48" s="249"/>
      <c r="C48" s="249"/>
      <c r="D48" s="249"/>
      <c r="E48" s="249"/>
      <c r="F48" s="249"/>
      <c r="G48" s="249"/>
    </row>
    <row r="49" spans="2:7" x14ac:dyDescent="0.25">
      <c r="B49" s="249"/>
      <c r="C49" s="249"/>
      <c r="D49" s="249"/>
      <c r="E49" s="249"/>
      <c r="F49" s="249"/>
      <c r="G49" s="249"/>
    </row>
    <row r="52" spans="2:7" x14ac:dyDescent="0.25">
      <c r="D52" s="250"/>
      <c r="E52" s="194"/>
    </row>
    <row r="53" spans="2:7" x14ac:dyDescent="0.25">
      <c r="D53" s="190"/>
      <c r="E53" s="194"/>
    </row>
    <row r="54" spans="2:7" x14ac:dyDescent="0.25">
      <c r="D54" s="194"/>
      <c r="E54" s="194"/>
    </row>
    <row r="55" spans="2:7" x14ac:dyDescent="0.25">
      <c r="D55" s="194"/>
      <c r="E55" s="194"/>
    </row>
  </sheetData>
  <conditionalFormatting sqref="G26 B29:C29 I27:J27">
    <cfRule type="expression" dxfId="0" priority="1" stopIfTrue="1">
      <formula>$I$5="NETL: November 2008 Report Data"</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CDDC221D-8B09-4081-95D1-54ED37CC4D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9AD636-D95C-49B4-A935-D38F677BCBE3}">
  <ds:schemaRefs>
    <ds:schemaRef ds:uri="http://schemas.microsoft.com/sharepoint/v3/contenttype/forms"/>
  </ds:schemaRefs>
</ds:datastoreItem>
</file>

<file path=customXml/itemProps3.xml><?xml version="1.0" encoding="utf-8"?>
<ds:datastoreItem xmlns:ds="http://schemas.openxmlformats.org/officeDocument/2006/customXml" ds:itemID="{B9B133D7-C219-475A-AB0B-A4F894B541D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18</vt:i4>
      </vt:variant>
    </vt:vector>
  </HeadingPairs>
  <TitlesOfParts>
    <vt:vector size="32" baseType="lpstr">
      <vt:lpstr>Info</vt:lpstr>
      <vt:lpstr>Data Summary</vt:lpstr>
      <vt:lpstr>PS</vt:lpstr>
      <vt:lpstr>Reference Source Info</vt:lpstr>
      <vt:lpstr>DQI</vt:lpstr>
      <vt:lpstr>Definitions</vt:lpstr>
      <vt:lpstr>Gasoline</vt:lpstr>
      <vt:lpstr>Gasoline_Filter1</vt:lpstr>
      <vt:lpstr>Gasoline_GHG</vt:lpstr>
      <vt:lpstr>Gasoline Scenarios</vt:lpstr>
      <vt:lpstr>Black Carbon</vt:lpstr>
      <vt:lpstr>Conversions</vt:lpstr>
      <vt:lpstr>Assumptions</vt:lpstr>
      <vt:lpstr>Chart</vt:lpstr>
      <vt:lpstr>Btu_per_gal_gas_LHV</vt:lpstr>
      <vt:lpstr>Btu_per_gal_kero_LHV</vt:lpstr>
      <vt:lpstr>cm3_per_m3</vt:lpstr>
      <vt:lpstr>Conversions!g_per_kg</vt:lpstr>
      <vt:lpstr>g_per_kg</vt:lpstr>
      <vt:lpstr>kg_per_dies_gas</vt:lpstr>
      <vt:lpstr>kg_per_gal_gas</vt:lpstr>
      <vt:lpstr>kg_per_gal_kero</vt:lpstr>
      <vt:lpstr>kg_per_ton</vt:lpstr>
      <vt:lpstr>Conversions!kJ_per_Btu</vt:lpstr>
      <vt:lpstr>kJ_per_Btu</vt:lpstr>
      <vt:lpstr>kL_per_USgal</vt:lpstr>
      <vt:lpstr>Conversions!lb_per_kg</vt:lpstr>
      <vt:lpstr>lb_per_kg</vt:lpstr>
      <vt:lpstr>mg_per_kg</vt:lpstr>
      <vt:lpstr>mg_to_kg</vt:lpstr>
      <vt:lpstr>mi_per_km</vt:lpstr>
      <vt:lpstr>ug_per_kg</vt:lpstr>
    </vt:vector>
  </TitlesOfParts>
  <Company>Booz Allen Hamilton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Stage3_Gasoline_Combustion.01</dc:title>
  <dc:creator>Hakian, Jeremie [USA]</dc:creator>
  <cp:lastModifiedBy>Krynock, Michelle M. (CONTR)</cp:lastModifiedBy>
  <dcterms:created xsi:type="dcterms:W3CDTF">2014-03-24T21:24:19Z</dcterms:created>
  <dcterms:modified xsi:type="dcterms:W3CDTF">2017-01-03T20:31:42Z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