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0B7E7F17-23F0-42B1-B273-A7AF82710B5C}" xr6:coauthVersionLast="31" xr6:coauthVersionMax="31" xr10:uidLastSave="{00000000-0000-0000-0000-000000000000}"/>
  <bookViews>
    <workbookView xWindow="0" yWindow="0" windowWidth="13875" windowHeight="9300" activeTab="2"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5"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 l="1"/>
  <c r="D7" i="3"/>
  <c r="E7" i="3"/>
  <c r="C8" i="3"/>
  <c r="D8" i="3"/>
  <c r="E8" i="3"/>
  <c r="O42" i="2" l="1"/>
  <c r="CI9" i="3"/>
  <c r="CI8" i="3"/>
  <c r="CI7" i="3"/>
  <c r="B9" i="3"/>
  <c r="B8" i="3"/>
  <c r="B7" i="3"/>
  <c r="D27" i="2"/>
  <c r="D26" i="2"/>
  <c r="I7" i="5" l="1"/>
  <c r="K6" i="5"/>
  <c r="J6" i="5"/>
  <c r="I6" i="5"/>
  <c r="C6" i="5"/>
  <c r="B6" i="5"/>
  <c r="K5" i="5"/>
  <c r="J5" i="5"/>
  <c r="I5" i="5"/>
  <c r="C5" i="5"/>
  <c r="B5" i="5"/>
  <c r="B25" i="2" l="1"/>
  <c r="B24" i="2"/>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2" i="2"/>
  <c r="D28" i="2"/>
  <c r="B27" i="2"/>
  <c r="B19" i="3" l="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C4" i="5"/>
  <c r="B4" i="5"/>
  <c r="K4" i="5"/>
  <c r="J4" i="5"/>
  <c r="I4" i="5"/>
  <c r="F42" i="2"/>
  <c r="F41" i="2"/>
  <c r="H42" i="2"/>
  <c r="C34" i="2"/>
  <c r="H34" i="2" s="1"/>
  <c r="B2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4" i="3"/>
  <c r="K4" i="3" s="1"/>
  <c r="J14" i="3"/>
  <c r="J4" i="3" s="1"/>
  <c r="I14" i="3"/>
  <c r="I4" i="3" s="1"/>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3" i="2"/>
  <c r="H43" i="2"/>
  <c r="G43" i="2"/>
  <c r="H41" i="2"/>
  <c r="G41" i="2"/>
  <c r="I41" i="2" s="1"/>
  <c r="B23" i="2"/>
  <c r="G11" i="2"/>
  <c r="D4" i="1"/>
  <c r="D3" i="1"/>
  <c r="C24" i="1" s="1"/>
  <c r="F24" i="2" l="1"/>
  <c r="E24" i="2"/>
  <c r="E9" i="3"/>
  <c r="G25" i="2" s="1"/>
  <c r="G26" i="2" s="1"/>
  <c r="C9" i="3"/>
  <c r="F25" i="2" s="1"/>
  <c r="F26" i="2" s="1"/>
  <c r="D9" i="3"/>
  <c r="E25" i="2" s="1"/>
  <c r="E26" i="2" s="1"/>
  <c r="G24" i="2"/>
  <c r="M14" i="3"/>
  <c r="P14" i="3" s="1"/>
  <c r="P4" i="3" s="1"/>
  <c r="N14" i="3"/>
  <c r="N4" i="3" s="1"/>
  <c r="C5" i="3"/>
  <c r="D5" i="3" s="1"/>
  <c r="L14" i="3"/>
  <c r="O14" i="3" s="1"/>
  <c r="R14" i="3" s="1"/>
  <c r="E6" i="3"/>
  <c r="C6" i="3"/>
  <c r="G23" i="2"/>
  <c r="E23" i="2"/>
  <c r="E27" i="2" s="1"/>
  <c r="F23" i="2"/>
  <c r="D6" i="3"/>
  <c r="G27" i="2" l="1"/>
  <c r="F27" i="2"/>
  <c r="M4" i="3"/>
  <c r="S14" i="3"/>
  <c r="S4" i="3" s="1"/>
  <c r="Q14" i="3"/>
  <c r="Q4" i="3" s="1"/>
  <c r="E5" i="3"/>
  <c r="O4" i="3"/>
  <c r="L4" i="3"/>
  <c r="U14" i="3"/>
  <c r="R4" i="3"/>
  <c r="V14" i="3" l="1"/>
  <c r="V4" i="3" s="1"/>
  <c r="T14" i="3"/>
  <c r="T4" i="3" s="1"/>
  <c r="X14" i="3"/>
  <c r="U4" i="3"/>
  <c r="Y14" i="3" l="1"/>
  <c r="Y4" i="3" s="1"/>
  <c r="W14" i="3"/>
  <c r="W4" i="3" s="1"/>
  <c r="AA14" i="3"/>
  <c r="X4" i="3"/>
  <c r="AB14" i="3" l="1"/>
  <c r="AB4" i="3" s="1"/>
  <c r="Z14" i="3"/>
  <c r="Z4" i="3" s="1"/>
  <c r="AD14" i="3"/>
  <c r="AA4" i="3"/>
  <c r="AE14" i="3" l="1"/>
  <c r="AE4" i="3" s="1"/>
  <c r="AC14" i="3"/>
  <c r="AF14" i="3" s="1"/>
  <c r="AG14" i="3"/>
  <c r="AD4" i="3"/>
  <c r="AC4" i="3" l="1"/>
  <c r="AH14" i="3"/>
  <c r="AK14" i="3" s="1"/>
  <c r="AI14" i="3"/>
  <c r="AF4" i="3"/>
  <c r="AJ14" i="3"/>
  <c r="AG4" i="3"/>
  <c r="AH4" i="3" l="1"/>
  <c r="AL14" i="3"/>
  <c r="AI4" i="3"/>
  <c r="AN14" i="3"/>
  <c r="AK4" i="3"/>
  <c r="AJ4" i="3"/>
  <c r="AM14" i="3"/>
  <c r="AN4" i="3" l="1"/>
  <c r="AQ14" i="3"/>
  <c r="AO14" i="3"/>
  <c r="AL4" i="3"/>
  <c r="AM4" i="3"/>
  <c r="AP14" i="3"/>
  <c r="AO4" i="3" l="1"/>
  <c r="AR14" i="3"/>
  <c r="AT14" i="3"/>
  <c r="AQ4" i="3"/>
  <c r="AS14" i="3"/>
  <c r="AP4" i="3"/>
  <c r="AT4" i="3" l="1"/>
  <c r="AW14" i="3"/>
  <c r="AR4" i="3"/>
  <c r="AU14" i="3"/>
  <c r="AV14" i="3"/>
  <c r="AS4" i="3"/>
  <c r="AX14" i="3" l="1"/>
  <c r="AU4" i="3"/>
  <c r="AW4" i="3"/>
  <c r="AZ14" i="3"/>
  <c r="AY14" i="3"/>
  <c r="AV4" i="3"/>
  <c r="BA14" i="3" l="1"/>
  <c r="AX4" i="3"/>
  <c r="BC14" i="3"/>
  <c r="AZ4" i="3"/>
  <c r="BB14" i="3"/>
  <c r="AY4" i="3"/>
  <c r="BF14" i="3" l="1"/>
  <c r="BC4" i="3"/>
  <c r="BD14" i="3"/>
  <c r="BA4" i="3"/>
  <c r="BE14" i="3"/>
  <c r="BB4" i="3"/>
  <c r="BG14" i="3" l="1"/>
  <c r="BD4" i="3"/>
  <c r="BF4" i="3"/>
  <c r="BI14" i="3"/>
  <c r="BH14" i="3"/>
  <c r="BE4" i="3"/>
  <c r="BJ14" i="3" l="1"/>
  <c r="BG4" i="3"/>
  <c r="BI4" i="3"/>
  <c r="BL14" i="3"/>
  <c r="BK14" i="3"/>
  <c r="BH4" i="3"/>
  <c r="BJ4" i="3" l="1"/>
  <c r="BM14" i="3"/>
  <c r="BL4" i="3"/>
  <c r="BO14" i="3"/>
  <c r="BN14" i="3"/>
  <c r="BK4" i="3"/>
  <c r="BR14" i="3" l="1"/>
  <c r="BO4" i="3"/>
  <c r="BP14" i="3"/>
  <c r="BM4" i="3"/>
  <c r="BQ14" i="3"/>
  <c r="BN4" i="3"/>
  <c r="BS14" i="3" l="1"/>
  <c r="BP4" i="3"/>
  <c r="BU14" i="3"/>
  <c r="BR4" i="3"/>
  <c r="BQ4" i="3"/>
  <c r="BT14" i="3"/>
  <c r="BV14" i="3" l="1"/>
  <c r="BS4" i="3"/>
  <c r="BX14" i="3"/>
  <c r="BU4" i="3"/>
  <c r="BW14" i="3"/>
  <c r="BT4" i="3"/>
  <c r="BV4" i="3" l="1"/>
  <c r="BY14" i="3"/>
  <c r="BX4" i="3"/>
  <c r="CA14" i="3"/>
  <c r="BZ14" i="3"/>
  <c r="BW4" i="3"/>
  <c r="BY4" i="3" l="1"/>
  <c r="CB14" i="3"/>
  <c r="CA4" i="3"/>
  <c r="CD14" i="3"/>
  <c r="BZ4" i="3"/>
  <c r="CC14" i="3"/>
  <c r="CG14" i="3" l="1"/>
  <c r="CG4" i="3" s="1"/>
  <c r="CD4" i="3"/>
  <c r="CE14" i="3"/>
  <c r="CB4" i="3"/>
  <c r="CC4" i="3"/>
  <c r="CF14" i="3"/>
  <c r="CF4" i="3" s="1"/>
  <c r="CH14" i="3" l="1"/>
  <c r="CH4" i="3" s="1"/>
  <c r="CE4" i="3"/>
  <c r="G28" i="2" l="1"/>
  <c r="F28" i="2"/>
  <c r="G42" i="2" l="1"/>
  <c r="I42" i="2" s="1"/>
  <c r="E28" i="2"/>
  <c r="G34" i="2" s="1"/>
  <c r="I34" i="2" s="1"/>
</calcChain>
</file>

<file path=xl/sharedStrings.xml><?xml version="1.0" encoding="utf-8"?>
<sst xmlns="http://schemas.openxmlformats.org/spreadsheetml/2006/main" count="534" uniqueCount="382">
  <si>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</si>
  <si>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</si>
  <si>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</si>
  <si>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</si>
  <si>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</si>
  <si>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</si>
  <si>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</si>
  <si>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</si>
  <si>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</si>
  <si>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</si>
  <si>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</si>
  <si>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</si>
  <si>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</si>
  <si>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</si>
  <si>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</si>
  <si>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</si>
  <si>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</si>
  <si>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</si>
  <si>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</si>
  <si>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</si>
  <si>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</si>
  <si>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</si>
  <si>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</si>
  <si>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</si>
  <si>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</si>
  <si>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</si>
  <si>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</si>
  <si>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</si>
  <si>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</si>
  <si>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</si>
  <si>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</si>
  <si>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</si>
  <si>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</si>
  <si>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</si>
  <si>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</si>
  <si>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</si>
  <si>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</si>
  <si>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</si>
  <si>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</si>
  <si>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</si>
  <si>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</si>
  <si>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</si>
  <si>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</si>
  <si>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</si>
  <si>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</si>
  <si>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</si>
  <si>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</si>
  <si>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</si>
  <si>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</si>
  <si>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</si>
  <si>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</si>
  <si>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</si>
  <si>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</si>
  <si>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</si>
  <si>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</si>
  <si>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</si>
  <si>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</si>
  <si>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</si>
  <si>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</si>
  <si>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</si>
  <si>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</si>
  <si>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</si>
  <si>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</si>
  <si>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</si>
  <si>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</si>
  <si>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</si>
  <si>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</si>
  <si>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</si>
  <si>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</si>
  <si>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</si>
  <si>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</si>
  <si>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</si>
  <si>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</si>
  <si>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</si>
  <si>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</si>
  <si>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</si>
  <si>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</si>
  <si>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</si>
  <si>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</si>
  <si>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</si>
  <si>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</si>
  <si>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</si>
  <si>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</si>
  <si>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</si>
  <si>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</si>
  <si>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</si>
  <si>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</si>
  <si>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</si>
  <si>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</si>
  <si>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</si>
  <si>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</si>
  <si>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</si>
  <si>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</si>
  <si>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</si>
  <si>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</si>
  <si>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</si>
  <si>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</si>
  <si>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</si>
  <si>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</si>
  <si>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</si>
  <si>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</si>
  <si>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</si>
  <si>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</si>
  <si>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</si>
  <si>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</si>
  <si>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</si>
  <si>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</si>
  <si>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</si>
  <si>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</si>
  <si>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</si>
  <si>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</si>
  <si>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</si>
  <si>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</si>
  <si>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</si>
  <si>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</si>
  <si>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</si>
  <si>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</si>
  <si>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</si>
  <si>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</si>
  <si>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</si>
  <si>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</si>
  <si>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</si>
  <si>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</si>
  <si>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</si>
  <si>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</si>
  <si>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</si>
  <si>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</si>
  <si>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</si>
  <si>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</si>
  <si>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</si>
  <si>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</si>
  <si>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</si>
  <si>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</si>
  <si>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</si>
  <si>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</si>
  <si>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</si>
  <si>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</si>
  <si>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</si>
  <si>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</si>
  <si>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</si>
  <si>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</si>
  <si>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</si>
  <si>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</si>
  <si>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</si>
  <si>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</si>
  <si>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</si>
  <si>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</si>
  <si>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</si>
  <si>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</si>
  <si>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</si>
  <si>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</si>
  <si>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</si>
  <si>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</si>
  <si>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</si>
  <si>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</si>
  <si>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</si>
  <si>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</si>
  <si>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</si>
  <si>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</si>
  <si>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</si>
  <si>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</si>
  <si>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</si>
  <si>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</si>
  <si>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</si>
  <si>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</si>
  <si>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</si>
  <si>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</si>
  <si>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</si>
  <si>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</si>
  <si>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</si>
  <si>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</si>
  <si>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</si>
  <si>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</si>
  <si>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</si>
  <si>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</si>
  <si>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</si>
  <si>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</si>
  <si>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</si>
  <si>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</si>
  <si>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</si>
  <si>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</si>
  <si>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</si>
  <si>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</si>
  <si>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</si>
  <si>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</si>
  <si>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</si>
  <si>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</si>
  <si>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</si>
  <si>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</si>
  <si>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</si>
  <si>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</si>
  <si>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</si>
  <si>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</si>
  <si>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</si>
  <si>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</si>
  <si>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</si>
  <si>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</si>
  <si>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</si>
  <si>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</si>
  <si>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</si>
  <si>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</si>
  <si>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</si>
  <si>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</si>
  <si>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</si>
  <si>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</si>
  <si>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</si>
  <si>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</si>
  <si>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</si>
  <si>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</si>
  <si>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</si>
  <si>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</si>
  <si>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</si>
  <si>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</si>
  <si>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</si>
  <si>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</si>
  <si>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</si>
  <si>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</si>
  <si>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</si>
  <si>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</si>
  <si>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</si>
  <si>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</si>
  <si>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</si>
  <si>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</si>
  <si>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</si>
  <si>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</si>
  <si>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</si>
  <si>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</si>
  <si>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</si>
  <si>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</si>
  <si>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</si>
  <si>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</si>
  <si>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</si>
  <si>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</si>
  <si>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</si>
  <si>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</si>
  <si>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</si>
  <si>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</si>
  <si>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</si>
  <si>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</si>
  <si>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</si>
  <si>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</si>
  <si>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</si>
  <si>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</si>
  <si>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</si>
  <si>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</si>
  <si>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</si>
  <si>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</si>
  <si>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</si>
  <si>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</si>
  <si>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</si>
  <si>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</si>
  <si>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</si>
  <si>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</si>
  <si>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</si>
  <si>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</si>
  <si>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</si>
  <si>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</si>
  <si>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</si>
  <si>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</si>
  <si>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</si>
  <si>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</si>
  <si>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</si>
  <si>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</si>
  <si>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</si>
  <si>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</si>
  <si>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</si>
  <si>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</si>
  <si>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</si>
  <si>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</si>
  <si>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</si>
  <si>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</si>
  <si>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</si>
  <si>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</si>
  <si>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</si>
  <si>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</si>
  <si>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</si>
  <si>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</si>
  <si>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</si>
  <si>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</si>
  <si>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</si>
  <si>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</si>
  <si>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</si>
  <si>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</si>
  <si>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</si>
  <si>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</si>
  <si>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</si>
  <si>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</si>
  <si>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</si>
  <si>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</si>
  <si>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</si>
  <si>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</si>
  <si>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</si>
  <si>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</si>
  <si>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</si>
  <si>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</si>
  <si>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</si>
  <si>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</si>
  <si>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</si>
  <si>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</si>
  <si>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</si>
  <si>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</si>
  <si>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</si>
  <si>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</si>
  <si>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</si>
  <si>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</si>
  <si>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</si>
  <si>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</si>
  <si>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</si>
  <si>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</si>
  <si>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</si>
  <si>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</si>
  <si>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</si>
  <si>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</si>
  <si>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</si>
  <si>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</si>
  <si>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</si>
  <si>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</si>
  <si>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</si>
  <si>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</si>
  <si>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</si>
  <si>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1 scf NG</t>
  </si>
  <si>
    <t>0.042 lb NG</t>
  </si>
  <si>
    <t>EPA</t>
  </si>
  <si>
    <t>2016</t>
  </si>
  <si>
    <t>Government Database</t>
  </si>
  <si>
    <t>Abbreviations used throughout this DS: MCF (thousand cubic feet), scf (standard cubic feet), NG (natural gas)</t>
  </si>
  <si>
    <t>`</t>
  </si>
  <si>
    <t>https://www.epa.gov/enviro/greenhouse-gas-customized-search. Accessed August 22, 2018</t>
  </si>
  <si>
    <t>August 22, 2018</t>
  </si>
  <si>
    <t>EPA. 2016. Greenhouse Gas Reporting Program. Environmental Protection Agency. https://www.epa.gov/enviro/greenhouse-gas-customized-search. Accessed August 22, 2018</t>
  </si>
  <si>
    <t>Natural gas [Intermediate Flow]</t>
  </si>
  <si>
    <t>MCF</t>
  </si>
  <si>
    <t>1 bbl NGL</t>
  </si>
  <si>
    <t>5.3E6 Btu</t>
  </si>
  <si>
    <t>NG_combusted</t>
  </si>
  <si>
    <t>NG fuel [to combustion]</t>
  </si>
  <si>
    <t>Distribution combustion</t>
  </si>
  <si>
    <t>Combustion of natural gas for energy generation during distribution (not including combustion for compressor drivers)</t>
  </si>
  <si>
    <t>This unit process provides a summary of relevant input and output flows associated with the combustion of natural gas for energy generation at during natural gas distribution. (It does not include combustion by compressor drivers, which is accounted for by another unit process.)</t>
  </si>
  <si>
    <r>
      <t>Note: All inputs and outputs are normalized per the reference flow (e.g., per 1 kg</t>
    </r>
    <r>
      <rPr>
        <b/>
        <sz val="10"/>
        <color indexed="8"/>
        <rFont val="Arial"/>
        <family val="2"/>
      </rPr>
      <t xml:space="preserve"> </t>
    </r>
    <r>
      <rPr>
        <sz val="10"/>
        <color indexed="8"/>
        <rFont val="Arial"/>
        <family val="2"/>
      </rPr>
      <t>of natural gas distributed).</t>
    </r>
  </si>
  <si>
    <t>This unit process is composed of this document and the file, DF_NG_Distribution_Combustion_2018.01.docx, which provides additional details regarding calculations, data quality, and references as relevant.</t>
  </si>
  <si>
    <t>7_COMB_CO2_5M</t>
  </si>
  <si>
    <t>7_COMB_CO2_1M</t>
  </si>
  <si>
    <t>7_NG_deliv</t>
  </si>
  <si>
    <t>7_NG_deliv_kg</t>
  </si>
  <si>
    <t>NG_transpipeline</t>
  </si>
  <si>
    <t>tonnes</t>
  </si>
  <si>
    <t>[tonnes] CO2 emissions from distribution combustion in equipment with 5 MMBtu/hr capacity.</t>
  </si>
  <si>
    <t>[tonnes] CO2 emissions from distribution combustion in equipment with 1 MMBtu/hr capacity.</t>
  </si>
  <si>
    <t>[MCF] Annual natural gas delivered by distribution systems, volume</t>
  </si>
  <si>
    <t>[kg] Annual natural gas delivered by distribution systems, mass</t>
  </si>
  <si>
    <t>[kg] Total natural gas from transmission pipelines, which is the sum of natural gas that is flared and natural gas processed.</t>
  </si>
  <si>
    <t>Quantity of NG combusted for energy at distribution facilities in Appalachian - Shale</t>
  </si>
  <si>
    <t>Quantity of NG combusted for energy at distribution facilities in Gulf - Conventional</t>
  </si>
  <si>
    <t>Quantity of NG combusted for energy at distribution facilities in Gulf - Shale</t>
  </si>
  <si>
    <t>Quantity of NG combusted for energy at distribution facilities in Gulf - Tight</t>
  </si>
  <si>
    <t>Quantity of NG combusted for energy at distribution facilities in Arkla - Conventional</t>
  </si>
  <si>
    <t>Quantity of NG combusted for energy at distribution facilities in Arkla - Shale</t>
  </si>
  <si>
    <t>Quantity of NG combusted for energy at distribution facilities in Arkla - Tight</t>
  </si>
  <si>
    <t>Quantity of NG combusted for energy at distribution facilities in East Texas - Conventional</t>
  </si>
  <si>
    <t>Quantity of NG combusted for energy at distribution facilities in East Texas - Shale</t>
  </si>
  <si>
    <t>Quantity of NG combusted for energy at distribution facilities in East Texas - Tight</t>
  </si>
  <si>
    <t>Quantity of NG combusted for energy at distribution facilities in Arkoma - Conventional</t>
  </si>
  <si>
    <t>Quantity of NG combusted for energy at distribution facilities in Arkoma - Shale</t>
  </si>
  <si>
    <t>Quantity of NG combusted for energy at distribution facilities in South Oklahoma - Shale</t>
  </si>
  <si>
    <t>Quantity of NG combusted for energy at distribution facilities in Anadarko - Conventional</t>
  </si>
  <si>
    <t>Quantity of NG combusted for energy at distribution facilities in Anadarko - Shale</t>
  </si>
  <si>
    <t>Quantity of NG combusted for energy at distribution facilities in Anadarko - Tight</t>
  </si>
  <si>
    <t>Quantity of NG combusted for energy at distribution facilities in Strawn - Shale</t>
  </si>
  <si>
    <t>Quantity of NG combusted for energy at distribution facilities in Fort Worth - Shale</t>
  </si>
  <si>
    <t>Quantity of NG combusted for energy at distribution facilities in Permian - Conventional</t>
  </si>
  <si>
    <t>Quantity of NG combusted for energy at distribution facilities in Permian - Shale</t>
  </si>
  <si>
    <t>Quantity of NG combusted for energy at distribution facilities in Green River - Conventional</t>
  </si>
  <si>
    <t>Quantity of NG combusted for energy at distribution facilities in Green River - Tight</t>
  </si>
  <si>
    <t>Quantity of NG combusted for energy at distribution facilities in Uinta - Conventional</t>
  </si>
  <si>
    <t>Quantity of NG combusted for energy at distribution facilities in Uinta - Tight</t>
  </si>
  <si>
    <t>Quantity of NG combusted for energy at distribution facilities in San Juan - CBM</t>
  </si>
  <si>
    <t>Quantity of NG combusted for energy at distribution facilities in San Juan - Conventional</t>
  </si>
  <si>
    <t>Quantity of NG combusted for energy at distribution facilities in Piceance - Tight</t>
  </si>
  <si>
    <t>[kg] Quantity of natural gas that is combusted for energy per unit of natural gas distributed. Formula uses an emission factor of 2.826 kg CO2 per combustion os 1 kg of NG.</t>
  </si>
  <si>
    <t>No</t>
  </si>
  <si>
    <t>[Intermediate flow] Natural gas input, delivered via tranmission pipeline. This includes NG eventually delivered to consumer and NG combusted for energy during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</si>
</sst>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E+00"/>
    <numFmt numFmtId="169" formatCode="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4"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3" fillId="0" borderId="29" xfId="0" applyFont="1" applyBorder="1" applyAlignment="1">
      <alignment horizontal="center"/>
    </xf>
    <xf numFmtId="0" fontId="0" fillId="0" borderId="0" xfId="0" applyFill="1"/>
    <xf numFmtId="0" fontId="16" fillId="0" borderId="16" xfId="0" applyFont="1" applyBorder="1" applyAlignment="1" applyProtection="1">
      <alignment horizontal="right"/>
      <protection locked="0"/>
    </xf>
    <xf numFmtId="11" fontId="4" fillId="0" borderId="0" xfId="2" applyNumberFormat="1" applyFont="1" applyBorder="1" applyAlignment="1" applyProtection="1">
      <protection locked="0"/>
    </xf>
    <xf numFmtId="11" fontId="0" fillId="0" borderId="0" xfId="0" applyNumberFormat="1" applyBorder="1"/>
    <xf numFmtId="11" fontId="0" fillId="0" borderId="0" xfId="0" applyNumberFormat="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0" fillId="0" borderId="37" xfId="0" applyBorder="1"/>
    <xf numFmtId="0" fontId="4" fillId="0" borderId="1" xfId="2" applyFont="1" applyBorder="1" applyProtection="1">
      <protection locked="0"/>
    </xf>
    <xf numFmtId="0" fontId="4" fillId="0" borderId="0" xfId="2" applyAlignment="1">
      <alignment horizontal="center"/>
    </xf>
    <xf numFmtId="11" fontId="16" fillId="0" borderId="28" xfId="0" applyNumberFormat="1" applyFont="1" applyFill="1" applyBorder="1"/>
    <xf numFmtId="11" fontId="16" fillId="0" borderId="1" xfId="0" applyNumberFormat="1" applyFont="1" applyFill="1" applyBorder="1"/>
    <xf numFmtId="11" fontId="16" fillId="0" borderId="29" xfId="0" applyNumberFormat="1" applyFont="1" applyFill="1" applyBorder="1"/>
    <xf numFmtId="168" fontId="16" fillId="0" borderId="16" xfId="0" applyNumberFormat="1" applyFont="1" applyFill="1" applyBorder="1"/>
    <xf numFmtId="0" fontId="16" fillId="0" borderId="16" xfId="0" applyNumberFormat="1" applyFont="1" applyFill="1" applyBorder="1"/>
    <xf numFmtId="169" fontId="16" fillId="0" borderId="16" xfId="0"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0" borderId="16" xfId="2" applyFont="1" applyFill="1" applyBorder="1" applyAlignment="1" applyProtection="1">
      <alignment horizontal="left"/>
      <protection locked="0"/>
    </xf>
    <xf numFmtId="0" fontId="4" fillId="0" borderId="16"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6" fillId="0" borderId="36" xfId="2" applyFont="1" applyFill="1" applyBorder="1" applyAlignment="1">
      <alignment horizontal="center"/>
    </xf>
    <xf numFmtId="0" fontId="6" fillId="0" borderId="37"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00000000-0005-0000-0000-000003000000}"/>
  </cellStyles>
  <dxfs count="8">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266700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10</xdr:row>
      <xdr:rowOff>56030</xdr:rowOff>
    </xdr:from>
    <xdr:to>
      <xdr:col>86</xdr:col>
      <xdr:colOff>5740444</xdr:colOff>
      <xdr:row>13</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136071</xdr:colOff>
      <xdr:row>17</xdr:row>
      <xdr:rowOff>100692</xdr:rowOff>
    </xdr:from>
    <xdr:to>
      <xdr:col>5</xdr:col>
      <xdr:colOff>253019</xdr:colOff>
      <xdr:row>21</xdr:row>
      <xdr:rowOff>124279</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360714" y="3339192"/>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NG fuel [to combustion]</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combustion: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Combustion of natural gas for energy generation at natural gas processing facilities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585108</xdr:colOff>
      <xdr:row>8</xdr:row>
      <xdr:rowOff>158423</xdr:rowOff>
    </xdr:from>
    <xdr:to>
      <xdr:col>4</xdr:col>
      <xdr:colOff>331710</xdr:colOff>
      <xdr:row>12</xdr:row>
      <xdr:rowOff>93561</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197429" y="1682423"/>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4</xdr:col>
      <xdr:colOff>151287</xdr:colOff>
      <xdr:row>8</xdr:row>
      <xdr:rowOff>188976</xdr:rowOff>
    </xdr:from>
    <xdr:to>
      <xdr:col>5</xdr:col>
      <xdr:colOff>508000</xdr:colOff>
      <xdr:row>10</xdr:row>
      <xdr:rowOff>125992</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600573" y="1712976"/>
          <a:ext cx="969034" cy="31801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4"/>
  <sheetViews>
    <sheetView zoomScaleNormal="100" workbookViewId="0">
      <selection activeCell="C24" sqref="C24:M2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9" t="s">
        <v>0</v>
      </c>
      <c r="B1" s="259"/>
      <c r="C1" s="259"/>
      <c r="D1" s="259"/>
      <c r="E1" s="259"/>
      <c r="F1" s="259"/>
      <c r="G1" s="259"/>
      <c r="H1" s="259"/>
      <c r="I1" s="259"/>
      <c r="J1" s="259"/>
      <c r="K1" s="259"/>
      <c r="L1" s="259"/>
      <c r="M1" s="259"/>
      <c r="N1" s="259"/>
      <c r="O1" s="1"/>
    </row>
    <row r="2" spans="1:27" ht="21" thickBot="1" x14ac:dyDescent="0.35">
      <c r="A2" s="259" t="s">
        <v>1</v>
      </c>
      <c r="B2" s="259"/>
      <c r="C2" s="259"/>
      <c r="D2" s="259"/>
      <c r="E2" s="259"/>
      <c r="F2" s="259"/>
      <c r="G2" s="259"/>
      <c r="H2" s="259"/>
      <c r="I2" s="259"/>
      <c r="J2" s="259"/>
      <c r="K2" s="259"/>
      <c r="L2" s="259"/>
      <c r="M2" s="259"/>
      <c r="N2" s="259"/>
      <c r="O2" s="1"/>
    </row>
    <row r="3" spans="1:27" ht="12.75" customHeight="1" thickBot="1" x14ac:dyDescent="0.25">
      <c r="B3" s="2"/>
      <c r="C3" s="4" t="s">
        <v>2</v>
      </c>
      <c r="D3" s="216" t="str">
        <f>'Data Summary'!D4</f>
        <v>Distribution combustion</v>
      </c>
      <c r="E3" s="217"/>
      <c r="F3" s="217"/>
      <c r="G3" s="217"/>
      <c r="H3" s="217"/>
      <c r="I3" s="217"/>
      <c r="J3" s="217"/>
      <c r="K3" s="217"/>
      <c r="L3" s="217"/>
      <c r="M3" s="218"/>
      <c r="N3" s="2"/>
      <c r="O3" s="2"/>
    </row>
    <row r="4" spans="1:27" ht="42.75" customHeight="1" thickBot="1" x14ac:dyDescent="0.25">
      <c r="B4" s="2"/>
      <c r="C4" s="4" t="s">
        <v>3</v>
      </c>
      <c r="D4" s="260" t="str">
        <f>'Data Summary'!D6</f>
        <v>Combustion of natural gas for energy generation during distribution (not including combustion for compressor drivers)</v>
      </c>
      <c r="E4" s="261"/>
      <c r="F4" s="261"/>
      <c r="G4" s="261"/>
      <c r="H4" s="261"/>
      <c r="I4" s="261"/>
      <c r="J4" s="261"/>
      <c r="K4" s="261"/>
      <c r="L4" s="261"/>
      <c r="M4" s="262"/>
      <c r="N4" s="2"/>
      <c r="O4" s="2"/>
    </row>
    <row r="5" spans="1:27" ht="39" customHeight="1" thickBot="1" x14ac:dyDescent="0.25">
      <c r="B5" s="2"/>
      <c r="C5" s="4" t="s">
        <v>4</v>
      </c>
      <c r="D5" s="260" t="s">
        <v>340</v>
      </c>
      <c r="E5" s="261"/>
      <c r="F5" s="261"/>
      <c r="G5" s="261"/>
      <c r="H5" s="261"/>
      <c r="I5" s="261"/>
      <c r="J5" s="261"/>
      <c r="K5" s="261"/>
      <c r="L5" s="261"/>
      <c r="M5" s="262"/>
      <c r="N5" s="2"/>
      <c r="O5" s="2"/>
    </row>
    <row r="6" spans="1:27" ht="56.25" customHeight="1" thickBot="1" x14ac:dyDescent="0.25">
      <c r="B6" s="2"/>
      <c r="C6" s="5" t="s">
        <v>5</v>
      </c>
      <c r="D6" s="260" t="s">
        <v>6</v>
      </c>
      <c r="E6" s="261"/>
      <c r="F6" s="261"/>
      <c r="G6" s="261"/>
      <c r="H6" s="261"/>
      <c r="I6" s="261"/>
      <c r="J6" s="261"/>
      <c r="K6" s="261"/>
      <c r="L6" s="261"/>
      <c r="M6" s="262"/>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3" t="s">
        <v>10</v>
      </c>
      <c r="C9" s="7" t="s">
        <v>11</v>
      </c>
      <c r="D9" s="265" t="s">
        <v>12</v>
      </c>
      <c r="E9" s="265"/>
      <c r="F9" s="265"/>
      <c r="G9" s="265"/>
      <c r="H9" s="265"/>
      <c r="I9" s="265"/>
      <c r="J9" s="265"/>
      <c r="K9" s="265"/>
      <c r="L9" s="265"/>
      <c r="M9" s="266"/>
      <c r="N9" s="2"/>
      <c r="O9" s="2"/>
      <c r="P9" s="2"/>
      <c r="Q9" s="2"/>
      <c r="R9" s="2"/>
      <c r="S9" s="2"/>
      <c r="T9" s="2"/>
      <c r="U9" s="2"/>
      <c r="V9" s="2"/>
      <c r="W9" s="2"/>
      <c r="X9" s="2"/>
      <c r="Y9" s="2"/>
      <c r="Z9" s="2"/>
      <c r="AA9" s="2"/>
    </row>
    <row r="10" spans="1:27" s="8" customFormat="1" ht="15" customHeight="1" x14ac:dyDescent="0.2">
      <c r="A10" s="2"/>
      <c r="B10" s="264"/>
      <c r="C10" s="9" t="s">
        <v>13</v>
      </c>
      <c r="D10" s="267" t="s">
        <v>14</v>
      </c>
      <c r="E10" s="267"/>
      <c r="F10" s="267"/>
      <c r="G10" s="267"/>
      <c r="H10" s="267"/>
      <c r="I10" s="267"/>
      <c r="J10" s="267"/>
      <c r="K10" s="267"/>
      <c r="L10" s="267"/>
      <c r="M10" s="268"/>
      <c r="N10" s="2"/>
      <c r="O10" s="2"/>
      <c r="P10" s="2"/>
      <c r="Q10" s="2"/>
      <c r="R10" s="2"/>
      <c r="S10" s="2"/>
      <c r="T10" s="2"/>
      <c r="U10" s="2"/>
      <c r="V10" s="2"/>
      <c r="W10" s="2"/>
      <c r="X10" s="2"/>
      <c r="Y10" s="2"/>
      <c r="Z10" s="2"/>
      <c r="AA10" s="2"/>
    </row>
    <row r="11" spans="1:27" s="8" customFormat="1" ht="15" customHeight="1" x14ac:dyDescent="0.2">
      <c r="A11" s="2"/>
      <c r="B11" s="264"/>
      <c r="C11" s="9" t="s">
        <v>15</v>
      </c>
      <c r="D11" s="267" t="s">
        <v>16</v>
      </c>
      <c r="E11" s="267"/>
      <c r="F11" s="267"/>
      <c r="G11" s="267"/>
      <c r="H11" s="267"/>
      <c r="I11" s="267"/>
      <c r="J11" s="267"/>
      <c r="K11" s="267"/>
      <c r="L11" s="267"/>
      <c r="M11" s="268"/>
      <c r="N11" s="2"/>
      <c r="O11" s="2"/>
      <c r="P11" s="2"/>
      <c r="Q11" s="2"/>
      <c r="R11" s="2"/>
      <c r="S11" s="2"/>
      <c r="T11" s="2"/>
      <c r="U11" s="2"/>
      <c r="V11" s="2"/>
      <c r="W11" s="2"/>
      <c r="X11" s="2"/>
      <c r="Y11" s="2"/>
      <c r="Z11" s="2"/>
      <c r="AA11" s="2"/>
    </row>
    <row r="12" spans="1:27" s="8" customFormat="1" ht="15" customHeight="1" x14ac:dyDescent="0.2">
      <c r="A12" s="2"/>
      <c r="B12" s="264"/>
      <c r="C12" s="9" t="s">
        <v>17</v>
      </c>
      <c r="D12" s="267" t="s">
        <v>18</v>
      </c>
      <c r="E12" s="267"/>
      <c r="F12" s="267"/>
      <c r="G12" s="267"/>
      <c r="H12" s="267"/>
      <c r="I12" s="267"/>
      <c r="J12" s="267"/>
      <c r="K12" s="267"/>
      <c r="L12" s="267"/>
      <c r="M12" s="268"/>
      <c r="N12" s="2"/>
      <c r="O12" s="2"/>
      <c r="P12" s="2"/>
      <c r="Q12" s="2"/>
      <c r="R12" s="2"/>
      <c r="S12" s="2"/>
      <c r="T12" s="2"/>
      <c r="U12" s="2"/>
      <c r="V12" s="2"/>
      <c r="W12" s="2"/>
      <c r="X12" s="2"/>
      <c r="Y12" s="2"/>
      <c r="Z12" s="2"/>
      <c r="AA12" s="2"/>
    </row>
    <row r="13" spans="1:27" s="2" customFormat="1" ht="15" customHeight="1" x14ac:dyDescent="0.2">
      <c r="B13" s="253"/>
      <c r="C13" s="10" t="s">
        <v>20</v>
      </c>
      <c r="D13" s="255" t="s">
        <v>21</v>
      </c>
      <c r="E13" s="255"/>
      <c r="F13" s="255"/>
      <c r="G13" s="255"/>
      <c r="H13" s="255"/>
      <c r="I13" s="255"/>
      <c r="J13" s="255"/>
      <c r="K13" s="255"/>
      <c r="L13" s="255"/>
      <c r="M13" s="256"/>
    </row>
    <row r="14" spans="1:27" s="2" customFormat="1" ht="15" customHeight="1" x14ac:dyDescent="0.2">
      <c r="B14" s="253"/>
      <c r="C14" s="11" t="s">
        <v>22</v>
      </c>
      <c r="D14" s="255" t="s">
        <v>22</v>
      </c>
      <c r="E14" s="255"/>
      <c r="F14" s="255"/>
      <c r="G14" s="255"/>
      <c r="H14" s="255"/>
      <c r="I14" s="255"/>
      <c r="J14" s="255"/>
      <c r="K14" s="255"/>
      <c r="L14" s="255"/>
      <c r="M14" s="256"/>
    </row>
    <row r="15" spans="1:27" s="2" customFormat="1" ht="15" customHeight="1" thickBot="1" x14ac:dyDescent="0.25">
      <c r="B15" s="254"/>
      <c r="C15" s="12"/>
      <c r="D15" s="257"/>
      <c r="E15" s="257"/>
      <c r="F15" s="257"/>
      <c r="G15" s="257"/>
      <c r="H15" s="257"/>
      <c r="I15" s="257"/>
      <c r="J15" s="257"/>
      <c r="K15" s="257"/>
      <c r="L15" s="257"/>
      <c r="M15" s="258"/>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51"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Distribution combustion. U.S. Department of Energy, National Energy Technology Laboratory. Last Updated: October 2018 (version 01). www.netl.doe.gov/LCA (http://www.netl.doe.gov/LCA)</v>
      </c>
      <c r="D24" s="251"/>
      <c r="E24" s="251"/>
      <c r="F24" s="251"/>
      <c r="G24" s="251"/>
      <c r="H24" s="251"/>
      <c r="I24" s="251"/>
      <c r="J24" s="251"/>
      <c r="K24" s="251"/>
      <c r="L24" s="251"/>
      <c r="M24" s="251"/>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2" t="s">
        <v>325</v>
      </c>
      <c r="D29" s="252"/>
      <c r="E29" s="252"/>
      <c r="F29" s="252"/>
      <c r="G29" s="252"/>
      <c r="H29" s="252"/>
      <c r="I29" s="252"/>
      <c r="J29" s="252"/>
      <c r="K29" s="252"/>
      <c r="L29" s="252"/>
      <c r="M29" s="252"/>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348"/>
  <sheetViews>
    <sheetView showGridLines="0" zoomScaleNormal="100" zoomScalePageLayoutView="40" workbookViewId="0"/>
  </sheetViews>
  <sheetFormatPr defaultColWidth="9.140625" defaultRowHeight="12.75" x14ac:dyDescent="0.2"/>
  <cols>
    <col min="1" max="1" width="1.85546875" style="2" customWidth="1"/>
    <col min="2" max="2" width="3.5703125" style="62" customWidth="1"/>
    <col min="3" max="3" width="29.5703125" style="3" customWidth="1"/>
    <col min="4" max="4" width="59.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9" t="s">
        <v>0</v>
      </c>
      <c r="C1" s="259"/>
      <c r="D1" s="259"/>
      <c r="E1" s="259"/>
      <c r="F1" s="259"/>
      <c r="G1" s="259"/>
      <c r="H1" s="259"/>
      <c r="I1" s="259"/>
      <c r="J1" s="259"/>
      <c r="K1" s="259"/>
      <c r="L1" s="259"/>
      <c r="M1" s="259"/>
      <c r="N1" s="259"/>
      <c r="O1" s="259"/>
      <c r="P1" s="259"/>
      <c r="Q1" s="259"/>
    </row>
    <row r="2" spans="1:25" ht="20.25" x14ac:dyDescent="0.3">
      <c r="B2" s="259" t="s">
        <v>326</v>
      </c>
      <c r="C2" s="259"/>
      <c r="D2" s="259"/>
      <c r="E2" s="259"/>
      <c r="F2" s="259"/>
      <c r="G2" s="259"/>
      <c r="H2" s="259"/>
      <c r="I2" s="259"/>
      <c r="J2" s="259"/>
      <c r="K2" s="259"/>
      <c r="L2" s="259"/>
      <c r="M2" s="259"/>
      <c r="N2" s="259"/>
      <c r="O2" s="259"/>
      <c r="P2" s="259"/>
      <c r="Q2" s="259"/>
    </row>
    <row r="3" spans="1:25" ht="5.25" customHeight="1" x14ac:dyDescent="0.2">
      <c r="B3" s="6"/>
      <c r="C3" s="2"/>
      <c r="D3" s="2"/>
      <c r="E3" s="2"/>
      <c r="F3" s="2"/>
      <c r="G3" s="2"/>
      <c r="H3" s="2"/>
      <c r="J3" s="2"/>
      <c r="K3" s="2"/>
      <c r="L3" s="2"/>
      <c r="M3" s="2"/>
      <c r="N3" s="2"/>
      <c r="O3" s="2"/>
      <c r="P3" s="2"/>
    </row>
    <row r="4" spans="1:25" ht="13.5" thickBot="1" x14ac:dyDescent="0.25">
      <c r="B4" s="285" t="s">
        <v>38</v>
      </c>
      <c r="C4" s="285"/>
      <c r="D4" s="295" t="s">
        <v>336</v>
      </c>
      <c r="E4" s="296"/>
      <c r="F4" s="14"/>
      <c r="G4" s="14"/>
      <c r="H4" s="14"/>
      <c r="I4" s="14"/>
      <c r="J4" s="14"/>
      <c r="K4" s="14"/>
      <c r="L4" s="14"/>
      <c r="M4" s="14"/>
      <c r="N4" s="14"/>
      <c r="O4" s="14"/>
      <c r="P4" s="2"/>
    </row>
    <row r="5" spans="1:25" ht="13.5" thickBot="1" x14ac:dyDescent="0.25">
      <c r="B5" s="285" t="s">
        <v>39</v>
      </c>
      <c r="C5" s="285"/>
      <c r="D5" s="225">
        <v>1</v>
      </c>
      <c r="E5" s="225" t="s">
        <v>40</v>
      </c>
      <c r="F5" s="226" t="s">
        <v>41</v>
      </c>
      <c r="G5" s="297" t="s">
        <v>313</v>
      </c>
      <c r="H5" s="297"/>
      <c r="I5" s="297"/>
      <c r="J5" s="297"/>
      <c r="K5" s="14"/>
      <c r="L5" s="14"/>
      <c r="M5" s="227" t="s">
        <v>17</v>
      </c>
      <c r="N5" s="228" t="str">
        <f>DQI!I7</f>
        <v>1,2,2,2,1</v>
      </c>
      <c r="O5" s="229"/>
      <c r="P5" s="14" t="s">
        <v>42</v>
      </c>
    </row>
    <row r="6" spans="1:25" ht="27.75" customHeight="1" x14ac:dyDescent="0.2">
      <c r="B6" s="298" t="s">
        <v>43</v>
      </c>
      <c r="C6" s="299"/>
      <c r="D6" s="300" t="s">
        <v>337</v>
      </c>
      <c r="E6" s="301"/>
      <c r="F6" s="301"/>
      <c r="G6" s="301"/>
      <c r="H6" s="301"/>
      <c r="I6" s="301"/>
      <c r="J6" s="301"/>
      <c r="K6" s="301"/>
      <c r="L6" s="301"/>
      <c r="M6" s="301"/>
      <c r="N6" s="301"/>
      <c r="O6" s="302"/>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76" t="s">
        <v>44</v>
      </c>
      <c r="C8" s="277"/>
      <c r="D8" s="277"/>
      <c r="E8" s="277"/>
      <c r="F8" s="277"/>
      <c r="G8" s="277"/>
      <c r="H8" s="277"/>
      <c r="I8" s="277"/>
      <c r="J8" s="277"/>
      <c r="K8" s="277"/>
      <c r="L8" s="277"/>
      <c r="M8" s="277"/>
      <c r="N8" s="277"/>
      <c r="O8" s="277"/>
      <c r="P8" s="277"/>
      <c r="Q8" s="278"/>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85" t="s">
        <v>45</v>
      </c>
      <c r="C10" s="285"/>
      <c r="D10" s="303" t="s">
        <v>314</v>
      </c>
      <c r="E10" s="294"/>
      <c r="F10" s="2"/>
      <c r="G10" s="21" t="s">
        <v>46</v>
      </c>
      <c r="H10" s="22"/>
      <c r="I10" s="22"/>
      <c r="J10" s="22"/>
      <c r="K10" s="22"/>
      <c r="L10" s="22"/>
      <c r="M10" s="22"/>
      <c r="N10" s="22"/>
      <c r="O10" s="23"/>
      <c r="P10" s="2"/>
    </row>
    <row r="11" spans="1:25" x14ac:dyDescent="0.2">
      <c r="B11" s="291" t="s">
        <v>47</v>
      </c>
      <c r="C11" s="292"/>
      <c r="D11" s="293" t="s">
        <v>314</v>
      </c>
      <c r="E11" s="294"/>
      <c r="F11" s="2"/>
      <c r="G11" s="24" t="str">
        <f>CONCATENATE("Reference Flow: ",D5," ",E5," of ",G5)</f>
        <v>Reference Flow: 1 kg of natural gas</v>
      </c>
      <c r="H11" s="25"/>
      <c r="I11" s="25"/>
      <c r="J11" s="25"/>
      <c r="K11" s="25"/>
      <c r="L11" s="25"/>
      <c r="M11" s="25"/>
      <c r="N11" s="25"/>
      <c r="O11" s="26"/>
      <c r="P11" s="2"/>
    </row>
    <row r="12" spans="1:25" x14ac:dyDescent="0.2">
      <c r="B12" s="285" t="s">
        <v>48</v>
      </c>
      <c r="C12" s="285"/>
      <c r="D12" s="286">
        <v>2016</v>
      </c>
      <c r="E12" s="286"/>
      <c r="F12" s="2"/>
      <c r="G12" s="24"/>
      <c r="H12" s="25"/>
      <c r="I12" s="25"/>
      <c r="J12" s="25"/>
      <c r="K12" s="25"/>
      <c r="L12" s="25"/>
      <c r="M12" s="25"/>
      <c r="N12" s="25"/>
      <c r="O12" s="26"/>
      <c r="P12" s="2"/>
    </row>
    <row r="13" spans="1:25" ht="12.75" customHeight="1" x14ac:dyDescent="0.2">
      <c r="B13" s="285" t="s">
        <v>49</v>
      </c>
      <c r="C13" s="285"/>
      <c r="D13" s="286" t="s">
        <v>100</v>
      </c>
      <c r="E13" s="286"/>
      <c r="F13" s="2"/>
      <c r="G13" s="287" t="s">
        <v>338</v>
      </c>
      <c r="H13" s="288"/>
      <c r="I13" s="288"/>
      <c r="J13" s="288"/>
      <c r="K13" s="288"/>
      <c r="L13" s="288"/>
      <c r="M13" s="288"/>
      <c r="N13" s="288"/>
      <c r="O13" s="289"/>
      <c r="P13" s="2"/>
    </row>
    <row r="14" spans="1:25" x14ac:dyDescent="0.2">
      <c r="B14" s="285" t="s">
        <v>50</v>
      </c>
      <c r="C14" s="285"/>
      <c r="D14" s="286" t="s">
        <v>97</v>
      </c>
      <c r="E14" s="286"/>
      <c r="F14" s="2"/>
      <c r="G14" s="287"/>
      <c r="H14" s="288"/>
      <c r="I14" s="288"/>
      <c r="J14" s="288"/>
      <c r="K14" s="288"/>
      <c r="L14" s="288"/>
      <c r="M14" s="288"/>
      <c r="N14" s="288"/>
      <c r="O14" s="289"/>
      <c r="P14" s="2"/>
    </row>
    <row r="15" spans="1:25" x14ac:dyDescent="0.2">
      <c r="B15" s="285" t="s">
        <v>51</v>
      </c>
      <c r="C15" s="285"/>
      <c r="D15" s="286" t="s">
        <v>380</v>
      </c>
      <c r="E15" s="286"/>
      <c r="F15" s="2"/>
      <c r="G15" s="287"/>
      <c r="H15" s="288"/>
      <c r="I15" s="288"/>
      <c r="J15" s="288"/>
      <c r="K15" s="288"/>
      <c r="L15" s="288"/>
      <c r="M15" s="288"/>
      <c r="N15" s="288"/>
      <c r="O15" s="289"/>
      <c r="P15" s="2"/>
    </row>
    <row r="16" spans="1:25" x14ac:dyDescent="0.2">
      <c r="B16" s="285" t="s">
        <v>52</v>
      </c>
      <c r="C16" s="285"/>
      <c r="D16" s="286" t="s">
        <v>93</v>
      </c>
      <c r="E16" s="286"/>
      <c r="F16" s="2"/>
      <c r="G16" s="287"/>
      <c r="H16" s="288"/>
      <c r="I16" s="288"/>
      <c r="J16" s="288"/>
      <c r="K16" s="288"/>
      <c r="L16" s="288"/>
      <c r="M16" s="288"/>
      <c r="N16" s="288"/>
      <c r="O16" s="289"/>
      <c r="P16" s="2"/>
    </row>
    <row r="17" spans="1:25" ht="23.45" customHeight="1" x14ac:dyDescent="0.2">
      <c r="B17" s="273" t="s">
        <v>53</v>
      </c>
      <c r="C17" s="275"/>
      <c r="D17" s="290"/>
      <c r="E17" s="290"/>
      <c r="F17" s="2"/>
      <c r="G17" s="27" t="s">
        <v>339</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76" t="s">
        <v>54</v>
      </c>
      <c r="C20" s="277"/>
      <c r="D20" s="277"/>
      <c r="E20" s="277"/>
      <c r="F20" s="277"/>
      <c r="G20" s="277"/>
      <c r="H20" s="277"/>
      <c r="I20" s="277"/>
      <c r="J20" s="277"/>
      <c r="K20" s="277"/>
      <c r="L20" s="277"/>
      <c r="M20" s="277"/>
      <c r="N20" s="277"/>
      <c r="O20" s="277"/>
      <c r="P20" s="277"/>
      <c r="Q20" s="278"/>
      <c r="R20" s="19"/>
      <c r="S20" s="19"/>
      <c r="T20" s="19"/>
      <c r="U20" s="19"/>
      <c r="V20" s="19"/>
      <c r="W20" s="19"/>
      <c r="X20" s="19"/>
      <c r="Y20" s="19"/>
    </row>
    <row r="21" spans="1:25" x14ac:dyDescent="0.2">
      <c r="B21" s="6"/>
      <c r="C21" s="2"/>
      <c r="D21" s="2"/>
      <c r="E21" s="2"/>
      <c r="F21" s="2"/>
      <c r="G21" s="30" t="s">
        <v>55</v>
      </c>
      <c r="H21" s="2"/>
      <c r="J21" s="2"/>
      <c r="K21" s="2"/>
      <c r="L21" s="2"/>
      <c r="M21" s="2"/>
      <c r="N21" s="2"/>
      <c r="O21" s="2"/>
      <c r="P21" s="2"/>
    </row>
    <row r="22" spans="1:25" x14ac:dyDescent="0.2">
      <c r="B22" s="6"/>
      <c r="C22" s="31" t="s">
        <v>56</v>
      </c>
      <c r="D22" s="31" t="s">
        <v>57</v>
      </c>
      <c r="E22" s="31" t="s">
        <v>58</v>
      </c>
      <c r="F22" s="31" t="s">
        <v>59</v>
      </c>
      <c r="G22" s="31" t="s">
        <v>60</v>
      </c>
      <c r="H22" s="31" t="s">
        <v>61</v>
      </c>
      <c r="I22" s="31" t="s">
        <v>62</v>
      </c>
      <c r="J22" s="279" t="s">
        <v>63</v>
      </c>
      <c r="K22" s="279"/>
      <c r="L22" s="279"/>
      <c r="M22" s="279"/>
      <c r="N22" s="279"/>
      <c r="O22" s="279"/>
      <c r="P22" s="279"/>
      <c r="Q22" s="279"/>
    </row>
    <row r="23" spans="1:25" x14ac:dyDescent="0.2">
      <c r="B23" s="14">
        <f t="shared" ref="B23:B27" si="0">LEN(C23)</f>
        <v>13</v>
      </c>
      <c r="C23" s="32" t="s">
        <v>341</v>
      </c>
      <c r="D23" s="33"/>
      <c r="E23" s="248">
        <f>PS!D7</f>
        <v>772469521.40397382</v>
      </c>
      <c r="F23" s="248">
        <f>PS!C7</f>
        <v>647306743.53602529</v>
      </c>
      <c r="G23" s="248">
        <f>PS!E7</f>
        <v>910166315.69123232</v>
      </c>
      <c r="H23" s="36" t="s">
        <v>346</v>
      </c>
      <c r="I23" s="232">
        <v>1</v>
      </c>
      <c r="J23" s="283" t="s">
        <v>347</v>
      </c>
      <c r="K23" s="283"/>
      <c r="L23" s="283"/>
      <c r="M23" s="283"/>
      <c r="N23" s="283"/>
      <c r="O23" s="283"/>
      <c r="P23" s="283"/>
      <c r="Q23" s="283"/>
    </row>
    <row r="24" spans="1:25" x14ac:dyDescent="0.2">
      <c r="B24" s="14">
        <f t="shared" si="0"/>
        <v>13</v>
      </c>
      <c r="C24" s="32" t="s">
        <v>342</v>
      </c>
      <c r="E24" s="248">
        <f>PS!D8</f>
        <v>33600000</v>
      </c>
      <c r="F24" s="248">
        <f>PS!C8</f>
        <v>28400000</v>
      </c>
      <c r="G24" s="248">
        <f>PS!E8</f>
        <v>38800000</v>
      </c>
      <c r="H24" s="244" t="s">
        <v>346</v>
      </c>
      <c r="I24" s="138">
        <v>1</v>
      </c>
      <c r="J24" s="283" t="s">
        <v>348</v>
      </c>
      <c r="K24" s="283"/>
      <c r="L24" s="283"/>
      <c r="M24" s="283"/>
      <c r="N24" s="283"/>
      <c r="O24" s="283"/>
      <c r="P24" s="283"/>
      <c r="Q24" s="283"/>
    </row>
    <row r="25" spans="1:25" x14ac:dyDescent="0.2">
      <c r="B25" s="14">
        <f t="shared" si="0"/>
        <v>10</v>
      </c>
      <c r="C25" s="32" t="s">
        <v>343</v>
      </c>
      <c r="D25" s="33"/>
      <c r="E25" s="248">
        <f>PS!D9</f>
        <v>247186046.45566735</v>
      </c>
      <c r="F25" s="248">
        <f>PS!C9</f>
        <v>212181191.0021812</v>
      </c>
      <c r="G25" s="248">
        <f>PS!E9</f>
        <v>280031641.12148696</v>
      </c>
      <c r="H25" s="36" t="s">
        <v>331</v>
      </c>
      <c r="I25" s="35">
        <v>1</v>
      </c>
      <c r="J25" s="284" t="s">
        <v>349</v>
      </c>
      <c r="K25" s="284"/>
      <c r="L25" s="284"/>
      <c r="M25" s="284"/>
      <c r="N25" s="284"/>
      <c r="O25" s="284"/>
      <c r="P25" s="284"/>
      <c r="Q25" s="284"/>
    </row>
    <row r="26" spans="1:25" x14ac:dyDescent="0.2">
      <c r="B26" s="14"/>
      <c r="C26" s="243" t="s">
        <v>344</v>
      </c>
      <c r="D26" s="69" t="str">
        <f>CONCATENATE(C25,"*1000*.042/2.205")</f>
        <v>7_NG_deliv*1000*.042/2.205</v>
      </c>
      <c r="E26" s="248">
        <f>E25*1000*0.042/2.205</f>
        <v>4708305646.7746162</v>
      </c>
      <c r="F26" s="248">
        <f>F25*1000*0.042/2.205</f>
        <v>4041546495.2796426</v>
      </c>
      <c r="G26" s="248">
        <f>G25*1000*0.042/2.205</f>
        <v>5333936021.3616562</v>
      </c>
      <c r="H26" s="36" t="s">
        <v>40</v>
      </c>
      <c r="I26" s="35"/>
      <c r="J26" s="284" t="s">
        <v>350</v>
      </c>
      <c r="K26" s="284"/>
      <c r="L26" s="284"/>
      <c r="M26" s="284"/>
      <c r="N26" s="284"/>
      <c r="O26" s="284"/>
      <c r="P26" s="284"/>
      <c r="Q26" s="284"/>
    </row>
    <row r="27" spans="1:25" x14ac:dyDescent="0.2">
      <c r="B27" s="14">
        <f t="shared" si="0"/>
        <v>12</v>
      </c>
      <c r="C27" s="32" t="s">
        <v>334</v>
      </c>
      <c r="D27" s="32" t="str">
        <f>CONCATENATE("(",C23,"+",C24,")*1000/2.826/",C26)</f>
        <v>(7_COMB_CO2_5M+7_COMB_CO2_1M)*1000/2.826/7_NG_deliv_kg</v>
      </c>
      <c r="E27" s="248">
        <f>(E23+E24)*1000/2.826/E26</f>
        <v>60.580896333351049</v>
      </c>
      <c r="F27" s="249">
        <f>(F23+F24)*1000/2.826/F26</f>
        <v>59.161410029777912</v>
      </c>
      <c r="G27" s="249">
        <f>(G23+G24)*1000/2.826/G26</f>
        <v>62.955088297073715</v>
      </c>
      <c r="H27" s="36" t="s">
        <v>40</v>
      </c>
      <c r="I27" s="35"/>
      <c r="J27" s="284" t="s">
        <v>379</v>
      </c>
      <c r="K27" s="284"/>
      <c r="L27" s="284"/>
      <c r="M27" s="284"/>
      <c r="N27" s="284"/>
      <c r="O27" s="284"/>
      <c r="P27" s="284"/>
      <c r="Q27" s="284"/>
    </row>
    <row r="28" spans="1:25" x14ac:dyDescent="0.2">
      <c r="B28" s="14">
        <f t="shared" ref="B28" si="1">LEN(C28)</f>
        <v>16</v>
      </c>
      <c r="C28" s="32" t="s">
        <v>345</v>
      </c>
      <c r="D28" s="32" t="str">
        <f>CONCATENATE("1+",C27)</f>
        <v>1+NG_combusted</v>
      </c>
      <c r="E28" s="250">
        <f>1+E27</f>
        <v>61.580896333351049</v>
      </c>
      <c r="F28" s="250">
        <f>1+F27</f>
        <v>60.161410029777912</v>
      </c>
      <c r="G28" s="250">
        <f>1+G27</f>
        <v>63.955088297073715</v>
      </c>
      <c r="H28" s="36" t="s">
        <v>40</v>
      </c>
      <c r="I28" s="35"/>
      <c r="J28" s="284" t="s">
        <v>351</v>
      </c>
      <c r="K28" s="284"/>
      <c r="L28" s="284"/>
      <c r="M28" s="284"/>
      <c r="N28" s="284"/>
      <c r="O28" s="284"/>
      <c r="P28" s="284"/>
      <c r="Q28" s="284"/>
    </row>
    <row r="29" spans="1:25" x14ac:dyDescent="0.2">
      <c r="B29" s="6"/>
      <c r="C29" s="37" t="s">
        <v>64</v>
      </c>
      <c r="D29" s="38" t="s">
        <v>65</v>
      </c>
      <c r="E29" s="34"/>
      <c r="F29" s="213"/>
      <c r="G29" s="214"/>
      <c r="H29" s="36"/>
      <c r="I29" s="39"/>
      <c r="J29" s="284"/>
      <c r="K29" s="284"/>
      <c r="L29" s="284"/>
      <c r="M29" s="284"/>
      <c r="N29" s="284"/>
      <c r="O29" s="284"/>
      <c r="P29" s="284"/>
      <c r="Q29" s="284"/>
    </row>
    <row r="30" spans="1:25" ht="13.5" thickBot="1" x14ac:dyDescent="0.25">
      <c r="B30" s="6"/>
      <c r="C30" s="2"/>
      <c r="D30" s="2"/>
      <c r="E30" s="2"/>
      <c r="F30" s="2"/>
      <c r="G30" s="2"/>
      <c r="H30" s="2"/>
      <c r="J30" s="2"/>
      <c r="K30" s="2"/>
      <c r="L30" s="2"/>
      <c r="M30" s="2"/>
      <c r="N30" s="2"/>
      <c r="O30" s="2"/>
      <c r="P30" s="2"/>
    </row>
    <row r="31" spans="1:25" s="20" customFormat="1" ht="15.75" customHeight="1" thickBot="1" x14ac:dyDescent="0.25">
      <c r="A31" s="19"/>
      <c r="B31" s="276" t="s">
        <v>66</v>
      </c>
      <c r="C31" s="277"/>
      <c r="D31" s="277"/>
      <c r="E31" s="277"/>
      <c r="F31" s="277"/>
      <c r="G31" s="277"/>
      <c r="H31" s="277"/>
      <c r="I31" s="277"/>
      <c r="J31" s="277"/>
      <c r="K31" s="277"/>
      <c r="L31" s="277"/>
      <c r="M31" s="277"/>
      <c r="N31" s="277"/>
      <c r="O31" s="277"/>
      <c r="P31" s="277"/>
      <c r="Q31" s="278"/>
      <c r="R31" s="19"/>
      <c r="S31" s="19"/>
      <c r="T31" s="19"/>
      <c r="U31" s="19"/>
      <c r="V31" s="19"/>
      <c r="W31" s="19"/>
      <c r="X31" s="19"/>
      <c r="Y31" s="19"/>
    </row>
    <row r="32" spans="1:25" x14ac:dyDescent="0.2">
      <c r="B32" s="6"/>
      <c r="C32" s="2"/>
      <c r="D32" s="2"/>
      <c r="E32" s="2"/>
      <c r="F32" s="2"/>
      <c r="G32" s="2"/>
      <c r="H32" s="30" t="s">
        <v>67</v>
      </c>
      <c r="J32" s="2"/>
      <c r="K32" s="2"/>
      <c r="L32" s="2"/>
      <c r="M32" s="2"/>
      <c r="N32" s="2"/>
      <c r="O32" s="2"/>
      <c r="P32" s="2"/>
    </row>
    <row r="33" spans="1:25" x14ac:dyDescent="0.2">
      <c r="B33" s="6"/>
      <c r="C33" s="31" t="s">
        <v>68</v>
      </c>
      <c r="D33" s="31" t="s">
        <v>69</v>
      </c>
      <c r="E33" s="31" t="s">
        <v>58</v>
      </c>
      <c r="F33" s="31" t="s">
        <v>70</v>
      </c>
      <c r="G33" s="31" t="s">
        <v>68</v>
      </c>
      <c r="H33" s="31" t="s">
        <v>61</v>
      </c>
      <c r="I33" s="31" t="s">
        <v>71</v>
      </c>
      <c r="J33" s="31" t="s">
        <v>72</v>
      </c>
      <c r="K33" s="31" t="s">
        <v>73</v>
      </c>
      <c r="L33" s="31" t="s">
        <v>74</v>
      </c>
      <c r="M33" s="31" t="s">
        <v>62</v>
      </c>
      <c r="N33" s="31" t="s">
        <v>17</v>
      </c>
      <c r="O33" s="279" t="s">
        <v>63</v>
      </c>
      <c r="P33" s="279"/>
      <c r="Q33" s="279"/>
      <c r="X33" s="19"/>
      <c r="Y33" s="19"/>
    </row>
    <row r="34" spans="1:25" ht="14.25" customHeight="1" x14ac:dyDescent="0.2">
      <c r="B34" s="6"/>
      <c r="C34" s="40" t="str">
        <f>C28</f>
        <v>NG_transpipeline</v>
      </c>
      <c r="D34" s="41" t="s">
        <v>330</v>
      </c>
      <c r="E34" s="42">
        <v>1</v>
      </c>
      <c r="F34" s="42" t="s">
        <v>40</v>
      </c>
      <c r="G34" s="223">
        <f>IF($C34="",1,VLOOKUP($C34,$C$22:$H$29,3,FALSE))</f>
        <v>61.580896333351049</v>
      </c>
      <c r="H34" s="44" t="str">
        <f>IF($C34="","",VLOOKUP($C34,$C$22:$H$29,6,FALSE))</f>
        <v>kg</v>
      </c>
      <c r="I34" s="224">
        <f>IF(D34="","",E34*G34*$D$5)</f>
        <v>61.580896333351049</v>
      </c>
      <c r="J34" s="42" t="s">
        <v>40</v>
      </c>
      <c r="K34" s="46" t="s">
        <v>90</v>
      </c>
      <c r="L34" s="42"/>
      <c r="M34" s="47"/>
      <c r="N34" s="47"/>
      <c r="O34" s="280" t="s">
        <v>381</v>
      </c>
      <c r="P34" s="280"/>
      <c r="Q34" s="280"/>
      <c r="X34" s="19"/>
      <c r="Y34" s="19"/>
    </row>
    <row r="35" spans="1:25" x14ac:dyDescent="0.2">
      <c r="B35" s="6"/>
      <c r="C35" s="32"/>
      <c r="D35" s="48"/>
      <c r="E35" s="42"/>
      <c r="F35" s="42"/>
      <c r="G35" s="43"/>
      <c r="H35" s="44"/>
      <c r="I35" s="45"/>
      <c r="J35" s="42"/>
      <c r="K35" s="46"/>
      <c r="L35" s="42"/>
      <c r="M35" s="47"/>
      <c r="N35" s="47"/>
      <c r="O35" s="281"/>
      <c r="P35" s="281"/>
      <c r="Q35" s="281"/>
      <c r="X35" s="19"/>
      <c r="Y35" s="19"/>
    </row>
    <row r="36" spans="1:25" x14ac:dyDescent="0.2">
      <c r="B36" s="6"/>
      <c r="C36" s="50" t="s">
        <v>64</v>
      </c>
      <c r="D36" s="38" t="s">
        <v>65</v>
      </c>
      <c r="E36" s="51" t="s">
        <v>75</v>
      </c>
      <c r="F36" s="38"/>
      <c r="G36" s="38"/>
      <c r="H36" s="38"/>
      <c r="I36" s="51" t="s">
        <v>76</v>
      </c>
      <c r="J36" s="38"/>
      <c r="K36" s="51"/>
      <c r="L36" s="38" t="s">
        <v>77</v>
      </c>
      <c r="M36" s="52"/>
      <c r="N36" s="52"/>
      <c r="O36" s="272"/>
      <c r="P36" s="272"/>
      <c r="Q36" s="272"/>
      <c r="X36" s="19"/>
      <c r="Y36" s="19"/>
    </row>
    <row r="37" spans="1:25" s="2" customFormat="1" ht="13.5" thickBot="1" x14ac:dyDescent="0.25">
      <c r="B37" s="6"/>
      <c r="X37" s="19"/>
      <c r="Y37" s="19"/>
    </row>
    <row r="38" spans="1:25" s="20" customFormat="1" ht="15.75" customHeight="1" thickBot="1" x14ac:dyDescent="0.25">
      <c r="A38" s="19"/>
      <c r="B38" s="276" t="s">
        <v>78</v>
      </c>
      <c r="C38" s="277"/>
      <c r="D38" s="277"/>
      <c r="E38" s="277"/>
      <c r="F38" s="277"/>
      <c r="G38" s="277"/>
      <c r="H38" s="277"/>
      <c r="I38" s="277"/>
      <c r="J38" s="277"/>
      <c r="K38" s="277"/>
      <c r="L38" s="277"/>
      <c r="M38" s="277"/>
      <c r="N38" s="277"/>
      <c r="O38" s="277"/>
      <c r="P38" s="277"/>
      <c r="Q38" s="278"/>
      <c r="R38" s="19"/>
      <c r="S38" s="19"/>
      <c r="T38" s="19"/>
      <c r="U38" s="19"/>
      <c r="V38" s="19"/>
      <c r="W38" s="19"/>
      <c r="X38" s="19"/>
      <c r="Y38" s="19"/>
    </row>
    <row r="39" spans="1:25" x14ac:dyDescent="0.2">
      <c r="B39" s="6"/>
      <c r="C39" s="2"/>
      <c r="D39" s="2"/>
      <c r="E39" s="2"/>
      <c r="F39" s="2"/>
      <c r="G39" s="2"/>
      <c r="H39" s="30" t="s">
        <v>79</v>
      </c>
      <c r="J39" s="2"/>
      <c r="K39" s="2"/>
      <c r="L39" s="2"/>
      <c r="M39" s="2"/>
      <c r="N39" s="2"/>
      <c r="O39" s="2"/>
      <c r="P39" s="2"/>
      <c r="X39" s="19"/>
      <c r="Y39" s="19"/>
    </row>
    <row r="40" spans="1:25" x14ac:dyDescent="0.2">
      <c r="B40" s="6"/>
      <c r="C40" s="31" t="s">
        <v>68</v>
      </c>
      <c r="D40" s="31" t="s">
        <v>69</v>
      </c>
      <c r="E40" s="31" t="s">
        <v>58</v>
      </c>
      <c r="F40" s="31" t="s">
        <v>70</v>
      </c>
      <c r="G40" s="31" t="s">
        <v>68</v>
      </c>
      <c r="H40" s="31" t="s">
        <v>61</v>
      </c>
      <c r="I40" s="31" t="s">
        <v>71</v>
      </c>
      <c r="J40" s="31" t="s">
        <v>72</v>
      </c>
      <c r="K40" s="31" t="s">
        <v>73</v>
      </c>
      <c r="L40" s="31" t="s">
        <v>74</v>
      </c>
      <c r="M40" s="31" t="s">
        <v>62</v>
      </c>
      <c r="N40" s="31" t="s">
        <v>17</v>
      </c>
      <c r="O40" s="279" t="s">
        <v>63</v>
      </c>
      <c r="P40" s="279"/>
      <c r="Q40" s="279"/>
      <c r="X40" s="19"/>
      <c r="Y40" s="19"/>
    </row>
    <row r="41" spans="1:25" x14ac:dyDescent="0.2">
      <c r="B41" s="6"/>
      <c r="C41" s="53"/>
      <c r="D41" s="54" t="s">
        <v>311</v>
      </c>
      <c r="E41" s="55">
        <v>1</v>
      </c>
      <c r="F41" s="55" t="str">
        <f>J41</f>
        <v>kg NG</v>
      </c>
      <c r="G41" s="43">
        <f>IF($C41="",1,VLOOKUP($C41,$C$22:$H$29,3,FALSE))</f>
        <v>1</v>
      </c>
      <c r="H41" s="44" t="str">
        <f>IF($C41="","",VLOOKUP($C41,$C$22:$H$29,6,FALSE))</f>
        <v/>
      </c>
      <c r="I41" s="45">
        <f t="shared" ref="I41:I43" si="2">IF(D41="","",E41*G41*$D$5)</f>
        <v>1</v>
      </c>
      <c r="J41" s="55" t="s">
        <v>312</v>
      </c>
      <c r="K41" s="46" t="s">
        <v>90</v>
      </c>
      <c r="L41" s="42"/>
      <c r="M41" s="56"/>
      <c r="N41" s="56"/>
      <c r="O41" s="282" t="s">
        <v>80</v>
      </c>
      <c r="P41" s="282"/>
      <c r="Q41" s="282"/>
      <c r="X41" s="19"/>
      <c r="Y41" s="19"/>
    </row>
    <row r="42" spans="1:25" x14ac:dyDescent="0.2">
      <c r="B42" s="6"/>
      <c r="C42" s="49" t="str">
        <f>C27</f>
        <v>NG_combusted</v>
      </c>
      <c r="D42" s="57" t="s">
        <v>335</v>
      </c>
      <c r="E42" s="55">
        <v>1</v>
      </c>
      <c r="F42" s="55" t="str">
        <f t="shared" ref="F42" si="3">J42</f>
        <v>kg NG</v>
      </c>
      <c r="G42" s="43">
        <f>IF($C42="",1,VLOOKUP($C42,$C$22:$H$29,3,FALSE))</f>
        <v>60.580896333351049</v>
      </c>
      <c r="H42" s="44" t="str">
        <f>IF($C42="","",VLOOKUP($C42,$C$22:$H$29,6,FALSE))</f>
        <v>kg</v>
      </c>
      <c r="I42" s="215">
        <f t="shared" si="2"/>
        <v>60.580896333351049</v>
      </c>
      <c r="J42" s="55" t="s">
        <v>312</v>
      </c>
      <c r="K42" s="46" t="s">
        <v>90</v>
      </c>
      <c r="L42" s="42"/>
      <c r="M42" s="47"/>
      <c r="N42" s="47"/>
      <c r="O42" s="269" t="str">
        <f>J27</f>
        <v>[kg] Quantity of natural gas that is combusted for energy per unit of natural gas distributed. Formula uses an emission factor of 2.826 kg CO2 per combustion os 1 kg of NG.</v>
      </c>
      <c r="P42" s="270"/>
      <c r="Q42" s="271"/>
      <c r="X42" s="19"/>
      <c r="Y42" s="19"/>
    </row>
    <row r="43" spans="1:25" x14ac:dyDescent="0.2">
      <c r="B43" s="6"/>
      <c r="C43" s="49"/>
      <c r="D43" s="57"/>
      <c r="E43" s="55"/>
      <c r="F43" s="55"/>
      <c r="G43" s="43">
        <f>IF($C43="",1,VLOOKUP($C43,$C$22:$H$29,3,FALSE))</f>
        <v>1</v>
      </c>
      <c r="H43" s="44" t="str">
        <f>IF($C43="","",VLOOKUP($C43,$C$22:$H$29,6,FALSE))</f>
        <v/>
      </c>
      <c r="I43" s="45" t="str">
        <f t="shared" si="2"/>
        <v/>
      </c>
      <c r="J43" s="55"/>
      <c r="K43" s="46"/>
      <c r="L43" s="42"/>
      <c r="M43" s="47"/>
      <c r="N43" s="47"/>
      <c r="O43" s="282"/>
      <c r="P43" s="282"/>
      <c r="Q43" s="282"/>
      <c r="X43" s="19"/>
      <c r="Y43" s="19"/>
    </row>
    <row r="44" spans="1:25" x14ac:dyDescent="0.2">
      <c r="B44" s="6"/>
      <c r="C44" s="50" t="s">
        <v>64</v>
      </c>
      <c r="D44" s="58" t="s">
        <v>65</v>
      </c>
      <c r="E44" s="51" t="s">
        <v>75</v>
      </c>
      <c r="F44" s="55"/>
      <c r="G44" s="59"/>
      <c r="H44" s="60"/>
      <c r="I44" s="60"/>
      <c r="J44" s="38"/>
      <c r="K44" s="51"/>
      <c r="L44" s="38" t="s">
        <v>77</v>
      </c>
      <c r="M44" s="52"/>
      <c r="N44" s="52"/>
      <c r="O44" s="272"/>
      <c r="P44" s="272"/>
      <c r="Q44" s="272"/>
      <c r="X44" s="19"/>
      <c r="Y44" s="19"/>
    </row>
    <row r="45" spans="1:25" x14ac:dyDescent="0.2">
      <c r="B45" s="6"/>
      <c r="C45" s="2"/>
      <c r="D45" s="2"/>
      <c r="E45" s="2"/>
      <c r="F45" s="2"/>
      <c r="G45" s="2"/>
      <c r="H45" s="2"/>
      <c r="J45" s="2"/>
      <c r="K45" s="2"/>
      <c r="L45" s="2"/>
      <c r="M45" s="2"/>
      <c r="N45" s="2"/>
      <c r="O45" s="2"/>
      <c r="P45" s="2"/>
      <c r="X45" s="19"/>
      <c r="Y45" s="19"/>
    </row>
    <row r="46" spans="1:25" ht="20.25" customHeight="1" x14ac:dyDescent="0.2">
      <c r="B46" s="6"/>
      <c r="C46" s="273" t="s">
        <v>81</v>
      </c>
      <c r="D46" s="274"/>
      <c r="E46" s="274"/>
      <c r="F46" s="274"/>
      <c r="G46" s="274"/>
      <c r="H46" s="274"/>
      <c r="I46" s="274"/>
      <c r="J46" s="274"/>
      <c r="K46" s="274"/>
      <c r="L46" s="274"/>
      <c r="M46" s="274"/>
      <c r="N46" s="274"/>
      <c r="O46" s="274"/>
      <c r="P46" s="274"/>
      <c r="Q46" s="275"/>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1" t="s">
        <v>82</v>
      </c>
      <c r="C98" s="2"/>
      <c r="D98" s="2"/>
      <c r="E98" s="2"/>
      <c r="F98" s="2"/>
      <c r="G98" s="2"/>
      <c r="H98" s="2"/>
      <c r="J98" s="2"/>
      <c r="K98" s="2"/>
      <c r="L98" s="2"/>
      <c r="M98" s="2"/>
      <c r="N98" s="2"/>
      <c r="O98" s="2"/>
      <c r="P98" s="2"/>
    </row>
    <row r="99" spans="1:25" s="62" customFormat="1" x14ac:dyDescent="0.2">
      <c r="A99" s="6"/>
      <c r="B99" s="6"/>
      <c r="C99" s="6" t="s">
        <v>83</v>
      </c>
      <c r="D99" s="6" t="s">
        <v>84</v>
      </c>
      <c r="E99" s="6" t="s">
        <v>85</v>
      </c>
      <c r="F99" s="6"/>
      <c r="G99" s="6"/>
      <c r="H99" s="6" t="s">
        <v>74</v>
      </c>
      <c r="I99" s="6"/>
      <c r="J99" s="6" t="s">
        <v>73</v>
      </c>
      <c r="K99" s="6"/>
      <c r="L99" s="6"/>
      <c r="M99" s="6"/>
      <c r="N99" s="6"/>
      <c r="O99" s="6"/>
      <c r="P99" s="6"/>
      <c r="Q99" s="6"/>
      <c r="R99" s="6"/>
      <c r="S99" s="6"/>
      <c r="T99" s="6"/>
      <c r="U99" s="6"/>
      <c r="V99" s="6"/>
      <c r="W99" s="6"/>
      <c r="X99" s="6"/>
      <c r="Y99" s="6"/>
    </row>
    <row r="100" spans="1:25" x14ac:dyDescent="0.2">
      <c r="B100" s="6"/>
      <c r="C100" s="63" t="s">
        <v>77</v>
      </c>
      <c r="D100" s="63" t="s">
        <v>77</v>
      </c>
      <c r="E100" s="63" t="s">
        <v>77</v>
      </c>
      <c r="F100" s="2"/>
      <c r="G100" s="2"/>
      <c r="H100" s="63" t="s">
        <v>77</v>
      </c>
      <c r="J100" s="2"/>
      <c r="K100" s="2"/>
      <c r="L100" s="2"/>
      <c r="M100" s="2"/>
      <c r="N100" s="2"/>
      <c r="O100" s="2"/>
      <c r="P100" s="2"/>
    </row>
    <row r="101" spans="1:25" s="2" customFormat="1" x14ac:dyDescent="0.2">
      <c r="B101" s="6"/>
      <c r="C101" s="14" t="s">
        <v>86</v>
      </c>
      <c r="D101" s="2" t="s">
        <v>87</v>
      </c>
      <c r="E101" s="2" t="s">
        <v>88</v>
      </c>
      <c r="H101" s="2" t="s">
        <v>89</v>
      </c>
      <c r="J101" s="2" t="s">
        <v>90</v>
      </c>
    </row>
    <row r="102" spans="1:25" s="2" customFormat="1" x14ac:dyDescent="0.2">
      <c r="B102" s="6"/>
      <c r="C102" s="2" t="s">
        <v>91</v>
      </c>
      <c r="D102" s="2" t="s">
        <v>92</v>
      </c>
      <c r="E102" s="2" t="s">
        <v>93</v>
      </c>
      <c r="H102" s="2" t="s">
        <v>94</v>
      </c>
      <c r="J102" s="2" t="s">
        <v>95</v>
      </c>
    </row>
    <row r="103" spans="1:25" s="2" customFormat="1" x14ac:dyDescent="0.2">
      <c r="B103" s="6"/>
      <c r="C103" s="2" t="s">
        <v>96</v>
      </c>
      <c r="D103" s="2" t="s">
        <v>97</v>
      </c>
      <c r="E103" s="2" t="s">
        <v>98</v>
      </c>
      <c r="H103" s="2" t="s">
        <v>99</v>
      </c>
    </row>
    <row r="104" spans="1:25" s="2" customFormat="1" x14ac:dyDescent="0.2">
      <c r="B104" s="6"/>
      <c r="C104" s="2" t="s">
        <v>100</v>
      </c>
      <c r="D104" s="2" t="s">
        <v>101</v>
      </c>
      <c r="E104" s="2" t="s">
        <v>102</v>
      </c>
      <c r="H104" s="2" t="s">
        <v>103</v>
      </c>
    </row>
    <row r="105" spans="1:25" s="2" customFormat="1" x14ac:dyDescent="0.2">
      <c r="B105" s="6"/>
      <c r="C105" s="2" t="s">
        <v>104</v>
      </c>
      <c r="E105" s="2" t="s">
        <v>105</v>
      </c>
      <c r="H105" s="2" t="s">
        <v>105</v>
      </c>
    </row>
    <row r="106" spans="1:25" s="2" customFormat="1" x14ac:dyDescent="0.2">
      <c r="B106" s="6"/>
      <c r="C106" s="2" t="s">
        <v>106</v>
      </c>
    </row>
    <row r="107" spans="1:25" s="2" customFormat="1" x14ac:dyDescent="0.2">
      <c r="B107" s="6"/>
      <c r="C107" s="2" t="s">
        <v>107</v>
      </c>
    </row>
    <row r="108" spans="1:25" s="2" customFormat="1" x14ac:dyDescent="0.2">
      <c r="B108" s="6"/>
      <c r="C108" s="2" t="s">
        <v>108</v>
      </c>
    </row>
    <row r="109" spans="1:25" s="2" customFormat="1" x14ac:dyDescent="0.2">
      <c r="B109" s="6"/>
      <c r="C109" s="14" t="s">
        <v>109</v>
      </c>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s="2" customFormat="1" x14ac:dyDescent="0.2">
      <c r="B116" s="6"/>
      <c r="C116" s="3"/>
      <c r="D116" s="3"/>
      <c r="E116" s="3"/>
      <c r="F116" s="3"/>
      <c r="G116" s="3"/>
      <c r="H116" s="3"/>
      <c r="J116" s="3"/>
      <c r="K116" s="3"/>
      <c r="L116" s="3"/>
      <c r="M116" s="3"/>
      <c r="N116" s="3"/>
      <c r="O116" s="3"/>
      <c r="P116" s="3"/>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sheetData>
  <sheetProtection formatCells="0" formatRows="0" insertRows="0" insertHyperlinks="0" deleteRows="0" selectLockedCells="1"/>
  <mergeCells count="47">
    <mergeCell ref="B11:C11"/>
    <mergeCell ref="D11:E11"/>
    <mergeCell ref="B1:Q1"/>
    <mergeCell ref="B2:Q2"/>
    <mergeCell ref="B4:C4"/>
    <mergeCell ref="D4:E4"/>
    <mergeCell ref="B5:C5"/>
    <mergeCell ref="G5:J5"/>
    <mergeCell ref="B6:C6"/>
    <mergeCell ref="D6:O6"/>
    <mergeCell ref="B8:Q8"/>
    <mergeCell ref="B10:C10"/>
    <mergeCell ref="D10:E10"/>
    <mergeCell ref="J29:Q29"/>
    <mergeCell ref="J27:Q27"/>
    <mergeCell ref="B12:C12"/>
    <mergeCell ref="D12:E12"/>
    <mergeCell ref="B13:C13"/>
    <mergeCell ref="D13:E13"/>
    <mergeCell ref="G13:O16"/>
    <mergeCell ref="B14:C14"/>
    <mergeCell ref="D14:E14"/>
    <mergeCell ref="B15:C15"/>
    <mergeCell ref="D15:E15"/>
    <mergeCell ref="B16:C16"/>
    <mergeCell ref="D16:E16"/>
    <mergeCell ref="J28:Q28"/>
    <mergeCell ref="B17:C17"/>
    <mergeCell ref="D17:E17"/>
    <mergeCell ref="B20:Q20"/>
    <mergeCell ref="J22:Q22"/>
    <mergeCell ref="J23:Q23"/>
    <mergeCell ref="J26:Q26"/>
    <mergeCell ref="J25:Q25"/>
    <mergeCell ref="J24:Q24"/>
    <mergeCell ref="O42:Q42"/>
    <mergeCell ref="O44:Q44"/>
    <mergeCell ref="C46:Q46"/>
    <mergeCell ref="B31:Q31"/>
    <mergeCell ref="O33:Q33"/>
    <mergeCell ref="O34:Q34"/>
    <mergeCell ref="O35:Q35"/>
    <mergeCell ref="O43:Q43"/>
    <mergeCell ref="B38:Q38"/>
    <mergeCell ref="O40:Q40"/>
    <mergeCell ref="O41:Q41"/>
    <mergeCell ref="O36:Q36"/>
  </mergeCells>
  <conditionalFormatting sqref="H41 H34:H35 H43:H44">
    <cfRule type="cellIs" dxfId="7" priority="42" stopIfTrue="1" operator="equal">
      <formula>0</formula>
    </cfRule>
  </conditionalFormatting>
  <conditionalFormatting sqref="G41 G34:G35 G43:G44">
    <cfRule type="cellIs" dxfId="6" priority="41" stopIfTrue="1" operator="equal">
      <formula>1</formula>
    </cfRule>
  </conditionalFormatting>
  <conditionalFormatting sqref="H42">
    <cfRule type="cellIs" dxfId="5" priority="2" stopIfTrue="1" operator="equal">
      <formula>0</formula>
    </cfRule>
  </conditionalFormatting>
  <conditionalFormatting sqref="G42">
    <cfRule type="cellIs" dxfId="4" priority="1" stopIfTrue="1" operator="equal">
      <formula>1</formula>
    </cfRule>
  </conditionalFormatting>
  <dataValidations count="7">
    <dataValidation type="list" allowBlank="1" showInputMessage="1" showErrorMessage="1" sqref="WVT983028:WVT983035 JH41 L41:L43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WVT41" xr:uid="{00000000-0002-0000-0100-000000000000}">
      <formula1>$H$100:$H$105</formula1>
    </dataValidation>
    <dataValidation type="list" allowBlank="1" showInputMessage="1" showErrorMessage="1" sqref="WVS983028:WVS983035 K41:K43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K34:K35 JG34:JG35 TC34:TC35 ACY34:ACY35 AMU34:AMU35 AWQ34:AWQ35 BGM34:BGM35 BQI34:BQI35 CAE34:CAE35 CKA34:CKA35 CTW34:CTW35 DDS34:DDS35 DNO34:DNO35 DXK34:DXK35 EHG34:EHG35 ERC34:ERC35 FAY34:FAY35 FKU34:FKU35 FUQ34:FUQ35 GEM34:GEM35 GOI34:GOI35 GYE34:GYE35 HIA34:HIA35 HRW34:HRW35 IBS34:IBS35 ILO34:ILO35 IVK34:IVK35 JFG34:JFG35 JPC34:JPC35 JYY34:JYY35 KIU34:KIU35 KSQ34:KSQ35 LCM34:LCM35 LMI34:LMI35 LWE34:LWE35 MGA34:MGA35 MPW34:MPW35 MZS34:MZS35 NJO34:NJO35 NTK34:NTK35 ODG34:ODG35 ONC34:ONC35 OWY34:OWY35 PGU34:PGU35 PQQ34:PQQ35 QAM34:QAM35 QKI34:QKI35 QUE34:QUE35 REA34:REA35 RNW34:RNW35 RXS34:RXS35 SHO34:SHO35 SRK34:SRK35 TBG34:TBG35 TLC34:TLC35 TUY34:TUY35 UEU34:UEU35 UOQ34:UOQ35 UYM34:UYM35 VII34:VII35 VSE34:VSE35 WCA34:WCA35 WLW34:WLW35 WVS34:WVS35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WVS41" xr:uid="{00000000-0002-0000-0100-000001000000}">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xr:uid="{00000000-0002-0000-0100-000003000000}">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xr:uid="{00000000-0002-0000-0100-000004000000}">
      <formula1>$C$100:$C$109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xr:uid="{00000000-0002-0000-0100-000005000000}">
      <formula1>$D$100:$D$104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xr:uid="{00000000-0002-0000-0100-000006000000}">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266700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DN43"/>
  <sheetViews>
    <sheetView tabSelected="1" zoomScale="85" zoomScaleNormal="85" workbookViewId="0">
      <selection activeCell="D8" sqref="D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2" t="s">
        <v>13</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c r="BA1" s="312"/>
      <c r="BB1" s="312"/>
      <c r="BC1" s="312"/>
      <c r="BD1" s="312"/>
      <c r="BE1" s="312"/>
      <c r="BF1" s="312"/>
      <c r="BG1" s="312"/>
      <c r="BH1" s="312"/>
      <c r="BI1" s="312"/>
      <c r="BJ1" s="312"/>
      <c r="BK1" s="312"/>
      <c r="BL1" s="312"/>
      <c r="BM1" s="312"/>
      <c r="BN1" s="312"/>
      <c r="BO1" s="312"/>
      <c r="BP1" s="312"/>
      <c r="BQ1" s="312"/>
      <c r="BR1" s="312"/>
      <c r="BS1" s="312"/>
      <c r="BT1" s="312"/>
      <c r="BU1" s="312"/>
      <c r="BV1" s="312"/>
      <c r="BW1" s="312"/>
      <c r="BX1" s="312"/>
      <c r="BY1" s="312"/>
      <c r="BZ1" s="312"/>
      <c r="CA1" s="312"/>
      <c r="CB1" s="312"/>
      <c r="CC1" s="312"/>
      <c r="CD1" s="312"/>
      <c r="CE1" s="312"/>
      <c r="CF1" s="312"/>
      <c r="CG1" s="312"/>
      <c r="CH1" s="312"/>
      <c r="CI1" s="312"/>
      <c r="CJ1" s="312"/>
      <c r="CK1" s="312"/>
      <c r="CL1" s="312"/>
      <c r="CM1" s="220"/>
      <c r="CN1" s="220"/>
      <c r="CO1" s="220"/>
      <c r="CP1" s="174"/>
      <c r="CQ1" s="8"/>
      <c r="CR1" s="8"/>
      <c r="CS1" s="8"/>
      <c r="CT1" s="8"/>
      <c r="CU1" s="8"/>
      <c r="CV1" s="8"/>
      <c r="CW1" s="8"/>
      <c r="CX1" s="8"/>
      <c r="CY1" s="8"/>
      <c r="CZ1" s="8"/>
      <c r="DA1" s="8"/>
      <c r="DB1" s="8"/>
      <c r="DC1" s="8"/>
      <c r="DD1" s="8"/>
      <c r="DE1" s="8"/>
      <c r="DF1" s="8"/>
      <c r="DG1" s="8"/>
      <c r="DH1" s="8"/>
      <c r="DI1" s="8"/>
      <c r="DJ1" s="8"/>
      <c r="DK1" s="8"/>
      <c r="DL1" s="8"/>
      <c r="DM1" s="8"/>
      <c r="DN1" s="8"/>
    </row>
    <row r="2" spans="1:118" s="241" customFormat="1" ht="21" thickBot="1" x14ac:dyDescent="0.35">
      <c r="A2" s="236"/>
      <c r="B2" s="236"/>
      <c r="C2" s="236"/>
      <c r="D2" s="236"/>
      <c r="E2" s="236"/>
      <c r="F2" s="236">
        <v>8</v>
      </c>
      <c r="G2" s="236">
        <f>F2+1</f>
        <v>9</v>
      </c>
      <c r="H2" s="236">
        <f>G2+1</f>
        <v>10</v>
      </c>
      <c r="I2" s="236">
        <f>H2+2</f>
        <v>12</v>
      </c>
      <c r="J2" s="236">
        <f>I2+1</f>
        <v>13</v>
      </c>
      <c r="K2" s="236">
        <f>J2+1</f>
        <v>14</v>
      </c>
      <c r="L2" s="236">
        <f>K2+2</f>
        <v>16</v>
      </c>
      <c r="M2" s="236">
        <f>L2+1</f>
        <v>17</v>
      </c>
      <c r="N2" s="236">
        <f>M2+1</f>
        <v>18</v>
      </c>
      <c r="O2" s="236">
        <f>N2+2</f>
        <v>20</v>
      </c>
      <c r="P2" s="236">
        <f>O2+1</f>
        <v>21</v>
      </c>
      <c r="Q2" s="236">
        <f>P2+1</f>
        <v>22</v>
      </c>
      <c r="R2" s="236">
        <f>Q2+2</f>
        <v>24</v>
      </c>
      <c r="S2" s="236">
        <f>R2+1</f>
        <v>25</v>
      </c>
      <c r="T2" s="236">
        <f>S2+1</f>
        <v>26</v>
      </c>
      <c r="U2" s="236">
        <f>T2+2</f>
        <v>28</v>
      </c>
      <c r="V2" s="236">
        <f>U2+1</f>
        <v>29</v>
      </c>
      <c r="W2" s="236">
        <f>V2+1</f>
        <v>30</v>
      </c>
      <c r="X2" s="236">
        <f>W2+2</f>
        <v>32</v>
      </c>
      <c r="Y2" s="236">
        <f>X2+1</f>
        <v>33</v>
      </c>
      <c r="Z2" s="236">
        <f>Y2+1</f>
        <v>34</v>
      </c>
      <c r="AA2" s="236">
        <f>Z2+2</f>
        <v>36</v>
      </c>
      <c r="AB2" s="236">
        <f>AA2+1</f>
        <v>37</v>
      </c>
      <c r="AC2" s="236">
        <f>AB2+1</f>
        <v>38</v>
      </c>
      <c r="AD2" s="236">
        <f>AC2+2</f>
        <v>40</v>
      </c>
      <c r="AE2" s="236">
        <f>AD2+1</f>
        <v>41</v>
      </c>
      <c r="AF2" s="236">
        <f>AE2+1</f>
        <v>42</v>
      </c>
      <c r="AG2" s="236">
        <f>AF2+2</f>
        <v>44</v>
      </c>
      <c r="AH2" s="236">
        <f>AG2+1</f>
        <v>45</v>
      </c>
      <c r="AI2" s="236">
        <f>AH2+1</f>
        <v>46</v>
      </c>
      <c r="AJ2" s="236">
        <f>AI2+2</f>
        <v>48</v>
      </c>
      <c r="AK2" s="236">
        <f>AJ2+1</f>
        <v>49</v>
      </c>
      <c r="AL2" s="236">
        <f>AK2+1</f>
        <v>50</v>
      </c>
      <c r="AM2" s="236">
        <f>AL2+2</f>
        <v>52</v>
      </c>
      <c r="AN2" s="236">
        <f>AM2+1</f>
        <v>53</v>
      </c>
      <c r="AO2" s="236">
        <f>AN2+1</f>
        <v>54</v>
      </c>
      <c r="AP2" s="236">
        <f>AO2+2</f>
        <v>56</v>
      </c>
      <c r="AQ2" s="236">
        <f>AP2+1</f>
        <v>57</v>
      </c>
      <c r="AR2" s="236">
        <f>AQ2+1</f>
        <v>58</v>
      </c>
      <c r="AS2" s="236">
        <f>AR2+2</f>
        <v>60</v>
      </c>
      <c r="AT2" s="236">
        <f>AS2+1</f>
        <v>61</v>
      </c>
      <c r="AU2" s="236">
        <f>AT2+1</f>
        <v>62</v>
      </c>
      <c r="AV2" s="236">
        <f>AU2+2</f>
        <v>64</v>
      </c>
      <c r="AW2" s="236">
        <f>AV2+1</f>
        <v>65</v>
      </c>
      <c r="AX2" s="236">
        <f>AW2+1</f>
        <v>66</v>
      </c>
      <c r="AY2" s="236">
        <f>AX2+2</f>
        <v>68</v>
      </c>
      <c r="AZ2" s="236">
        <f>AY2+1</f>
        <v>69</v>
      </c>
      <c r="BA2" s="236">
        <f>AZ2+1</f>
        <v>70</v>
      </c>
      <c r="BB2" s="236">
        <f>BA2+2</f>
        <v>72</v>
      </c>
      <c r="BC2" s="236">
        <f>BB2+1</f>
        <v>73</v>
      </c>
      <c r="BD2" s="236">
        <f>BC2+1</f>
        <v>74</v>
      </c>
      <c r="BE2" s="236">
        <f>BD2+2</f>
        <v>76</v>
      </c>
      <c r="BF2" s="236">
        <f>BE2+1</f>
        <v>77</v>
      </c>
      <c r="BG2" s="236">
        <f>BF2+1</f>
        <v>78</v>
      </c>
      <c r="BH2" s="236">
        <f>BG2+2</f>
        <v>80</v>
      </c>
      <c r="BI2" s="236">
        <f>BH2+1</f>
        <v>81</v>
      </c>
      <c r="BJ2" s="236">
        <f>BI2+1</f>
        <v>82</v>
      </c>
      <c r="BK2" s="236">
        <f>BJ2+2</f>
        <v>84</v>
      </c>
      <c r="BL2" s="236">
        <f>BK2+1</f>
        <v>85</v>
      </c>
      <c r="BM2" s="236">
        <f>BL2+1</f>
        <v>86</v>
      </c>
      <c r="BN2" s="236">
        <f>BM2+2</f>
        <v>88</v>
      </c>
      <c r="BO2" s="236">
        <f>BN2+1</f>
        <v>89</v>
      </c>
      <c r="BP2" s="236">
        <f>BO2+1</f>
        <v>90</v>
      </c>
      <c r="BQ2" s="236">
        <f>BP2+2</f>
        <v>92</v>
      </c>
      <c r="BR2" s="236">
        <f>BQ2+1</f>
        <v>93</v>
      </c>
      <c r="BS2" s="236">
        <f>BR2+1</f>
        <v>94</v>
      </c>
      <c r="BT2" s="236">
        <f>BS2+2</f>
        <v>96</v>
      </c>
      <c r="BU2" s="236">
        <f>BT2+1</f>
        <v>97</v>
      </c>
      <c r="BV2" s="236">
        <f>BU2+1</f>
        <v>98</v>
      </c>
      <c r="BW2" s="236">
        <f>BV2+2</f>
        <v>100</v>
      </c>
      <c r="BX2" s="236">
        <f>BW2+1</f>
        <v>101</v>
      </c>
      <c r="BY2" s="236">
        <f>BX2+1</f>
        <v>102</v>
      </c>
      <c r="BZ2" s="236">
        <f>BY2+2</f>
        <v>104</v>
      </c>
      <c r="CA2" s="236">
        <f>BZ2+1</f>
        <v>105</v>
      </c>
      <c r="CB2" s="236">
        <f>CA2+1</f>
        <v>106</v>
      </c>
      <c r="CC2" s="236">
        <f>CB2+2</f>
        <v>108</v>
      </c>
      <c r="CD2" s="236">
        <f>CC2+1</f>
        <v>109</v>
      </c>
      <c r="CE2" s="236">
        <f>CD2+1</f>
        <v>110</v>
      </c>
      <c r="CF2" s="236">
        <f>CE2+2</f>
        <v>112</v>
      </c>
      <c r="CG2" s="236">
        <f>CF2+1</f>
        <v>113</v>
      </c>
      <c r="CH2" s="236">
        <f>CG2+1</f>
        <v>114</v>
      </c>
      <c r="CI2" s="236"/>
      <c r="CJ2" s="237"/>
      <c r="CK2" s="237"/>
      <c r="CL2" s="237"/>
      <c r="CM2" s="238"/>
      <c r="CN2" s="238"/>
      <c r="CO2" s="238"/>
      <c r="CP2" s="239"/>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row>
    <row r="3" spans="1:118" s="3" customFormat="1" ht="15" customHeight="1" x14ac:dyDescent="0.3">
      <c r="A3" s="64"/>
      <c r="B3" s="313" t="s">
        <v>56</v>
      </c>
      <c r="C3" s="206" t="s">
        <v>110</v>
      </c>
      <c r="D3" s="206"/>
      <c r="E3" s="206"/>
      <c r="F3" s="305" t="s">
        <v>111</v>
      </c>
      <c r="G3" s="306"/>
      <c r="H3" s="307"/>
      <c r="I3" s="305"/>
      <c r="J3" s="306"/>
      <c r="K3" s="307"/>
      <c r="L3" s="305"/>
      <c r="M3" s="306"/>
      <c r="N3" s="307"/>
      <c r="O3" s="305"/>
      <c r="P3" s="306"/>
      <c r="Q3" s="307"/>
      <c r="R3" s="305"/>
      <c r="S3" s="306"/>
      <c r="T3" s="307"/>
      <c r="U3" s="305"/>
      <c r="V3" s="306"/>
      <c r="W3" s="307"/>
      <c r="X3" s="305"/>
      <c r="Y3" s="306"/>
      <c r="Z3" s="307"/>
      <c r="AA3" s="305"/>
      <c r="AB3" s="306"/>
      <c r="AC3" s="307"/>
      <c r="AD3" s="305"/>
      <c r="AE3" s="306"/>
      <c r="AF3" s="307"/>
      <c r="AG3" s="305"/>
      <c r="AH3" s="306"/>
      <c r="AI3" s="307"/>
      <c r="AJ3" s="305"/>
      <c r="AK3" s="306"/>
      <c r="AL3" s="307"/>
      <c r="AM3" s="305"/>
      <c r="AN3" s="306"/>
      <c r="AO3" s="307"/>
      <c r="AP3" s="305"/>
      <c r="AQ3" s="306"/>
      <c r="AR3" s="307"/>
      <c r="AS3" s="305"/>
      <c r="AT3" s="306"/>
      <c r="AU3" s="307"/>
      <c r="AV3" s="305"/>
      <c r="AW3" s="306"/>
      <c r="AX3" s="307"/>
      <c r="AY3" s="305"/>
      <c r="AZ3" s="306"/>
      <c r="BA3" s="307"/>
      <c r="BB3" s="305"/>
      <c r="BC3" s="306"/>
      <c r="BD3" s="307"/>
      <c r="BE3" s="305"/>
      <c r="BF3" s="306"/>
      <c r="BG3" s="307"/>
      <c r="BH3" s="305"/>
      <c r="BI3" s="306"/>
      <c r="BJ3" s="307"/>
      <c r="BK3" s="305"/>
      <c r="BL3" s="306"/>
      <c r="BM3" s="307"/>
      <c r="BN3" s="305"/>
      <c r="BO3" s="306"/>
      <c r="BP3" s="307"/>
      <c r="BQ3" s="305"/>
      <c r="BR3" s="306"/>
      <c r="BS3" s="307"/>
      <c r="BT3" s="305"/>
      <c r="BU3" s="306"/>
      <c r="BV3" s="307"/>
      <c r="BW3" s="305"/>
      <c r="BX3" s="306"/>
      <c r="BY3" s="307"/>
      <c r="BZ3" s="305"/>
      <c r="CA3" s="306"/>
      <c r="CB3" s="307"/>
      <c r="CC3" s="305"/>
      <c r="CD3" s="306"/>
      <c r="CE3" s="307"/>
      <c r="CF3" s="305"/>
      <c r="CG3" s="306"/>
      <c r="CH3" s="307"/>
      <c r="CI3" s="315" t="s">
        <v>112</v>
      </c>
      <c r="CJ3" s="221"/>
      <c r="CK3" s="221"/>
      <c r="CL3" s="221"/>
      <c r="CM3" s="220"/>
      <c r="CN3" s="220"/>
      <c r="CO3" s="220"/>
      <c r="CP3" s="174"/>
      <c r="CQ3" s="174"/>
      <c r="CR3" s="174"/>
      <c r="CS3" s="174"/>
      <c r="CT3" s="174"/>
      <c r="CU3" s="174"/>
      <c r="CV3" s="174"/>
      <c r="CW3" s="8"/>
      <c r="CX3" s="8"/>
      <c r="CY3" s="8"/>
      <c r="CZ3" s="8"/>
      <c r="DA3" s="8"/>
      <c r="DB3" s="8"/>
      <c r="DC3" s="8"/>
      <c r="DD3" s="8"/>
      <c r="DE3" s="8"/>
      <c r="DF3" s="8"/>
      <c r="DG3" s="8"/>
      <c r="DH3" s="8"/>
      <c r="DI3" s="8"/>
      <c r="DJ3" s="8"/>
      <c r="DK3" s="8"/>
      <c r="DL3" s="8"/>
      <c r="DM3" s="8"/>
      <c r="DN3" s="8"/>
    </row>
    <row r="4" spans="1:118" ht="15" customHeight="1" x14ac:dyDescent="0.25">
      <c r="B4" s="314"/>
      <c r="C4" s="207">
        <v>1</v>
      </c>
      <c r="D4" s="212"/>
      <c r="E4" s="212"/>
      <c r="F4" s="65" t="str">
        <f t="shared" ref="F4:AK4" si="0">CONCATENATE(F14,F15)</f>
        <v>1L</v>
      </c>
      <c r="G4" s="66" t="str">
        <f t="shared" si="0"/>
        <v>1E</v>
      </c>
      <c r="H4" s="230" t="str">
        <f t="shared" si="0"/>
        <v>1H</v>
      </c>
      <c r="I4" s="65" t="str">
        <f t="shared" si="0"/>
        <v>2L</v>
      </c>
      <c r="J4" s="66" t="str">
        <f t="shared" si="0"/>
        <v>2E</v>
      </c>
      <c r="K4" s="230" t="str">
        <f t="shared" si="0"/>
        <v>2H</v>
      </c>
      <c r="L4" s="65" t="str">
        <f t="shared" si="0"/>
        <v>3L</v>
      </c>
      <c r="M4" s="66" t="str">
        <f t="shared" si="0"/>
        <v>3E</v>
      </c>
      <c r="N4" s="230" t="str">
        <f t="shared" si="0"/>
        <v>3H</v>
      </c>
      <c r="O4" s="65" t="str">
        <f t="shared" si="0"/>
        <v>4L</v>
      </c>
      <c r="P4" s="66" t="str">
        <f t="shared" si="0"/>
        <v>4E</v>
      </c>
      <c r="Q4" s="230" t="str">
        <f t="shared" si="0"/>
        <v>4H</v>
      </c>
      <c r="R4" s="65" t="str">
        <f t="shared" si="0"/>
        <v>5L</v>
      </c>
      <c r="S4" s="66" t="str">
        <f t="shared" si="0"/>
        <v>5E</v>
      </c>
      <c r="T4" s="230" t="str">
        <f t="shared" si="0"/>
        <v>5H</v>
      </c>
      <c r="U4" s="65" t="str">
        <f t="shared" si="0"/>
        <v>6L</v>
      </c>
      <c r="V4" s="66" t="str">
        <f t="shared" si="0"/>
        <v>6E</v>
      </c>
      <c r="W4" s="230" t="str">
        <f t="shared" si="0"/>
        <v>6H</v>
      </c>
      <c r="X4" s="65" t="str">
        <f t="shared" si="0"/>
        <v>7L</v>
      </c>
      <c r="Y4" s="66" t="str">
        <f t="shared" si="0"/>
        <v>7E</v>
      </c>
      <c r="Z4" s="230" t="str">
        <f t="shared" si="0"/>
        <v>7H</v>
      </c>
      <c r="AA4" s="65" t="str">
        <f t="shared" si="0"/>
        <v>8L</v>
      </c>
      <c r="AB4" s="66" t="str">
        <f t="shared" si="0"/>
        <v>8E</v>
      </c>
      <c r="AC4" s="230" t="str">
        <f t="shared" si="0"/>
        <v>8H</v>
      </c>
      <c r="AD4" s="65" t="str">
        <f t="shared" si="0"/>
        <v>9L</v>
      </c>
      <c r="AE4" s="66" t="str">
        <f t="shared" si="0"/>
        <v>9E</v>
      </c>
      <c r="AF4" s="230" t="str">
        <f t="shared" si="0"/>
        <v>9H</v>
      </c>
      <c r="AG4" s="65" t="str">
        <f t="shared" si="0"/>
        <v>10L</v>
      </c>
      <c r="AH4" s="66" t="str">
        <f t="shared" si="0"/>
        <v>10E</v>
      </c>
      <c r="AI4" s="230" t="str">
        <f t="shared" si="0"/>
        <v>10H</v>
      </c>
      <c r="AJ4" s="65" t="str">
        <f t="shared" si="0"/>
        <v>11L</v>
      </c>
      <c r="AK4" s="66" t="str">
        <f t="shared" si="0"/>
        <v>11E</v>
      </c>
      <c r="AL4" s="230" t="str">
        <f t="shared" ref="AL4:BQ4" si="1">CONCATENATE(AL14,AL15)</f>
        <v>11H</v>
      </c>
      <c r="AM4" s="65" t="str">
        <f t="shared" si="1"/>
        <v>12L</v>
      </c>
      <c r="AN4" s="66" t="str">
        <f t="shared" si="1"/>
        <v>12E</v>
      </c>
      <c r="AO4" s="230" t="str">
        <f t="shared" si="1"/>
        <v>12H</v>
      </c>
      <c r="AP4" s="65" t="str">
        <f t="shared" si="1"/>
        <v>13L</v>
      </c>
      <c r="AQ4" s="66" t="str">
        <f t="shared" si="1"/>
        <v>13E</v>
      </c>
      <c r="AR4" s="230" t="str">
        <f t="shared" si="1"/>
        <v>13H</v>
      </c>
      <c r="AS4" s="65" t="str">
        <f t="shared" si="1"/>
        <v>14L</v>
      </c>
      <c r="AT4" s="66" t="str">
        <f t="shared" si="1"/>
        <v>14E</v>
      </c>
      <c r="AU4" s="230" t="str">
        <f t="shared" si="1"/>
        <v>14H</v>
      </c>
      <c r="AV4" s="65" t="str">
        <f t="shared" si="1"/>
        <v>15L</v>
      </c>
      <c r="AW4" s="66" t="str">
        <f t="shared" si="1"/>
        <v>15E</v>
      </c>
      <c r="AX4" s="230" t="str">
        <f t="shared" si="1"/>
        <v>15H</v>
      </c>
      <c r="AY4" s="65" t="str">
        <f t="shared" si="1"/>
        <v>16L</v>
      </c>
      <c r="AZ4" s="66" t="str">
        <f t="shared" si="1"/>
        <v>16E</v>
      </c>
      <c r="BA4" s="230" t="str">
        <f t="shared" si="1"/>
        <v>16H</v>
      </c>
      <c r="BB4" s="65" t="str">
        <f t="shared" si="1"/>
        <v>17L</v>
      </c>
      <c r="BC4" s="66" t="str">
        <f t="shared" si="1"/>
        <v>17E</v>
      </c>
      <c r="BD4" s="230" t="str">
        <f t="shared" si="1"/>
        <v>17H</v>
      </c>
      <c r="BE4" s="65" t="str">
        <f t="shared" si="1"/>
        <v>18L</v>
      </c>
      <c r="BF4" s="66" t="str">
        <f t="shared" si="1"/>
        <v>18E</v>
      </c>
      <c r="BG4" s="230" t="str">
        <f t="shared" si="1"/>
        <v>18H</v>
      </c>
      <c r="BH4" s="65" t="str">
        <f t="shared" si="1"/>
        <v>19L</v>
      </c>
      <c r="BI4" s="66" t="str">
        <f t="shared" si="1"/>
        <v>19E</v>
      </c>
      <c r="BJ4" s="230" t="str">
        <f t="shared" si="1"/>
        <v>19H</v>
      </c>
      <c r="BK4" s="65" t="str">
        <f t="shared" si="1"/>
        <v>20L</v>
      </c>
      <c r="BL4" s="66" t="str">
        <f t="shared" si="1"/>
        <v>20E</v>
      </c>
      <c r="BM4" s="230" t="str">
        <f t="shared" si="1"/>
        <v>20H</v>
      </c>
      <c r="BN4" s="65" t="str">
        <f t="shared" si="1"/>
        <v>21L</v>
      </c>
      <c r="BO4" s="66" t="str">
        <f t="shared" si="1"/>
        <v>21E</v>
      </c>
      <c r="BP4" s="230" t="str">
        <f t="shared" si="1"/>
        <v>21H</v>
      </c>
      <c r="BQ4" s="65" t="str">
        <f t="shared" si="1"/>
        <v>22L</v>
      </c>
      <c r="BR4" s="66" t="str">
        <f t="shared" ref="BR4:CH4" si="2">CONCATENATE(BR14,BR15)</f>
        <v>22E</v>
      </c>
      <c r="BS4" s="230" t="str">
        <f t="shared" si="2"/>
        <v>22H</v>
      </c>
      <c r="BT4" s="65" t="str">
        <f t="shared" si="2"/>
        <v>23L</v>
      </c>
      <c r="BU4" s="66" t="str">
        <f t="shared" si="2"/>
        <v>23E</v>
      </c>
      <c r="BV4" s="230" t="str">
        <f t="shared" si="2"/>
        <v>23H</v>
      </c>
      <c r="BW4" s="65" t="str">
        <f t="shared" si="2"/>
        <v>24L</v>
      </c>
      <c r="BX4" s="66" t="str">
        <f t="shared" si="2"/>
        <v>24E</v>
      </c>
      <c r="BY4" s="230" t="str">
        <f t="shared" si="2"/>
        <v>24H</v>
      </c>
      <c r="BZ4" s="65" t="str">
        <f t="shared" si="2"/>
        <v>25L</v>
      </c>
      <c r="CA4" s="66" t="str">
        <f t="shared" si="2"/>
        <v>25E</v>
      </c>
      <c r="CB4" s="230" t="str">
        <f t="shared" si="2"/>
        <v>25H</v>
      </c>
      <c r="CC4" s="65" t="str">
        <f t="shared" si="2"/>
        <v>26L</v>
      </c>
      <c r="CD4" s="66" t="str">
        <f t="shared" si="2"/>
        <v>26E</v>
      </c>
      <c r="CE4" s="230" t="str">
        <f t="shared" si="2"/>
        <v>26H</v>
      </c>
      <c r="CF4" s="65" t="str">
        <f t="shared" si="2"/>
        <v>27L</v>
      </c>
      <c r="CG4" s="66" t="str">
        <f t="shared" si="2"/>
        <v>27E</v>
      </c>
      <c r="CH4" s="230" t="str">
        <f t="shared" si="2"/>
        <v>27H</v>
      </c>
      <c r="CI4" s="316"/>
      <c r="CQ4" s="222"/>
      <c r="CR4" s="222"/>
      <c r="CS4" s="222"/>
      <c r="CT4" s="222"/>
      <c r="CU4" s="222"/>
      <c r="CV4" s="222"/>
    </row>
    <row r="5" spans="1:118" ht="15" customHeight="1" x14ac:dyDescent="0.25">
      <c r="A5">
        <v>2</v>
      </c>
      <c r="B5" s="314"/>
      <c r="C5" s="208" t="str">
        <f>HLOOKUP(CONCATENATE($C$4,"L"),$F$4:$CH$9,$A5,FALSE)</f>
        <v>Appalachian - Shale</v>
      </c>
      <c r="D5" s="208" t="str">
        <f>C5</f>
        <v>Appalachian - Shale</v>
      </c>
      <c r="E5" s="208" t="str">
        <f>C5</f>
        <v>Appalachian - Shale</v>
      </c>
      <c r="F5" s="308" t="str">
        <f>G6</f>
        <v>Appalachian - Shale</v>
      </c>
      <c r="G5" s="309"/>
      <c r="H5" s="310"/>
      <c r="I5" s="308" t="str">
        <f>J6</f>
        <v>Gulf - Conventional</v>
      </c>
      <c r="J5" s="309"/>
      <c r="K5" s="310"/>
      <c r="L5" s="308" t="str">
        <f>M6</f>
        <v>Gulf - Shale</v>
      </c>
      <c r="M5" s="309"/>
      <c r="N5" s="310"/>
      <c r="O5" s="308" t="str">
        <f>P6</f>
        <v>Gulf - Tight</v>
      </c>
      <c r="P5" s="309"/>
      <c r="Q5" s="310"/>
      <c r="R5" s="308" t="str">
        <f>S6</f>
        <v>Arkla - Conventional</v>
      </c>
      <c r="S5" s="309"/>
      <c r="T5" s="310"/>
      <c r="U5" s="308" t="str">
        <f>V6</f>
        <v>Arkla - Shale</v>
      </c>
      <c r="V5" s="309"/>
      <c r="W5" s="310"/>
      <c r="X5" s="308" t="str">
        <f>Y6</f>
        <v>Arkla - Tight</v>
      </c>
      <c r="Y5" s="309"/>
      <c r="Z5" s="310"/>
      <c r="AA5" s="308" t="str">
        <f>AB6</f>
        <v>East Texas - Conventional</v>
      </c>
      <c r="AB5" s="309"/>
      <c r="AC5" s="310"/>
      <c r="AD5" s="308" t="str">
        <f>AE6</f>
        <v>East Texas - Shale</v>
      </c>
      <c r="AE5" s="309"/>
      <c r="AF5" s="310"/>
      <c r="AG5" s="308" t="str">
        <f>AH6</f>
        <v>East Texas - Tight</v>
      </c>
      <c r="AH5" s="309"/>
      <c r="AI5" s="310"/>
      <c r="AJ5" s="308" t="str">
        <f>AK6</f>
        <v>Arkoma - Conventional</v>
      </c>
      <c r="AK5" s="309"/>
      <c r="AL5" s="310"/>
      <c r="AM5" s="308" t="str">
        <f>AN6</f>
        <v>Arkoma - Shale</v>
      </c>
      <c r="AN5" s="309"/>
      <c r="AO5" s="310"/>
      <c r="AP5" s="308" t="str">
        <f>AQ6</f>
        <v>South Oklahoma - Shale</v>
      </c>
      <c r="AQ5" s="309"/>
      <c r="AR5" s="310"/>
      <c r="AS5" s="308" t="str">
        <f>AT6</f>
        <v>Anadarko - Conventional</v>
      </c>
      <c r="AT5" s="309"/>
      <c r="AU5" s="310"/>
      <c r="AV5" s="308" t="str">
        <f>AW6</f>
        <v>Anadarko - Shale</v>
      </c>
      <c r="AW5" s="309"/>
      <c r="AX5" s="310"/>
      <c r="AY5" s="308" t="str">
        <f>AZ6</f>
        <v>Anadarko - Tight</v>
      </c>
      <c r="AZ5" s="309"/>
      <c r="BA5" s="310"/>
      <c r="BB5" s="308" t="str">
        <f>BC6</f>
        <v>Strawn - Shale</v>
      </c>
      <c r="BC5" s="309"/>
      <c r="BD5" s="310"/>
      <c r="BE5" s="308" t="str">
        <f>BF6</f>
        <v>Fort Worth - Shale</v>
      </c>
      <c r="BF5" s="309"/>
      <c r="BG5" s="310"/>
      <c r="BH5" s="308" t="str">
        <f>BI6</f>
        <v>Permian - Conventional</v>
      </c>
      <c r="BI5" s="309"/>
      <c r="BJ5" s="310"/>
      <c r="BK5" s="308" t="str">
        <f>BL6</f>
        <v>Permian - Shale</v>
      </c>
      <c r="BL5" s="309"/>
      <c r="BM5" s="310"/>
      <c r="BN5" s="308" t="str">
        <f>BO6</f>
        <v>Green River - Conventional</v>
      </c>
      <c r="BO5" s="309"/>
      <c r="BP5" s="310"/>
      <c r="BQ5" s="308" t="str">
        <f>BR6</f>
        <v>Green River - Tight</v>
      </c>
      <c r="BR5" s="309"/>
      <c r="BS5" s="310"/>
      <c r="BT5" s="308" t="str">
        <f>BU6</f>
        <v>Uinta - Conventional</v>
      </c>
      <c r="BU5" s="309"/>
      <c r="BV5" s="310"/>
      <c r="BW5" s="308" t="str">
        <f>BX6</f>
        <v>Uinta - Tight</v>
      </c>
      <c r="BX5" s="309"/>
      <c r="BY5" s="310"/>
      <c r="BZ5" s="308" t="str">
        <f>CA6</f>
        <v>San Juan - CBM</v>
      </c>
      <c r="CA5" s="309"/>
      <c r="CB5" s="310"/>
      <c r="CC5" s="308" t="str">
        <f>CD6</f>
        <v>San Juan - Conventional</v>
      </c>
      <c r="CD5" s="309"/>
      <c r="CE5" s="310"/>
      <c r="CF5" s="308" t="str">
        <f>CG6</f>
        <v>Piceance - Tight</v>
      </c>
      <c r="CG5" s="309"/>
      <c r="CH5" s="310"/>
      <c r="CI5" s="316"/>
      <c r="CQ5" s="222"/>
      <c r="CR5" s="222"/>
      <c r="CS5" s="222"/>
      <c r="CT5" s="222"/>
      <c r="CU5" s="222"/>
      <c r="CV5" s="222"/>
    </row>
    <row r="6" spans="1:118" ht="39" x14ac:dyDescent="0.25">
      <c r="A6">
        <v>3</v>
      </c>
      <c r="B6" s="314"/>
      <c r="C6" s="208" t="str">
        <f>HLOOKUP(CONCATENATE($C$4,"L"),$F$4:$CH$9,$A6,FALSE)</f>
        <v>Appalachian - Shale - Min</v>
      </c>
      <c r="D6" s="208" t="str">
        <f>HLOOKUP(CONCATENATE($C$4,"E"),$F$4:$CH$9,$A6,FALSE)</f>
        <v>Appalachian - Shale</v>
      </c>
      <c r="E6" s="208" t="str">
        <f>HLOOKUP(CONCATENATE($C$4,"H"),$F$4:$CH$9,$A6,FALSE)</f>
        <v>Appalachian - Shale - Max</v>
      </c>
      <c r="F6" s="210" t="s">
        <v>227</v>
      </c>
      <c r="G6" s="67" t="s">
        <v>228</v>
      </c>
      <c r="H6" s="211" t="s">
        <v>229</v>
      </c>
      <c r="I6" s="210" t="s">
        <v>230</v>
      </c>
      <c r="J6" s="67" t="s">
        <v>231</v>
      </c>
      <c r="K6" s="211" t="s">
        <v>232</v>
      </c>
      <c r="L6" s="210" t="s">
        <v>233</v>
      </c>
      <c r="M6" s="67" t="s">
        <v>234</v>
      </c>
      <c r="N6" s="211" t="s">
        <v>235</v>
      </c>
      <c r="O6" s="210" t="s">
        <v>236</v>
      </c>
      <c r="P6" s="67" t="s">
        <v>237</v>
      </c>
      <c r="Q6" s="211" t="s">
        <v>238</v>
      </c>
      <c r="R6" s="210" t="s">
        <v>239</v>
      </c>
      <c r="S6" s="67" t="s">
        <v>240</v>
      </c>
      <c r="T6" s="211" t="s">
        <v>241</v>
      </c>
      <c r="U6" s="210" t="s">
        <v>242</v>
      </c>
      <c r="V6" s="67" t="s">
        <v>243</v>
      </c>
      <c r="W6" s="211" t="s">
        <v>244</v>
      </c>
      <c r="X6" s="210" t="s">
        <v>245</v>
      </c>
      <c r="Y6" s="67" t="s">
        <v>246</v>
      </c>
      <c r="Z6" s="211" t="s">
        <v>247</v>
      </c>
      <c r="AA6" s="210" t="s">
        <v>248</v>
      </c>
      <c r="AB6" s="67" t="s">
        <v>249</v>
      </c>
      <c r="AC6" s="211" t="s">
        <v>250</v>
      </c>
      <c r="AD6" s="210" t="s">
        <v>251</v>
      </c>
      <c r="AE6" s="67" t="s">
        <v>252</v>
      </c>
      <c r="AF6" s="211" t="s">
        <v>253</v>
      </c>
      <c r="AG6" s="210" t="s">
        <v>254</v>
      </c>
      <c r="AH6" s="67" t="s">
        <v>255</v>
      </c>
      <c r="AI6" s="211" t="s">
        <v>256</v>
      </c>
      <c r="AJ6" s="210" t="s">
        <v>257</v>
      </c>
      <c r="AK6" s="67" t="s">
        <v>258</v>
      </c>
      <c r="AL6" s="211" t="s">
        <v>259</v>
      </c>
      <c r="AM6" s="210" t="s">
        <v>260</v>
      </c>
      <c r="AN6" s="67" t="s">
        <v>261</v>
      </c>
      <c r="AO6" s="211" t="s">
        <v>262</v>
      </c>
      <c r="AP6" s="210" t="s">
        <v>263</v>
      </c>
      <c r="AQ6" s="67" t="s">
        <v>264</v>
      </c>
      <c r="AR6" s="211" t="s">
        <v>265</v>
      </c>
      <c r="AS6" s="210" t="s">
        <v>266</v>
      </c>
      <c r="AT6" s="67" t="s">
        <v>267</v>
      </c>
      <c r="AU6" s="211" t="s">
        <v>268</v>
      </c>
      <c r="AV6" s="210" t="s">
        <v>269</v>
      </c>
      <c r="AW6" s="67" t="s">
        <v>270</v>
      </c>
      <c r="AX6" s="211" t="s">
        <v>271</v>
      </c>
      <c r="AY6" s="210" t="s">
        <v>272</v>
      </c>
      <c r="AZ6" s="67" t="s">
        <v>273</v>
      </c>
      <c r="BA6" s="211" t="s">
        <v>274</v>
      </c>
      <c r="BB6" s="210" t="s">
        <v>275</v>
      </c>
      <c r="BC6" s="67" t="s">
        <v>276</v>
      </c>
      <c r="BD6" s="211" t="s">
        <v>277</v>
      </c>
      <c r="BE6" s="210" t="s">
        <v>278</v>
      </c>
      <c r="BF6" s="67" t="s">
        <v>279</v>
      </c>
      <c r="BG6" s="211" t="s">
        <v>280</v>
      </c>
      <c r="BH6" s="210" t="s">
        <v>281</v>
      </c>
      <c r="BI6" s="67" t="s">
        <v>282</v>
      </c>
      <c r="BJ6" s="211" t="s">
        <v>283</v>
      </c>
      <c r="BK6" s="210" t="s">
        <v>284</v>
      </c>
      <c r="BL6" s="67" t="s">
        <v>285</v>
      </c>
      <c r="BM6" s="211" t="s">
        <v>286</v>
      </c>
      <c r="BN6" s="210" t="s">
        <v>287</v>
      </c>
      <c r="BO6" s="67" t="s">
        <v>288</v>
      </c>
      <c r="BP6" s="211" t="s">
        <v>289</v>
      </c>
      <c r="BQ6" s="210" t="s">
        <v>290</v>
      </c>
      <c r="BR6" s="67" t="s">
        <v>291</v>
      </c>
      <c r="BS6" s="211" t="s">
        <v>292</v>
      </c>
      <c r="BT6" s="210" t="s">
        <v>293</v>
      </c>
      <c r="BU6" s="67" t="s">
        <v>294</v>
      </c>
      <c r="BV6" s="211" t="s">
        <v>295</v>
      </c>
      <c r="BW6" s="210" t="s">
        <v>296</v>
      </c>
      <c r="BX6" s="67" t="s">
        <v>297</v>
      </c>
      <c r="BY6" s="211" t="s">
        <v>298</v>
      </c>
      <c r="BZ6" s="210" t="s">
        <v>299</v>
      </c>
      <c r="CA6" s="67" t="s">
        <v>300</v>
      </c>
      <c r="CB6" s="211" t="s">
        <v>301</v>
      </c>
      <c r="CC6" s="210" t="s">
        <v>302</v>
      </c>
      <c r="CD6" s="67" t="s">
        <v>303</v>
      </c>
      <c r="CE6" s="211" t="s">
        <v>304</v>
      </c>
      <c r="CF6" s="210" t="s">
        <v>305</v>
      </c>
      <c r="CG6" s="67" t="s">
        <v>306</v>
      </c>
      <c r="CH6" s="211" t="s">
        <v>307</v>
      </c>
      <c r="CI6" s="316"/>
      <c r="CQ6" s="222"/>
      <c r="CR6" s="222"/>
      <c r="CS6" s="222"/>
      <c r="CT6" s="222"/>
      <c r="CU6" s="222"/>
      <c r="CV6" s="222"/>
    </row>
    <row r="7" spans="1:118" ht="15" customHeight="1" x14ac:dyDescent="0.25">
      <c r="A7">
        <v>4</v>
      </c>
      <c r="B7" s="68" t="str">
        <f>'Data Summary'!C23</f>
        <v>7_COMB_CO2_5M</v>
      </c>
      <c r="C7" s="209">
        <f t="shared" ref="C7:C8" si="3">HLOOKUP(CONCATENATE($C$4,"L"),$F$4:$CH$12,$A7,FALSE)</f>
        <v>647306743.53602529</v>
      </c>
      <c r="D7" s="209">
        <f t="shared" ref="D7:D8" si="4">HLOOKUP(CONCATENATE($C$4,"E"),$F$4:$CH$12,$A7,FALSE)</f>
        <v>772469521.40397382</v>
      </c>
      <c r="E7" s="209">
        <f t="shared" ref="E7:E8" si="5">HLOOKUP(CONCATENATE($C$4,"H"),$F$4:$CH$12,$A7,FALSE)</f>
        <v>910166315.69123232</v>
      </c>
      <c r="F7" s="245">
        <v>647306743.53602529</v>
      </c>
      <c r="G7" s="69">
        <v>772469521.40397382</v>
      </c>
      <c r="H7" s="247">
        <v>910166315.69123232</v>
      </c>
      <c r="I7" s="245">
        <v>647306743.53602529</v>
      </c>
      <c r="J7" s="69">
        <v>772469521.40397382</v>
      </c>
      <c r="K7" s="247">
        <v>910166315.69123232</v>
      </c>
      <c r="L7" s="245">
        <v>647306743.53602529</v>
      </c>
      <c r="M7" s="69">
        <v>772469521.40397382</v>
      </c>
      <c r="N7" s="247">
        <v>910166315.69123232</v>
      </c>
      <c r="O7" s="245">
        <v>647306743.53602529</v>
      </c>
      <c r="P7" s="69">
        <v>772469521.40397382</v>
      </c>
      <c r="Q7" s="247">
        <v>910166315.69123232</v>
      </c>
      <c r="R7" s="245">
        <v>647306743.53602529</v>
      </c>
      <c r="S7" s="69">
        <v>772469521.40397382</v>
      </c>
      <c r="T7" s="247">
        <v>910166315.69123232</v>
      </c>
      <c r="U7" s="245">
        <v>647306743.53602529</v>
      </c>
      <c r="V7" s="69">
        <v>772469521.40397382</v>
      </c>
      <c r="W7" s="247">
        <v>910166315.69123232</v>
      </c>
      <c r="X7" s="245">
        <v>647306743.53602529</v>
      </c>
      <c r="Y7" s="69">
        <v>772469521.40397382</v>
      </c>
      <c r="Z7" s="247">
        <v>910166315.69123232</v>
      </c>
      <c r="AA7" s="245">
        <v>647306743.53602529</v>
      </c>
      <c r="AB7" s="69">
        <v>772469521.40397382</v>
      </c>
      <c r="AC7" s="247">
        <v>910166315.69123232</v>
      </c>
      <c r="AD7" s="245">
        <v>647306743.53602529</v>
      </c>
      <c r="AE7" s="69">
        <v>772469521.40397382</v>
      </c>
      <c r="AF7" s="247">
        <v>910166315.69123232</v>
      </c>
      <c r="AG7" s="245">
        <v>647306743.53602529</v>
      </c>
      <c r="AH7" s="69">
        <v>772469521.40397382</v>
      </c>
      <c r="AI7" s="247">
        <v>910166315.69123232</v>
      </c>
      <c r="AJ7" s="245">
        <v>647306743.53602529</v>
      </c>
      <c r="AK7" s="69">
        <v>772469521.40397382</v>
      </c>
      <c r="AL7" s="247">
        <v>910166315.69123232</v>
      </c>
      <c r="AM7" s="245">
        <v>647306743.53602529</v>
      </c>
      <c r="AN7" s="69">
        <v>772469521.40397382</v>
      </c>
      <c r="AO7" s="247">
        <v>910166315.69123232</v>
      </c>
      <c r="AP7" s="245">
        <v>647306743.53602529</v>
      </c>
      <c r="AQ7" s="69">
        <v>772469521.40397382</v>
      </c>
      <c r="AR7" s="247">
        <v>910166315.69123232</v>
      </c>
      <c r="AS7" s="245">
        <v>647306743.53602529</v>
      </c>
      <c r="AT7" s="69">
        <v>772469521.40397382</v>
      </c>
      <c r="AU7" s="247">
        <v>910166315.69123232</v>
      </c>
      <c r="AV7" s="245">
        <v>647306743.53602529</v>
      </c>
      <c r="AW7" s="69">
        <v>772469521.40397382</v>
      </c>
      <c r="AX7" s="247">
        <v>910166315.69123232</v>
      </c>
      <c r="AY7" s="245">
        <v>647306743.53602529</v>
      </c>
      <c r="AZ7" s="69">
        <v>772469521.40397382</v>
      </c>
      <c r="BA7" s="247">
        <v>910166315.69123232</v>
      </c>
      <c r="BB7" s="245">
        <v>647306743.53602529</v>
      </c>
      <c r="BC7" s="69">
        <v>772469521.40397382</v>
      </c>
      <c r="BD7" s="247">
        <v>910166315.69123232</v>
      </c>
      <c r="BE7" s="245">
        <v>647306743.53602529</v>
      </c>
      <c r="BF7" s="69">
        <v>772469521.40397382</v>
      </c>
      <c r="BG7" s="247">
        <v>910166315.69123232</v>
      </c>
      <c r="BH7" s="245">
        <v>647306743.53602529</v>
      </c>
      <c r="BI7" s="69">
        <v>772469521.40397382</v>
      </c>
      <c r="BJ7" s="247">
        <v>910166315.69123232</v>
      </c>
      <c r="BK7" s="245">
        <v>647306743.53602529</v>
      </c>
      <c r="BL7" s="69">
        <v>772469521.40397382</v>
      </c>
      <c r="BM7" s="247">
        <v>910166315.69123232</v>
      </c>
      <c r="BN7" s="245">
        <v>647306743.53602529</v>
      </c>
      <c r="BO7" s="69">
        <v>772469521.40397382</v>
      </c>
      <c r="BP7" s="247">
        <v>910166315.69123232</v>
      </c>
      <c r="BQ7" s="245">
        <v>647306743.53602529</v>
      </c>
      <c r="BR7" s="69">
        <v>772469521.40397382</v>
      </c>
      <c r="BS7" s="247">
        <v>910166315.69123232</v>
      </c>
      <c r="BT7" s="245">
        <v>647306743.53602529</v>
      </c>
      <c r="BU7" s="69">
        <v>772469521.40397382</v>
      </c>
      <c r="BV7" s="247">
        <v>910166315.69123232</v>
      </c>
      <c r="BW7" s="245">
        <v>647306743.53602529</v>
      </c>
      <c r="BX7" s="69">
        <v>772469521.40397382</v>
      </c>
      <c r="BY7" s="247">
        <v>910166315.69123232</v>
      </c>
      <c r="BZ7" s="245">
        <v>647306743.53602529</v>
      </c>
      <c r="CA7" s="69">
        <v>772469521.40397382</v>
      </c>
      <c r="CB7" s="247">
        <v>910166315.69123232</v>
      </c>
      <c r="CC7" s="245">
        <v>647306743.53602529</v>
      </c>
      <c r="CD7" s="69">
        <v>772469521.40397382</v>
      </c>
      <c r="CE7" s="247">
        <v>910166315.69123232</v>
      </c>
      <c r="CF7" s="245">
        <v>647306743.53602529</v>
      </c>
      <c r="CG7" s="69">
        <v>772469521.40397382</v>
      </c>
      <c r="CH7" s="247">
        <v>910166315.69123232</v>
      </c>
      <c r="CI7" s="242" t="str">
        <f>'Data Summary'!J23</f>
        <v>[tonnes] CO2 emissions from distribution combustion in equipment with 5 MMBtu/hr capacity.</v>
      </c>
      <c r="CQ7" s="222"/>
      <c r="CR7" s="222"/>
      <c r="CS7" s="222"/>
      <c r="CT7" s="222"/>
      <c r="CU7" s="222"/>
      <c r="CV7" s="222"/>
    </row>
    <row r="8" spans="1:118" s="235" customFormat="1" ht="15" customHeight="1" x14ac:dyDescent="0.25">
      <c r="A8">
        <v>5</v>
      </c>
      <c r="B8" s="68" t="str">
        <f>'Data Summary'!C24</f>
        <v>7_COMB_CO2_1M</v>
      </c>
      <c r="C8" s="209">
        <f t="shared" si="3"/>
        <v>28400000</v>
      </c>
      <c r="D8" s="209">
        <f t="shared" si="4"/>
        <v>33600000</v>
      </c>
      <c r="E8" s="209">
        <f t="shared" si="5"/>
        <v>38800000</v>
      </c>
      <c r="F8" s="245">
        <v>28400000</v>
      </c>
      <c r="G8" s="69">
        <v>33600000</v>
      </c>
      <c r="H8" s="246">
        <v>38800000</v>
      </c>
      <c r="I8" s="245">
        <v>28400000</v>
      </c>
      <c r="J8" s="69">
        <v>33600000</v>
      </c>
      <c r="K8" s="246">
        <v>38800000</v>
      </c>
      <c r="L8" s="245">
        <v>28400000</v>
      </c>
      <c r="M8" s="69">
        <v>33600000</v>
      </c>
      <c r="N8" s="246">
        <v>38800000</v>
      </c>
      <c r="O8" s="245">
        <v>28400000</v>
      </c>
      <c r="P8" s="69">
        <v>33600000</v>
      </c>
      <c r="Q8" s="246">
        <v>38800000</v>
      </c>
      <c r="R8" s="245">
        <v>28400000</v>
      </c>
      <c r="S8" s="69">
        <v>33600000</v>
      </c>
      <c r="T8" s="246">
        <v>38800000</v>
      </c>
      <c r="U8" s="245">
        <v>28400000</v>
      </c>
      <c r="V8" s="69">
        <v>33600000</v>
      </c>
      <c r="W8" s="246">
        <v>38800000</v>
      </c>
      <c r="X8" s="245">
        <v>28400000</v>
      </c>
      <c r="Y8" s="69">
        <v>33600000</v>
      </c>
      <c r="Z8" s="246">
        <v>38800000</v>
      </c>
      <c r="AA8" s="245">
        <v>28400000</v>
      </c>
      <c r="AB8" s="69">
        <v>33600000</v>
      </c>
      <c r="AC8" s="246">
        <v>38800000</v>
      </c>
      <c r="AD8" s="245">
        <v>28400000</v>
      </c>
      <c r="AE8" s="69">
        <v>33600000</v>
      </c>
      <c r="AF8" s="246">
        <v>38800000</v>
      </c>
      <c r="AG8" s="245">
        <v>28400000</v>
      </c>
      <c r="AH8" s="69">
        <v>33600000</v>
      </c>
      <c r="AI8" s="246">
        <v>38800000</v>
      </c>
      <c r="AJ8" s="245">
        <v>28400000</v>
      </c>
      <c r="AK8" s="69">
        <v>33600000</v>
      </c>
      <c r="AL8" s="246">
        <v>38800000</v>
      </c>
      <c r="AM8" s="245">
        <v>28400000</v>
      </c>
      <c r="AN8" s="69">
        <v>33600000</v>
      </c>
      <c r="AO8" s="246">
        <v>38800000</v>
      </c>
      <c r="AP8" s="245">
        <v>28400000</v>
      </c>
      <c r="AQ8" s="69">
        <v>33600000</v>
      </c>
      <c r="AR8" s="246">
        <v>38800000</v>
      </c>
      <c r="AS8" s="245">
        <v>28400000</v>
      </c>
      <c r="AT8" s="69">
        <v>33600000</v>
      </c>
      <c r="AU8" s="246">
        <v>38800000</v>
      </c>
      <c r="AV8" s="245">
        <v>28400000</v>
      </c>
      <c r="AW8" s="69">
        <v>33600000</v>
      </c>
      <c r="AX8" s="246">
        <v>38800000</v>
      </c>
      <c r="AY8" s="245">
        <v>28400000</v>
      </c>
      <c r="AZ8" s="69">
        <v>33600000</v>
      </c>
      <c r="BA8" s="246">
        <v>38800000</v>
      </c>
      <c r="BB8" s="245">
        <v>28400000</v>
      </c>
      <c r="BC8" s="69">
        <v>33600000</v>
      </c>
      <c r="BD8" s="246">
        <v>38800000</v>
      </c>
      <c r="BE8" s="245">
        <v>28400000</v>
      </c>
      <c r="BF8" s="69">
        <v>33600000</v>
      </c>
      <c r="BG8" s="246">
        <v>38800000</v>
      </c>
      <c r="BH8" s="245">
        <v>28400000</v>
      </c>
      <c r="BI8" s="69">
        <v>33600000</v>
      </c>
      <c r="BJ8" s="246">
        <v>38800000</v>
      </c>
      <c r="BK8" s="245">
        <v>28400000</v>
      </c>
      <c r="BL8" s="69">
        <v>33600000</v>
      </c>
      <c r="BM8" s="246">
        <v>38800000</v>
      </c>
      <c r="BN8" s="245">
        <v>28400000</v>
      </c>
      <c r="BO8" s="69">
        <v>33600000</v>
      </c>
      <c r="BP8" s="246">
        <v>38800000</v>
      </c>
      <c r="BQ8" s="245">
        <v>28400000</v>
      </c>
      <c r="BR8" s="69">
        <v>33600000</v>
      </c>
      <c r="BS8" s="246">
        <v>38800000</v>
      </c>
      <c r="BT8" s="245">
        <v>28400000</v>
      </c>
      <c r="BU8" s="69">
        <v>33600000</v>
      </c>
      <c r="BV8" s="246">
        <v>38800000</v>
      </c>
      <c r="BW8" s="245">
        <v>28400000</v>
      </c>
      <c r="BX8" s="69">
        <v>33600000</v>
      </c>
      <c r="BY8" s="246">
        <v>38800000</v>
      </c>
      <c r="BZ8" s="245">
        <v>28400000</v>
      </c>
      <c r="CA8" s="69">
        <v>33600000</v>
      </c>
      <c r="CB8" s="246">
        <v>38800000</v>
      </c>
      <c r="CC8" s="245">
        <v>28400000</v>
      </c>
      <c r="CD8" s="69">
        <v>33600000</v>
      </c>
      <c r="CE8" s="246">
        <v>38800000</v>
      </c>
      <c r="CF8" s="245">
        <v>28400000</v>
      </c>
      <c r="CG8" s="69">
        <v>33600000</v>
      </c>
      <c r="CH8" s="246">
        <v>38800000</v>
      </c>
      <c r="CI8" s="242" t="str">
        <f>'Data Summary'!J24</f>
        <v>[tonnes] CO2 emissions from distribution combustion in equipment with 1 MMBtu/hr capacity.</v>
      </c>
      <c r="CJ8" s="233"/>
      <c r="CK8" s="233"/>
      <c r="CL8" s="233"/>
      <c r="CM8" s="233"/>
      <c r="CN8" s="233"/>
      <c r="CO8" s="233"/>
      <c r="CP8" s="233"/>
      <c r="CQ8" s="234"/>
      <c r="CR8" s="234"/>
      <c r="CS8" s="234"/>
      <c r="CT8" s="234"/>
      <c r="CU8" s="234"/>
      <c r="CV8" s="234"/>
    </row>
    <row r="9" spans="1:118" s="235" customFormat="1" ht="15" customHeight="1" x14ac:dyDescent="0.25">
      <c r="A9">
        <v>6</v>
      </c>
      <c r="B9" s="68" t="str">
        <f>'Data Summary'!C25</f>
        <v>7_NG_deliv</v>
      </c>
      <c r="C9" s="209">
        <f>HLOOKUP(CONCATENATE($C$4,"L"),$F$4:$CH$12,$A9,FALSE)</f>
        <v>212181191.0021812</v>
      </c>
      <c r="D9" s="209">
        <f>HLOOKUP(CONCATENATE($C$4,"E"),$F$4:$CH$12,$A9,FALSE)</f>
        <v>247186046.45566735</v>
      </c>
      <c r="E9" s="209">
        <f>HLOOKUP(CONCATENATE($C$4,"H"),$F$4:$CH$12,$A9,FALSE)</f>
        <v>280031641.12148696</v>
      </c>
      <c r="F9" s="245">
        <v>212181191.0021812</v>
      </c>
      <c r="G9" s="69">
        <v>247186046.45566735</v>
      </c>
      <c r="H9" s="246">
        <v>280031641.12148696</v>
      </c>
      <c r="I9" s="245">
        <v>212181191.0021812</v>
      </c>
      <c r="J9" s="69">
        <v>247186046.45566735</v>
      </c>
      <c r="K9" s="246">
        <v>280031641.12148696</v>
      </c>
      <c r="L9" s="245">
        <v>212181191.0021812</v>
      </c>
      <c r="M9" s="69">
        <v>247186046.45566735</v>
      </c>
      <c r="N9" s="246">
        <v>280031641.12148696</v>
      </c>
      <c r="O9" s="245">
        <v>212181191.0021812</v>
      </c>
      <c r="P9" s="69">
        <v>247186046.45566735</v>
      </c>
      <c r="Q9" s="246">
        <v>280031641.12148696</v>
      </c>
      <c r="R9" s="245">
        <v>212181191.0021812</v>
      </c>
      <c r="S9" s="69">
        <v>247186046.45566735</v>
      </c>
      <c r="T9" s="246">
        <v>280031641.12148696</v>
      </c>
      <c r="U9" s="245">
        <v>212181191.0021812</v>
      </c>
      <c r="V9" s="69">
        <v>247186046.45566735</v>
      </c>
      <c r="W9" s="246">
        <v>280031641.12148696</v>
      </c>
      <c r="X9" s="245">
        <v>212181191.0021812</v>
      </c>
      <c r="Y9" s="69">
        <v>247186046.45566735</v>
      </c>
      <c r="Z9" s="246">
        <v>280031641.12148696</v>
      </c>
      <c r="AA9" s="245">
        <v>212181191.0021812</v>
      </c>
      <c r="AB9" s="69">
        <v>247186046.45566735</v>
      </c>
      <c r="AC9" s="246">
        <v>280031641.12148696</v>
      </c>
      <c r="AD9" s="245">
        <v>212181191.0021812</v>
      </c>
      <c r="AE9" s="69">
        <v>247186046.45566735</v>
      </c>
      <c r="AF9" s="246">
        <v>280031641.12148696</v>
      </c>
      <c r="AG9" s="245">
        <v>212181191.0021812</v>
      </c>
      <c r="AH9" s="69">
        <v>247186046.45566735</v>
      </c>
      <c r="AI9" s="246">
        <v>280031641.12148696</v>
      </c>
      <c r="AJ9" s="245">
        <v>212181191.0021812</v>
      </c>
      <c r="AK9" s="69">
        <v>247186046.45566735</v>
      </c>
      <c r="AL9" s="246">
        <v>280031641.12148696</v>
      </c>
      <c r="AM9" s="245">
        <v>212181191.0021812</v>
      </c>
      <c r="AN9" s="69">
        <v>247186046.45566735</v>
      </c>
      <c r="AO9" s="246">
        <v>280031641.12148696</v>
      </c>
      <c r="AP9" s="245">
        <v>212181191.0021812</v>
      </c>
      <c r="AQ9" s="69">
        <v>247186046.45566735</v>
      </c>
      <c r="AR9" s="246">
        <v>280031641.12148696</v>
      </c>
      <c r="AS9" s="245">
        <v>212181191.0021812</v>
      </c>
      <c r="AT9" s="69">
        <v>247186046.45566735</v>
      </c>
      <c r="AU9" s="246">
        <v>280031641.12148696</v>
      </c>
      <c r="AV9" s="245">
        <v>212181191.0021812</v>
      </c>
      <c r="AW9" s="69">
        <v>247186046.45566735</v>
      </c>
      <c r="AX9" s="246">
        <v>280031641.12148696</v>
      </c>
      <c r="AY9" s="245">
        <v>212181191.0021812</v>
      </c>
      <c r="AZ9" s="69">
        <v>247186046.45566735</v>
      </c>
      <c r="BA9" s="246">
        <v>280031641.12148696</v>
      </c>
      <c r="BB9" s="245">
        <v>212181191.0021812</v>
      </c>
      <c r="BC9" s="69">
        <v>247186046.45566735</v>
      </c>
      <c r="BD9" s="246">
        <v>280031641.12148696</v>
      </c>
      <c r="BE9" s="245">
        <v>212181191.0021812</v>
      </c>
      <c r="BF9" s="69">
        <v>247186046.45566735</v>
      </c>
      <c r="BG9" s="246">
        <v>280031641.12148696</v>
      </c>
      <c r="BH9" s="245">
        <v>212181191.0021812</v>
      </c>
      <c r="BI9" s="69">
        <v>247186046.45566735</v>
      </c>
      <c r="BJ9" s="246">
        <v>280031641.12148696</v>
      </c>
      <c r="BK9" s="245">
        <v>212181191.0021812</v>
      </c>
      <c r="BL9" s="69">
        <v>247186046.45566735</v>
      </c>
      <c r="BM9" s="246">
        <v>280031641.12148696</v>
      </c>
      <c r="BN9" s="245">
        <v>212181191.0021812</v>
      </c>
      <c r="BO9" s="69">
        <v>247186046.45566735</v>
      </c>
      <c r="BP9" s="246">
        <v>280031641.12148696</v>
      </c>
      <c r="BQ9" s="245">
        <v>212181191.0021812</v>
      </c>
      <c r="BR9" s="69">
        <v>247186046.45566735</v>
      </c>
      <c r="BS9" s="246">
        <v>280031641.12148696</v>
      </c>
      <c r="BT9" s="245">
        <v>212181191.0021812</v>
      </c>
      <c r="BU9" s="69">
        <v>247186046.45566735</v>
      </c>
      <c r="BV9" s="246">
        <v>280031641.12148696</v>
      </c>
      <c r="BW9" s="245">
        <v>212181191.0021812</v>
      </c>
      <c r="BX9" s="69">
        <v>247186046.45566735</v>
      </c>
      <c r="BY9" s="246">
        <v>280031641.12148696</v>
      </c>
      <c r="BZ9" s="245">
        <v>212181191.0021812</v>
      </c>
      <c r="CA9" s="69">
        <v>247186046.45566735</v>
      </c>
      <c r="CB9" s="246">
        <v>280031641.12148696</v>
      </c>
      <c r="CC9" s="245">
        <v>212181191.0021812</v>
      </c>
      <c r="CD9" s="69">
        <v>247186046.45566735</v>
      </c>
      <c r="CE9" s="246">
        <v>280031641.12148696</v>
      </c>
      <c r="CF9" s="245">
        <v>212181191.0021812</v>
      </c>
      <c r="CG9" s="69">
        <v>247186046.45566735</v>
      </c>
      <c r="CH9" s="246">
        <v>280031641.12148696</v>
      </c>
      <c r="CI9" s="242" t="str">
        <f>'Data Summary'!J25</f>
        <v>[MCF] Annual natural gas delivered by distribution systems, volume</v>
      </c>
      <c r="CJ9" s="233"/>
      <c r="CK9" s="233"/>
      <c r="CL9" s="233"/>
      <c r="CM9" s="233"/>
      <c r="CN9" s="233"/>
      <c r="CO9" s="233"/>
      <c r="CP9" s="233"/>
      <c r="CQ9" s="234"/>
      <c r="CR9" s="234"/>
      <c r="CS9" s="234"/>
      <c r="CT9" s="234"/>
      <c r="CU9" s="234"/>
      <c r="CV9" s="234"/>
    </row>
    <row r="10" spans="1:118" ht="15" customHeight="1" x14ac:dyDescent="0.25">
      <c r="CI10" s="219"/>
      <c r="CJ10" s="219"/>
      <c r="CK10" s="219"/>
      <c r="CL10" s="219"/>
      <c r="CM10" s="219"/>
      <c r="CN10" s="219"/>
      <c r="CO10" s="219"/>
      <c r="CP10" s="219"/>
    </row>
    <row r="11" spans="1:118" ht="15" customHeight="1" x14ac:dyDescent="0.25"/>
    <row r="12" spans="1:118" ht="15" customHeight="1" x14ac:dyDescent="0.25"/>
    <row r="13" spans="1:118" ht="15" customHeight="1" x14ac:dyDescent="0.25"/>
    <row r="14" spans="1:118" ht="15" customHeight="1" x14ac:dyDescent="0.25">
      <c r="F14">
        <v>1</v>
      </c>
      <c r="G14">
        <v>1</v>
      </c>
      <c r="H14">
        <v>1</v>
      </c>
      <c r="I14">
        <f t="shared" ref="I14:AN14" si="6">F14+1</f>
        <v>2</v>
      </c>
      <c r="J14">
        <f t="shared" si="6"/>
        <v>2</v>
      </c>
      <c r="K14">
        <f t="shared" si="6"/>
        <v>2</v>
      </c>
      <c r="L14">
        <f t="shared" si="6"/>
        <v>3</v>
      </c>
      <c r="M14">
        <f t="shared" si="6"/>
        <v>3</v>
      </c>
      <c r="N14">
        <f t="shared" si="6"/>
        <v>3</v>
      </c>
      <c r="O14">
        <f t="shared" si="6"/>
        <v>4</v>
      </c>
      <c r="P14">
        <f t="shared" si="6"/>
        <v>4</v>
      </c>
      <c r="Q14">
        <f t="shared" si="6"/>
        <v>4</v>
      </c>
      <c r="R14">
        <f t="shared" si="6"/>
        <v>5</v>
      </c>
      <c r="S14">
        <f t="shared" si="6"/>
        <v>5</v>
      </c>
      <c r="T14">
        <f t="shared" si="6"/>
        <v>5</v>
      </c>
      <c r="U14">
        <f t="shared" si="6"/>
        <v>6</v>
      </c>
      <c r="V14">
        <f t="shared" si="6"/>
        <v>6</v>
      </c>
      <c r="W14">
        <f t="shared" si="6"/>
        <v>6</v>
      </c>
      <c r="X14">
        <f t="shared" si="6"/>
        <v>7</v>
      </c>
      <c r="Y14">
        <f t="shared" si="6"/>
        <v>7</v>
      </c>
      <c r="Z14">
        <f t="shared" si="6"/>
        <v>7</v>
      </c>
      <c r="AA14">
        <f t="shared" si="6"/>
        <v>8</v>
      </c>
      <c r="AB14">
        <f t="shared" si="6"/>
        <v>8</v>
      </c>
      <c r="AC14">
        <f t="shared" si="6"/>
        <v>8</v>
      </c>
      <c r="AD14">
        <f t="shared" si="6"/>
        <v>9</v>
      </c>
      <c r="AE14">
        <f t="shared" si="6"/>
        <v>9</v>
      </c>
      <c r="AF14">
        <f t="shared" si="6"/>
        <v>9</v>
      </c>
      <c r="AG14">
        <f t="shared" si="6"/>
        <v>10</v>
      </c>
      <c r="AH14">
        <f t="shared" si="6"/>
        <v>10</v>
      </c>
      <c r="AI14">
        <f t="shared" si="6"/>
        <v>10</v>
      </c>
      <c r="AJ14">
        <f t="shared" si="6"/>
        <v>11</v>
      </c>
      <c r="AK14">
        <f t="shared" si="6"/>
        <v>11</v>
      </c>
      <c r="AL14">
        <f t="shared" si="6"/>
        <v>11</v>
      </c>
      <c r="AM14">
        <f t="shared" si="6"/>
        <v>12</v>
      </c>
      <c r="AN14">
        <f t="shared" si="6"/>
        <v>12</v>
      </c>
      <c r="AO14">
        <f t="shared" ref="AO14:BT14" si="7">AL14+1</f>
        <v>12</v>
      </c>
      <c r="AP14">
        <f t="shared" si="7"/>
        <v>13</v>
      </c>
      <c r="AQ14">
        <f t="shared" si="7"/>
        <v>13</v>
      </c>
      <c r="AR14">
        <f t="shared" si="7"/>
        <v>13</v>
      </c>
      <c r="AS14">
        <f t="shared" si="7"/>
        <v>14</v>
      </c>
      <c r="AT14">
        <f t="shared" si="7"/>
        <v>14</v>
      </c>
      <c r="AU14">
        <f t="shared" si="7"/>
        <v>14</v>
      </c>
      <c r="AV14">
        <f t="shared" si="7"/>
        <v>15</v>
      </c>
      <c r="AW14">
        <f t="shared" si="7"/>
        <v>15</v>
      </c>
      <c r="AX14">
        <f t="shared" si="7"/>
        <v>15</v>
      </c>
      <c r="AY14">
        <f t="shared" si="7"/>
        <v>16</v>
      </c>
      <c r="AZ14">
        <f t="shared" si="7"/>
        <v>16</v>
      </c>
      <c r="BA14">
        <f t="shared" si="7"/>
        <v>16</v>
      </c>
      <c r="BB14">
        <f t="shared" si="7"/>
        <v>17</v>
      </c>
      <c r="BC14">
        <f t="shared" si="7"/>
        <v>17</v>
      </c>
      <c r="BD14">
        <f t="shared" si="7"/>
        <v>17</v>
      </c>
      <c r="BE14">
        <f t="shared" si="7"/>
        <v>18</v>
      </c>
      <c r="BF14">
        <f t="shared" si="7"/>
        <v>18</v>
      </c>
      <c r="BG14">
        <f t="shared" si="7"/>
        <v>18</v>
      </c>
      <c r="BH14">
        <f t="shared" si="7"/>
        <v>19</v>
      </c>
      <c r="BI14">
        <f t="shared" si="7"/>
        <v>19</v>
      </c>
      <c r="BJ14">
        <f t="shared" si="7"/>
        <v>19</v>
      </c>
      <c r="BK14">
        <f t="shared" si="7"/>
        <v>20</v>
      </c>
      <c r="BL14">
        <f t="shared" si="7"/>
        <v>20</v>
      </c>
      <c r="BM14">
        <f t="shared" si="7"/>
        <v>20</v>
      </c>
      <c r="BN14">
        <f t="shared" si="7"/>
        <v>21</v>
      </c>
      <c r="BO14">
        <f t="shared" si="7"/>
        <v>21</v>
      </c>
      <c r="BP14">
        <f t="shared" si="7"/>
        <v>21</v>
      </c>
      <c r="BQ14">
        <f t="shared" si="7"/>
        <v>22</v>
      </c>
      <c r="BR14">
        <f t="shared" si="7"/>
        <v>22</v>
      </c>
      <c r="BS14">
        <f t="shared" si="7"/>
        <v>22</v>
      </c>
      <c r="BT14">
        <f t="shared" si="7"/>
        <v>23</v>
      </c>
      <c r="BU14">
        <f t="shared" ref="BU14:CH14" si="8">BR14+1</f>
        <v>23</v>
      </c>
      <c r="BV14">
        <f t="shared" si="8"/>
        <v>23</v>
      </c>
      <c r="BW14">
        <f t="shared" si="8"/>
        <v>24</v>
      </c>
      <c r="BX14">
        <f t="shared" si="8"/>
        <v>24</v>
      </c>
      <c r="BY14">
        <f t="shared" si="8"/>
        <v>24</v>
      </c>
      <c r="BZ14">
        <f t="shared" si="8"/>
        <v>25</v>
      </c>
      <c r="CA14">
        <f t="shared" si="8"/>
        <v>25</v>
      </c>
      <c r="CB14">
        <f t="shared" si="8"/>
        <v>25</v>
      </c>
      <c r="CC14">
        <f t="shared" si="8"/>
        <v>26</v>
      </c>
      <c r="CD14">
        <f t="shared" si="8"/>
        <v>26</v>
      </c>
      <c r="CE14">
        <f t="shared" si="8"/>
        <v>26</v>
      </c>
      <c r="CF14">
        <f t="shared" si="8"/>
        <v>27</v>
      </c>
      <c r="CG14">
        <f t="shared" si="8"/>
        <v>27</v>
      </c>
      <c r="CH14">
        <f t="shared" si="8"/>
        <v>27</v>
      </c>
    </row>
    <row r="15" spans="1:118" ht="18.75" x14ac:dyDescent="0.3">
      <c r="B15" s="70" t="s">
        <v>113</v>
      </c>
      <c r="F15" t="s">
        <v>308</v>
      </c>
      <c r="G15" t="s">
        <v>309</v>
      </c>
      <c r="H15" t="s">
        <v>310</v>
      </c>
      <c r="I15" t="s">
        <v>308</v>
      </c>
      <c r="J15" t="s">
        <v>309</v>
      </c>
      <c r="K15" t="s">
        <v>310</v>
      </c>
      <c r="L15" t="s">
        <v>308</v>
      </c>
      <c r="M15" t="s">
        <v>309</v>
      </c>
      <c r="N15" t="s">
        <v>310</v>
      </c>
      <c r="O15" t="s">
        <v>308</v>
      </c>
      <c r="P15" t="s">
        <v>309</v>
      </c>
      <c r="Q15" t="s">
        <v>310</v>
      </c>
      <c r="R15" t="s">
        <v>308</v>
      </c>
      <c r="S15" t="s">
        <v>309</v>
      </c>
      <c r="T15" t="s">
        <v>310</v>
      </c>
      <c r="U15" t="s">
        <v>308</v>
      </c>
      <c r="V15" t="s">
        <v>309</v>
      </c>
      <c r="W15" t="s">
        <v>310</v>
      </c>
      <c r="X15" t="s">
        <v>308</v>
      </c>
      <c r="Y15" t="s">
        <v>309</v>
      </c>
      <c r="Z15" t="s">
        <v>310</v>
      </c>
      <c r="AA15" t="s">
        <v>308</v>
      </c>
      <c r="AB15" t="s">
        <v>309</v>
      </c>
      <c r="AC15" t="s">
        <v>310</v>
      </c>
      <c r="AD15" t="s">
        <v>308</v>
      </c>
      <c r="AE15" t="s">
        <v>309</v>
      </c>
      <c r="AF15" t="s">
        <v>310</v>
      </c>
      <c r="AG15" t="s">
        <v>308</v>
      </c>
      <c r="AH15" t="s">
        <v>309</v>
      </c>
      <c r="AI15" t="s">
        <v>310</v>
      </c>
      <c r="AJ15" t="s">
        <v>308</v>
      </c>
      <c r="AK15" t="s">
        <v>309</v>
      </c>
      <c r="AL15" t="s">
        <v>310</v>
      </c>
      <c r="AM15" t="s">
        <v>308</v>
      </c>
      <c r="AN15" t="s">
        <v>309</v>
      </c>
      <c r="AO15" t="s">
        <v>310</v>
      </c>
      <c r="AP15" t="s">
        <v>308</v>
      </c>
      <c r="AQ15" t="s">
        <v>309</v>
      </c>
      <c r="AR15" t="s">
        <v>310</v>
      </c>
      <c r="AS15" t="s">
        <v>308</v>
      </c>
      <c r="AT15" t="s">
        <v>309</v>
      </c>
      <c r="AU15" t="s">
        <v>310</v>
      </c>
      <c r="AV15" t="s">
        <v>308</v>
      </c>
      <c r="AW15" t="s">
        <v>309</v>
      </c>
      <c r="AX15" t="s">
        <v>310</v>
      </c>
      <c r="AY15" t="s">
        <v>308</v>
      </c>
      <c r="AZ15" t="s">
        <v>309</v>
      </c>
      <c r="BA15" t="s">
        <v>310</v>
      </c>
      <c r="BB15" t="s">
        <v>308</v>
      </c>
      <c r="BC15" t="s">
        <v>309</v>
      </c>
      <c r="BD15" t="s">
        <v>310</v>
      </c>
      <c r="BE15" t="s">
        <v>308</v>
      </c>
      <c r="BF15" t="s">
        <v>309</v>
      </c>
      <c r="BG15" t="s">
        <v>310</v>
      </c>
      <c r="BH15" t="s">
        <v>308</v>
      </c>
      <c r="BI15" t="s">
        <v>309</v>
      </c>
      <c r="BJ15" t="s">
        <v>310</v>
      </c>
      <c r="BK15" t="s">
        <v>308</v>
      </c>
      <c r="BL15" t="s">
        <v>309</v>
      </c>
      <c r="BM15" t="s">
        <v>310</v>
      </c>
      <c r="BN15" t="s">
        <v>308</v>
      </c>
      <c r="BO15" t="s">
        <v>309</v>
      </c>
      <c r="BP15" t="s">
        <v>310</v>
      </c>
      <c r="BQ15" t="s">
        <v>308</v>
      </c>
      <c r="BR15" t="s">
        <v>309</v>
      </c>
      <c r="BS15" t="s">
        <v>310</v>
      </c>
      <c r="BT15" t="s">
        <v>308</v>
      </c>
      <c r="BU15" t="s">
        <v>309</v>
      </c>
      <c r="BV15" t="s">
        <v>310</v>
      </c>
      <c r="BW15" t="s">
        <v>308</v>
      </c>
      <c r="BX15" t="s">
        <v>309</v>
      </c>
      <c r="BY15" t="s">
        <v>310</v>
      </c>
      <c r="BZ15" t="s">
        <v>308</v>
      </c>
      <c r="CA15" t="s">
        <v>309</v>
      </c>
      <c r="CB15" t="s">
        <v>310</v>
      </c>
      <c r="CC15" t="s">
        <v>308</v>
      </c>
      <c r="CD15" t="s">
        <v>309</v>
      </c>
      <c r="CE15" t="s">
        <v>310</v>
      </c>
      <c r="CF15" t="s">
        <v>308</v>
      </c>
      <c r="CG15" t="s">
        <v>309</v>
      </c>
      <c r="CH15" t="s">
        <v>310</v>
      </c>
    </row>
    <row r="16" spans="1:118" x14ac:dyDescent="0.25">
      <c r="B16" s="71" t="s">
        <v>111</v>
      </c>
      <c r="C16" s="311" t="s">
        <v>9</v>
      </c>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row>
    <row r="17" spans="2:87" ht="30" customHeight="1" x14ac:dyDescent="0.25">
      <c r="B17" s="72">
        <v>1</v>
      </c>
      <c r="C17" s="304" t="s">
        <v>352</v>
      </c>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row>
    <row r="18" spans="2:87" ht="30" customHeight="1" x14ac:dyDescent="0.25">
      <c r="B18" s="72">
        <v>2</v>
      </c>
      <c r="C18" s="304" t="s">
        <v>353</v>
      </c>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c r="BZ18" s="304"/>
      <c r="CA18" s="304"/>
      <c r="CB18" s="304"/>
      <c r="CC18" s="304"/>
      <c r="CD18" s="304"/>
      <c r="CE18" s="304"/>
      <c r="CF18" s="304"/>
      <c r="CG18" s="304"/>
      <c r="CH18" s="304"/>
      <c r="CI18" s="304"/>
    </row>
    <row r="19" spans="2:87" ht="30" customHeight="1" x14ac:dyDescent="0.25">
      <c r="B19" s="73">
        <f>B18+1</f>
        <v>3</v>
      </c>
      <c r="C19" s="304" t="s">
        <v>354</v>
      </c>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c r="BZ19" s="304"/>
      <c r="CA19" s="304"/>
      <c r="CB19" s="304"/>
      <c r="CC19" s="304"/>
      <c r="CD19" s="304"/>
      <c r="CE19" s="304"/>
      <c r="CF19" s="304"/>
      <c r="CG19" s="304"/>
      <c r="CH19" s="304"/>
      <c r="CI19" s="304"/>
    </row>
    <row r="20" spans="2:87" ht="30" customHeight="1" x14ac:dyDescent="0.25">
      <c r="B20" s="73">
        <f t="shared" ref="B20:B43" si="9">B19+1</f>
        <v>4</v>
      </c>
      <c r="C20" s="304" t="s">
        <v>355</v>
      </c>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row>
    <row r="21" spans="2:87" ht="30" customHeight="1" x14ac:dyDescent="0.25">
      <c r="B21" s="73">
        <f t="shared" si="9"/>
        <v>5</v>
      </c>
      <c r="C21" s="304" t="s">
        <v>356</v>
      </c>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row>
    <row r="22" spans="2:87" ht="30" customHeight="1" x14ac:dyDescent="0.25">
      <c r="B22" s="73">
        <f t="shared" si="9"/>
        <v>6</v>
      </c>
      <c r="C22" s="304" t="s">
        <v>357</v>
      </c>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row>
    <row r="23" spans="2:87" ht="30" customHeight="1" x14ac:dyDescent="0.25">
      <c r="B23" s="73">
        <f t="shared" si="9"/>
        <v>7</v>
      </c>
      <c r="C23" s="304" t="s">
        <v>358</v>
      </c>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c r="BZ23" s="304"/>
      <c r="CA23" s="304"/>
      <c r="CB23" s="304"/>
      <c r="CC23" s="304"/>
      <c r="CD23" s="304"/>
      <c r="CE23" s="304"/>
      <c r="CF23" s="304"/>
      <c r="CG23" s="304"/>
      <c r="CH23" s="304"/>
      <c r="CI23" s="304"/>
    </row>
    <row r="24" spans="2:87" ht="30" customHeight="1" x14ac:dyDescent="0.25">
      <c r="B24" s="73">
        <f t="shared" si="9"/>
        <v>8</v>
      </c>
      <c r="C24" s="304" t="s">
        <v>359</v>
      </c>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4"/>
      <c r="CH24" s="304"/>
      <c r="CI24" s="304"/>
    </row>
    <row r="25" spans="2:87" ht="30" customHeight="1" x14ac:dyDescent="0.25">
      <c r="B25" s="73">
        <f t="shared" si="9"/>
        <v>9</v>
      </c>
      <c r="C25" s="304" t="s">
        <v>360</v>
      </c>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c r="BZ25" s="304"/>
      <c r="CA25" s="304"/>
      <c r="CB25" s="304"/>
      <c r="CC25" s="304"/>
      <c r="CD25" s="304"/>
      <c r="CE25" s="304"/>
      <c r="CF25" s="304"/>
      <c r="CG25" s="304"/>
      <c r="CH25" s="304"/>
      <c r="CI25" s="304"/>
    </row>
    <row r="26" spans="2:87" ht="30" customHeight="1" x14ac:dyDescent="0.25">
      <c r="B26" s="73">
        <f t="shared" si="9"/>
        <v>10</v>
      </c>
      <c r="C26" s="304" t="s">
        <v>361</v>
      </c>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c r="BZ26" s="304"/>
      <c r="CA26" s="304"/>
      <c r="CB26" s="304"/>
      <c r="CC26" s="304"/>
      <c r="CD26" s="304"/>
      <c r="CE26" s="304"/>
      <c r="CF26" s="304"/>
      <c r="CG26" s="304"/>
      <c r="CH26" s="304"/>
      <c r="CI26" s="304"/>
    </row>
    <row r="27" spans="2:87" ht="30" customHeight="1" x14ac:dyDescent="0.25">
      <c r="B27" s="73">
        <f t="shared" si="9"/>
        <v>11</v>
      </c>
      <c r="C27" s="304" t="s">
        <v>362</v>
      </c>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row>
    <row r="28" spans="2:87" ht="30" customHeight="1" x14ac:dyDescent="0.25">
      <c r="B28" s="73">
        <f t="shared" si="9"/>
        <v>12</v>
      </c>
      <c r="C28" s="304" t="s">
        <v>363</v>
      </c>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304"/>
      <c r="CC28" s="304"/>
      <c r="CD28" s="304"/>
      <c r="CE28" s="304"/>
      <c r="CF28" s="304"/>
      <c r="CG28" s="304"/>
      <c r="CH28" s="304"/>
      <c r="CI28" s="304"/>
    </row>
    <row r="29" spans="2:87" ht="30" customHeight="1" x14ac:dyDescent="0.25">
      <c r="B29" s="73">
        <f t="shared" si="9"/>
        <v>13</v>
      </c>
      <c r="C29" s="304" t="s">
        <v>364</v>
      </c>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row>
    <row r="30" spans="2:87" ht="30" customHeight="1" x14ac:dyDescent="0.25">
      <c r="B30" s="73">
        <f t="shared" si="9"/>
        <v>14</v>
      </c>
      <c r="C30" s="304" t="s">
        <v>365</v>
      </c>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row>
    <row r="31" spans="2:87" ht="30" customHeight="1" x14ac:dyDescent="0.25">
      <c r="B31" s="73">
        <f t="shared" si="9"/>
        <v>15</v>
      </c>
      <c r="C31" s="304" t="s">
        <v>366</v>
      </c>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row>
    <row r="32" spans="2:87" ht="30" customHeight="1" x14ac:dyDescent="0.25">
      <c r="B32" s="73">
        <f t="shared" si="9"/>
        <v>16</v>
      </c>
      <c r="C32" s="304" t="s">
        <v>367</v>
      </c>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row>
    <row r="33" spans="2:87" ht="30" customHeight="1" x14ac:dyDescent="0.25">
      <c r="B33" s="73">
        <f t="shared" si="9"/>
        <v>17</v>
      </c>
      <c r="C33" s="304" t="s">
        <v>368</v>
      </c>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row>
    <row r="34" spans="2:87" ht="30" customHeight="1" x14ac:dyDescent="0.25">
      <c r="B34" s="73">
        <f t="shared" si="9"/>
        <v>18</v>
      </c>
      <c r="C34" s="304" t="s">
        <v>369</v>
      </c>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row>
    <row r="35" spans="2:87" ht="30" customHeight="1" x14ac:dyDescent="0.25">
      <c r="B35" s="73">
        <f t="shared" si="9"/>
        <v>19</v>
      </c>
      <c r="C35" s="304" t="s">
        <v>370</v>
      </c>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row>
    <row r="36" spans="2:87" ht="30" customHeight="1" x14ac:dyDescent="0.25">
      <c r="B36" s="73">
        <f t="shared" si="9"/>
        <v>20</v>
      </c>
      <c r="C36" s="304" t="s">
        <v>371</v>
      </c>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row>
    <row r="37" spans="2:87" ht="30" customHeight="1" x14ac:dyDescent="0.25">
      <c r="B37" s="73">
        <f t="shared" si="9"/>
        <v>21</v>
      </c>
      <c r="C37" s="304" t="s">
        <v>372</v>
      </c>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row>
    <row r="38" spans="2:87" ht="30" customHeight="1" x14ac:dyDescent="0.25">
      <c r="B38" s="73">
        <f t="shared" si="9"/>
        <v>22</v>
      </c>
      <c r="C38" s="304" t="s">
        <v>373</v>
      </c>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row>
    <row r="39" spans="2:87" ht="30" customHeight="1" x14ac:dyDescent="0.25">
      <c r="B39" s="73">
        <f t="shared" si="9"/>
        <v>23</v>
      </c>
      <c r="C39" s="304" t="s">
        <v>374</v>
      </c>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c r="BZ39" s="304"/>
      <c r="CA39" s="304"/>
      <c r="CB39" s="304"/>
      <c r="CC39" s="304"/>
      <c r="CD39" s="304"/>
      <c r="CE39" s="304"/>
      <c r="CF39" s="304"/>
      <c r="CG39" s="304"/>
      <c r="CH39" s="304"/>
      <c r="CI39" s="304"/>
    </row>
    <row r="40" spans="2:87" ht="30" customHeight="1" x14ac:dyDescent="0.25">
      <c r="B40" s="73">
        <f t="shared" si="9"/>
        <v>24</v>
      </c>
      <c r="C40" s="304" t="s">
        <v>375</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row>
    <row r="41" spans="2:87" ht="30" customHeight="1" x14ac:dyDescent="0.25">
      <c r="B41" s="73">
        <f t="shared" si="9"/>
        <v>25</v>
      </c>
      <c r="C41" s="304" t="s">
        <v>376</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row>
    <row r="42" spans="2:87" ht="30" customHeight="1" x14ac:dyDescent="0.25">
      <c r="B42" s="73">
        <f t="shared" si="9"/>
        <v>26</v>
      </c>
      <c r="C42" s="304" t="s">
        <v>377</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4"/>
      <c r="CD42" s="304"/>
      <c r="CE42" s="304"/>
      <c r="CF42" s="304"/>
      <c r="CG42" s="304"/>
      <c r="CH42" s="304"/>
      <c r="CI42" s="304"/>
    </row>
    <row r="43" spans="2:87" ht="30" customHeight="1" x14ac:dyDescent="0.25">
      <c r="B43" s="73">
        <f t="shared" si="9"/>
        <v>27</v>
      </c>
      <c r="C43" s="304" t="s">
        <v>378</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7:CI17"/>
    <mergeCell ref="C18:CI18"/>
    <mergeCell ref="C19:CI19"/>
    <mergeCell ref="I3:K3"/>
    <mergeCell ref="I5:K5"/>
    <mergeCell ref="L3:N3"/>
    <mergeCell ref="L5:N5"/>
    <mergeCell ref="O3:Q3"/>
    <mergeCell ref="O5:Q5"/>
    <mergeCell ref="R3:T3"/>
    <mergeCell ref="C16:CI16"/>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1:CI31"/>
    <mergeCell ref="C20:CI20"/>
    <mergeCell ref="C21:CI21"/>
    <mergeCell ref="C22:CI22"/>
    <mergeCell ref="C23:CI23"/>
    <mergeCell ref="C24:CI24"/>
    <mergeCell ref="C25:CI25"/>
    <mergeCell ref="C26:CI26"/>
    <mergeCell ref="C27:CI27"/>
    <mergeCell ref="C28:CI28"/>
    <mergeCell ref="C29:CI29"/>
    <mergeCell ref="C30:CI30"/>
    <mergeCell ref="C43:CI43"/>
    <mergeCell ref="C32:CI32"/>
    <mergeCell ref="C33:CI33"/>
    <mergeCell ref="C34:CI34"/>
    <mergeCell ref="C35:CI35"/>
    <mergeCell ref="C36:CI36"/>
    <mergeCell ref="C37:CI37"/>
    <mergeCell ref="C38:CI38"/>
    <mergeCell ref="C39:CI39"/>
    <mergeCell ref="C40:CI40"/>
    <mergeCell ref="C41:CI41"/>
    <mergeCell ref="C42:CI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zoomScaleNormal="100" workbookViewId="0">
      <pane xSplit="1" topLeftCell="B1" activePane="topRight" state="frozen"/>
      <selection activeCell="D16" sqref="D16:M16"/>
      <selection pane="topRight" activeCell="D23" sqref="D23"/>
    </sheetView>
  </sheetViews>
  <sheetFormatPr defaultColWidth="36.85546875" defaultRowHeight="12.75" customHeight="1" x14ac:dyDescent="0.25"/>
  <cols>
    <col min="1" max="1" width="18.5703125" style="127" customWidth="1"/>
    <col min="2" max="10" width="31.42578125" style="126" customWidth="1"/>
    <col min="11" max="27" width="36.85546875" style="126" customWidth="1"/>
    <col min="28" max="28" width="37" style="126" customWidth="1"/>
    <col min="29" max="35" width="36.85546875" style="126" customWidth="1"/>
    <col min="36" max="44" width="36.85546875" style="127" customWidth="1"/>
    <col min="45" max="45" width="37.140625" style="127" customWidth="1"/>
    <col min="46" max="47" width="36.85546875" style="127" customWidth="1"/>
    <col min="48" max="48" width="36.5703125" style="127" customWidth="1"/>
    <col min="49" max="50" width="36.85546875" style="127" customWidth="1"/>
    <col min="51" max="51" width="36.5703125" style="127" customWidth="1"/>
    <col min="52" max="52" width="37" style="127" customWidth="1"/>
    <col min="53" max="71" width="36.85546875" style="127" customWidth="1"/>
    <col min="72" max="72" width="37" style="127" customWidth="1"/>
    <col min="73" max="90" width="36.85546875" style="127" customWidth="1"/>
    <col min="91" max="91" width="36.5703125" style="127" customWidth="1"/>
    <col min="92" max="104" width="36.85546875" style="127" customWidth="1"/>
    <col min="105" max="105" width="36.5703125" style="127" customWidth="1"/>
    <col min="106" max="108" width="36.85546875" style="127" customWidth="1"/>
    <col min="109" max="109" width="36.5703125" style="127" customWidth="1"/>
    <col min="110" max="117" width="36.85546875" style="127" customWidth="1"/>
    <col min="118" max="118" width="36.5703125" style="127" customWidth="1"/>
    <col min="119" max="256" width="36.85546875" style="127"/>
    <col min="257" max="257" width="18.5703125" style="127" customWidth="1"/>
    <col min="258" max="266" width="31.42578125" style="127" customWidth="1"/>
    <col min="267" max="283" width="36.85546875" style="127" customWidth="1"/>
    <col min="284" max="284" width="37" style="127" customWidth="1"/>
    <col min="285" max="300" width="36.85546875" style="127" customWidth="1"/>
    <col min="301" max="301" width="37.140625" style="127" customWidth="1"/>
    <col min="302" max="303" width="36.85546875" style="127" customWidth="1"/>
    <col min="304" max="304" width="36.5703125" style="127" customWidth="1"/>
    <col min="305" max="306" width="36.85546875" style="127" customWidth="1"/>
    <col min="307" max="307" width="36.5703125" style="127" customWidth="1"/>
    <col min="308" max="308" width="37" style="127" customWidth="1"/>
    <col min="309" max="327" width="36.85546875" style="127" customWidth="1"/>
    <col min="328" max="328" width="37" style="127" customWidth="1"/>
    <col min="329" max="346" width="36.85546875" style="127" customWidth="1"/>
    <col min="347" max="347" width="36.5703125" style="127" customWidth="1"/>
    <col min="348" max="360" width="36.85546875" style="127" customWidth="1"/>
    <col min="361" max="361" width="36.5703125" style="127" customWidth="1"/>
    <col min="362" max="364" width="36.85546875" style="127" customWidth="1"/>
    <col min="365" max="365" width="36.5703125" style="127" customWidth="1"/>
    <col min="366" max="373" width="36.85546875" style="127" customWidth="1"/>
    <col min="374" max="374" width="36.5703125" style="127" customWidth="1"/>
    <col min="375" max="512" width="36.85546875" style="127"/>
    <col min="513" max="513" width="18.5703125" style="127" customWidth="1"/>
    <col min="514" max="522" width="31.42578125" style="127" customWidth="1"/>
    <col min="523" max="539" width="36.85546875" style="127" customWidth="1"/>
    <col min="540" max="540" width="37" style="127" customWidth="1"/>
    <col min="541" max="556" width="36.85546875" style="127" customWidth="1"/>
    <col min="557" max="557" width="37.140625" style="127" customWidth="1"/>
    <col min="558" max="559" width="36.85546875" style="127" customWidth="1"/>
    <col min="560" max="560" width="36.5703125" style="127" customWidth="1"/>
    <col min="561" max="562" width="36.85546875" style="127" customWidth="1"/>
    <col min="563" max="563" width="36.5703125" style="127" customWidth="1"/>
    <col min="564" max="564" width="37" style="127" customWidth="1"/>
    <col min="565" max="583" width="36.85546875" style="127" customWidth="1"/>
    <col min="584" max="584" width="37" style="127" customWidth="1"/>
    <col min="585" max="602" width="36.85546875" style="127" customWidth="1"/>
    <col min="603" max="603" width="36.5703125" style="127" customWidth="1"/>
    <col min="604" max="616" width="36.85546875" style="127" customWidth="1"/>
    <col min="617" max="617" width="36.5703125" style="127" customWidth="1"/>
    <col min="618" max="620" width="36.85546875" style="127" customWidth="1"/>
    <col min="621" max="621" width="36.5703125" style="127" customWidth="1"/>
    <col min="622" max="629" width="36.85546875" style="127" customWidth="1"/>
    <col min="630" max="630" width="36.5703125" style="127" customWidth="1"/>
    <col min="631" max="768" width="36.85546875" style="127"/>
    <col min="769" max="769" width="18.5703125" style="127" customWidth="1"/>
    <col min="770" max="778" width="31.42578125" style="127" customWidth="1"/>
    <col min="779" max="795" width="36.85546875" style="127" customWidth="1"/>
    <col min="796" max="796" width="37" style="127" customWidth="1"/>
    <col min="797" max="812" width="36.85546875" style="127" customWidth="1"/>
    <col min="813" max="813" width="37.140625" style="127" customWidth="1"/>
    <col min="814" max="815" width="36.85546875" style="127" customWidth="1"/>
    <col min="816" max="816" width="36.5703125" style="127" customWidth="1"/>
    <col min="817" max="818" width="36.85546875" style="127" customWidth="1"/>
    <col min="819" max="819" width="36.5703125" style="127" customWidth="1"/>
    <col min="820" max="820" width="37" style="127" customWidth="1"/>
    <col min="821" max="839" width="36.85546875" style="127" customWidth="1"/>
    <col min="840" max="840" width="37" style="127" customWidth="1"/>
    <col min="841" max="858" width="36.85546875" style="127" customWidth="1"/>
    <col min="859" max="859" width="36.5703125" style="127" customWidth="1"/>
    <col min="860" max="872" width="36.85546875" style="127" customWidth="1"/>
    <col min="873" max="873" width="36.5703125" style="127" customWidth="1"/>
    <col min="874" max="876" width="36.85546875" style="127" customWidth="1"/>
    <col min="877" max="877" width="36.5703125" style="127" customWidth="1"/>
    <col min="878" max="885" width="36.85546875" style="127" customWidth="1"/>
    <col min="886" max="886" width="36.5703125" style="127" customWidth="1"/>
    <col min="887" max="1024" width="36.85546875" style="127"/>
    <col min="1025" max="1025" width="18.5703125" style="127" customWidth="1"/>
    <col min="1026" max="1034" width="31.42578125" style="127" customWidth="1"/>
    <col min="1035" max="1051" width="36.85546875" style="127" customWidth="1"/>
    <col min="1052" max="1052" width="37" style="127" customWidth="1"/>
    <col min="1053" max="1068" width="36.85546875" style="127" customWidth="1"/>
    <col min="1069" max="1069" width="37.140625" style="127" customWidth="1"/>
    <col min="1070" max="1071" width="36.85546875" style="127" customWidth="1"/>
    <col min="1072" max="1072" width="36.5703125" style="127" customWidth="1"/>
    <col min="1073" max="1074" width="36.85546875" style="127" customWidth="1"/>
    <col min="1075" max="1075" width="36.5703125" style="127" customWidth="1"/>
    <col min="1076" max="1076" width="37" style="127" customWidth="1"/>
    <col min="1077" max="1095" width="36.85546875" style="127" customWidth="1"/>
    <col min="1096" max="1096" width="37" style="127" customWidth="1"/>
    <col min="1097" max="1114" width="36.85546875" style="127" customWidth="1"/>
    <col min="1115" max="1115" width="36.5703125" style="127" customWidth="1"/>
    <col min="1116" max="1128" width="36.85546875" style="127" customWidth="1"/>
    <col min="1129" max="1129" width="36.5703125" style="127" customWidth="1"/>
    <col min="1130" max="1132" width="36.85546875" style="127" customWidth="1"/>
    <col min="1133" max="1133" width="36.5703125" style="127" customWidth="1"/>
    <col min="1134" max="1141" width="36.85546875" style="127" customWidth="1"/>
    <col min="1142" max="1142" width="36.5703125" style="127" customWidth="1"/>
    <col min="1143" max="1280" width="36.85546875" style="127"/>
    <col min="1281" max="1281" width="18.5703125" style="127" customWidth="1"/>
    <col min="1282" max="1290" width="31.42578125" style="127" customWidth="1"/>
    <col min="1291" max="1307" width="36.85546875" style="127" customWidth="1"/>
    <col min="1308" max="1308" width="37" style="127" customWidth="1"/>
    <col min="1309" max="1324" width="36.85546875" style="127" customWidth="1"/>
    <col min="1325" max="1325" width="37.140625" style="127" customWidth="1"/>
    <col min="1326" max="1327" width="36.85546875" style="127" customWidth="1"/>
    <col min="1328" max="1328" width="36.5703125" style="127" customWidth="1"/>
    <col min="1329" max="1330" width="36.85546875" style="127" customWidth="1"/>
    <col min="1331" max="1331" width="36.5703125" style="127" customWidth="1"/>
    <col min="1332" max="1332" width="37" style="127" customWidth="1"/>
    <col min="1333" max="1351" width="36.85546875" style="127" customWidth="1"/>
    <col min="1352" max="1352" width="37" style="127" customWidth="1"/>
    <col min="1353" max="1370" width="36.85546875" style="127" customWidth="1"/>
    <col min="1371" max="1371" width="36.5703125" style="127" customWidth="1"/>
    <col min="1372" max="1384" width="36.85546875" style="127" customWidth="1"/>
    <col min="1385" max="1385" width="36.5703125" style="127" customWidth="1"/>
    <col min="1386" max="1388" width="36.85546875" style="127" customWidth="1"/>
    <col min="1389" max="1389" width="36.5703125" style="127" customWidth="1"/>
    <col min="1390" max="1397" width="36.85546875" style="127" customWidth="1"/>
    <col min="1398" max="1398" width="36.5703125" style="127" customWidth="1"/>
    <col min="1399" max="1536" width="36.85546875" style="127"/>
    <col min="1537" max="1537" width="18.5703125" style="127" customWidth="1"/>
    <col min="1538" max="1546" width="31.42578125" style="127" customWidth="1"/>
    <col min="1547" max="1563" width="36.85546875" style="127" customWidth="1"/>
    <col min="1564" max="1564" width="37" style="127" customWidth="1"/>
    <col min="1565" max="1580" width="36.85546875" style="127" customWidth="1"/>
    <col min="1581" max="1581" width="37.140625" style="127" customWidth="1"/>
    <col min="1582" max="1583" width="36.85546875" style="127" customWidth="1"/>
    <col min="1584" max="1584" width="36.5703125" style="127" customWidth="1"/>
    <col min="1585" max="1586" width="36.85546875" style="127" customWidth="1"/>
    <col min="1587" max="1587" width="36.5703125" style="127" customWidth="1"/>
    <col min="1588" max="1588" width="37" style="127" customWidth="1"/>
    <col min="1589" max="1607" width="36.85546875" style="127" customWidth="1"/>
    <col min="1608" max="1608" width="37" style="127" customWidth="1"/>
    <col min="1609" max="1626" width="36.85546875" style="127" customWidth="1"/>
    <col min="1627" max="1627" width="36.5703125" style="127" customWidth="1"/>
    <col min="1628" max="1640" width="36.85546875" style="127" customWidth="1"/>
    <col min="1641" max="1641" width="36.5703125" style="127" customWidth="1"/>
    <col min="1642" max="1644" width="36.85546875" style="127" customWidth="1"/>
    <col min="1645" max="1645" width="36.5703125" style="127" customWidth="1"/>
    <col min="1646" max="1653" width="36.85546875" style="127" customWidth="1"/>
    <col min="1654" max="1654" width="36.5703125" style="127" customWidth="1"/>
    <col min="1655" max="1792" width="36.85546875" style="127"/>
    <col min="1793" max="1793" width="18.5703125" style="127" customWidth="1"/>
    <col min="1794" max="1802" width="31.42578125" style="127" customWidth="1"/>
    <col min="1803" max="1819" width="36.85546875" style="127" customWidth="1"/>
    <col min="1820" max="1820" width="37" style="127" customWidth="1"/>
    <col min="1821" max="1836" width="36.85546875" style="127" customWidth="1"/>
    <col min="1837" max="1837" width="37.140625" style="127" customWidth="1"/>
    <col min="1838" max="1839" width="36.85546875" style="127" customWidth="1"/>
    <col min="1840" max="1840" width="36.5703125" style="127" customWidth="1"/>
    <col min="1841" max="1842" width="36.85546875" style="127" customWidth="1"/>
    <col min="1843" max="1843" width="36.5703125" style="127" customWidth="1"/>
    <col min="1844" max="1844" width="37" style="127" customWidth="1"/>
    <col min="1845" max="1863" width="36.85546875" style="127" customWidth="1"/>
    <col min="1864" max="1864" width="37" style="127" customWidth="1"/>
    <col min="1865" max="1882" width="36.85546875" style="127" customWidth="1"/>
    <col min="1883" max="1883" width="36.5703125" style="127" customWidth="1"/>
    <col min="1884" max="1896" width="36.85546875" style="127" customWidth="1"/>
    <col min="1897" max="1897" width="36.5703125" style="127" customWidth="1"/>
    <col min="1898" max="1900" width="36.85546875" style="127" customWidth="1"/>
    <col min="1901" max="1901" width="36.5703125" style="127" customWidth="1"/>
    <col min="1902" max="1909" width="36.85546875" style="127" customWidth="1"/>
    <col min="1910" max="1910" width="36.5703125" style="127" customWidth="1"/>
    <col min="1911" max="2048" width="36.85546875" style="127"/>
    <col min="2049" max="2049" width="18.5703125" style="127" customWidth="1"/>
    <col min="2050" max="2058" width="31.42578125" style="127" customWidth="1"/>
    <col min="2059" max="2075" width="36.85546875" style="127" customWidth="1"/>
    <col min="2076" max="2076" width="37" style="127" customWidth="1"/>
    <col min="2077" max="2092" width="36.85546875" style="127" customWidth="1"/>
    <col min="2093" max="2093" width="37.140625" style="127" customWidth="1"/>
    <col min="2094" max="2095" width="36.85546875" style="127" customWidth="1"/>
    <col min="2096" max="2096" width="36.5703125" style="127" customWidth="1"/>
    <col min="2097" max="2098" width="36.85546875" style="127" customWidth="1"/>
    <col min="2099" max="2099" width="36.5703125" style="127" customWidth="1"/>
    <col min="2100" max="2100" width="37" style="127" customWidth="1"/>
    <col min="2101" max="2119" width="36.85546875" style="127" customWidth="1"/>
    <col min="2120" max="2120" width="37" style="127" customWidth="1"/>
    <col min="2121" max="2138" width="36.85546875" style="127" customWidth="1"/>
    <col min="2139" max="2139" width="36.5703125" style="127" customWidth="1"/>
    <col min="2140" max="2152" width="36.85546875" style="127" customWidth="1"/>
    <col min="2153" max="2153" width="36.5703125" style="127" customWidth="1"/>
    <col min="2154" max="2156" width="36.85546875" style="127" customWidth="1"/>
    <col min="2157" max="2157" width="36.5703125" style="127" customWidth="1"/>
    <col min="2158" max="2165" width="36.85546875" style="127" customWidth="1"/>
    <col min="2166" max="2166" width="36.5703125" style="127" customWidth="1"/>
    <col min="2167" max="2304" width="36.85546875" style="127"/>
    <col min="2305" max="2305" width="18.5703125" style="127" customWidth="1"/>
    <col min="2306" max="2314" width="31.42578125" style="127" customWidth="1"/>
    <col min="2315" max="2331" width="36.85546875" style="127" customWidth="1"/>
    <col min="2332" max="2332" width="37" style="127" customWidth="1"/>
    <col min="2333" max="2348" width="36.85546875" style="127" customWidth="1"/>
    <col min="2349" max="2349" width="37.140625" style="127" customWidth="1"/>
    <col min="2350" max="2351" width="36.85546875" style="127" customWidth="1"/>
    <col min="2352" max="2352" width="36.5703125" style="127" customWidth="1"/>
    <col min="2353" max="2354" width="36.85546875" style="127" customWidth="1"/>
    <col min="2355" max="2355" width="36.5703125" style="127" customWidth="1"/>
    <col min="2356" max="2356" width="37" style="127" customWidth="1"/>
    <col min="2357" max="2375" width="36.85546875" style="127" customWidth="1"/>
    <col min="2376" max="2376" width="37" style="127" customWidth="1"/>
    <col min="2377" max="2394" width="36.85546875" style="127" customWidth="1"/>
    <col min="2395" max="2395" width="36.5703125" style="127" customWidth="1"/>
    <col min="2396" max="2408" width="36.85546875" style="127" customWidth="1"/>
    <col min="2409" max="2409" width="36.5703125" style="127" customWidth="1"/>
    <col min="2410" max="2412" width="36.85546875" style="127" customWidth="1"/>
    <col min="2413" max="2413" width="36.5703125" style="127" customWidth="1"/>
    <col min="2414" max="2421" width="36.85546875" style="127" customWidth="1"/>
    <col min="2422" max="2422" width="36.5703125" style="127" customWidth="1"/>
    <col min="2423" max="2560" width="36.85546875" style="127"/>
    <col min="2561" max="2561" width="18.5703125" style="127" customWidth="1"/>
    <col min="2562" max="2570" width="31.42578125" style="127" customWidth="1"/>
    <col min="2571" max="2587" width="36.85546875" style="127" customWidth="1"/>
    <col min="2588" max="2588" width="37" style="127" customWidth="1"/>
    <col min="2589" max="2604" width="36.85546875" style="127" customWidth="1"/>
    <col min="2605" max="2605" width="37.140625" style="127" customWidth="1"/>
    <col min="2606" max="2607" width="36.85546875" style="127" customWidth="1"/>
    <col min="2608" max="2608" width="36.5703125" style="127" customWidth="1"/>
    <col min="2609" max="2610" width="36.85546875" style="127" customWidth="1"/>
    <col min="2611" max="2611" width="36.5703125" style="127" customWidth="1"/>
    <col min="2612" max="2612" width="37" style="127" customWidth="1"/>
    <col min="2613" max="2631" width="36.85546875" style="127" customWidth="1"/>
    <col min="2632" max="2632" width="37" style="127" customWidth="1"/>
    <col min="2633" max="2650" width="36.85546875" style="127" customWidth="1"/>
    <col min="2651" max="2651" width="36.5703125" style="127" customWidth="1"/>
    <col min="2652" max="2664" width="36.85546875" style="127" customWidth="1"/>
    <col min="2665" max="2665" width="36.5703125" style="127" customWidth="1"/>
    <col min="2666" max="2668" width="36.85546875" style="127" customWidth="1"/>
    <col min="2669" max="2669" width="36.5703125" style="127" customWidth="1"/>
    <col min="2670" max="2677" width="36.85546875" style="127" customWidth="1"/>
    <col min="2678" max="2678" width="36.5703125" style="127" customWidth="1"/>
    <col min="2679" max="2816" width="36.85546875" style="127"/>
    <col min="2817" max="2817" width="18.5703125" style="127" customWidth="1"/>
    <col min="2818" max="2826" width="31.42578125" style="127" customWidth="1"/>
    <col min="2827" max="2843" width="36.85546875" style="127" customWidth="1"/>
    <col min="2844" max="2844" width="37" style="127" customWidth="1"/>
    <col min="2845" max="2860" width="36.85546875" style="127" customWidth="1"/>
    <col min="2861" max="2861" width="37.140625" style="127" customWidth="1"/>
    <col min="2862" max="2863" width="36.85546875" style="127" customWidth="1"/>
    <col min="2864" max="2864" width="36.5703125" style="127" customWidth="1"/>
    <col min="2865" max="2866" width="36.85546875" style="127" customWidth="1"/>
    <col min="2867" max="2867" width="36.5703125" style="127" customWidth="1"/>
    <col min="2868" max="2868" width="37" style="127" customWidth="1"/>
    <col min="2869" max="2887" width="36.85546875" style="127" customWidth="1"/>
    <col min="2888" max="2888" width="37" style="127" customWidth="1"/>
    <col min="2889" max="2906" width="36.85546875" style="127" customWidth="1"/>
    <col min="2907" max="2907" width="36.5703125" style="127" customWidth="1"/>
    <col min="2908" max="2920" width="36.85546875" style="127" customWidth="1"/>
    <col min="2921" max="2921" width="36.5703125" style="127" customWidth="1"/>
    <col min="2922" max="2924" width="36.85546875" style="127" customWidth="1"/>
    <col min="2925" max="2925" width="36.5703125" style="127" customWidth="1"/>
    <col min="2926" max="2933" width="36.85546875" style="127" customWidth="1"/>
    <col min="2934" max="2934" width="36.5703125" style="127" customWidth="1"/>
    <col min="2935" max="3072" width="36.85546875" style="127"/>
    <col min="3073" max="3073" width="18.5703125" style="127" customWidth="1"/>
    <col min="3074" max="3082" width="31.42578125" style="127" customWidth="1"/>
    <col min="3083" max="3099" width="36.85546875" style="127" customWidth="1"/>
    <col min="3100" max="3100" width="37" style="127" customWidth="1"/>
    <col min="3101" max="3116" width="36.85546875" style="127" customWidth="1"/>
    <col min="3117" max="3117" width="37.140625" style="127" customWidth="1"/>
    <col min="3118" max="3119" width="36.85546875" style="127" customWidth="1"/>
    <col min="3120" max="3120" width="36.5703125" style="127" customWidth="1"/>
    <col min="3121" max="3122" width="36.85546875" style="127" customWidth="1"/>
    <col min="3123" max="3123" width="36.5703125" style="127" customWidth="1"/>
    <col min="3124" max="3124" width="37" style="127" customWidth="1"/>
    <col min="3125" max="3143" width="36.85546875" style="127" customWidth="1"/>
    <col min="3144" max="3144" width="37" style="127" customWidth="1"/>
    <col min="3145" max="3162" width="36.85546875" style="127" customWidth="1"/>
    <col min="3163" max="3163" width="36.5703125" style="127" customWidth="1"/>
    <col min="3164" max="3176" width="36.85546875" style="127" customWidth="1"/>
    <col min="3177" max="3177" width="36.5703125" style="127" customWidth="1"/>
    <col min="3178" max="3180" width="36.85546875" style="127" customWidth="1"/>
    <col min="3181" max="3181" width="36.5703125" style="127" customWidth="1"/>
    <col min="3182" max="3189" width="36.85546875" style="127" customWidth="1"/>
    <col min="3190" max="3190" width="36.5703125" style="127" customWidth="1"/>
    <col min="3191" max="3328" width="36.85546875" style="127"/>
    <col min="3329" max="3329" width="18.5703125" style="127" customWidth="1"/>
    <col min="3330" max="3338" width="31.42578125" style="127" customWidth="1"/>
    <col min="3339" max="3355" width="36.85546875" style="127" customWidth="1"/>
    <col min="3356" max="3356" width="37" style="127" customWidth="1"/>
    <col min="3357" max="3372" width="36.85546875" style="127" customWidth="1"/>
    <col min="3373" max="3373" width="37.140625" style="127" customWidth="1"/>
    <col min="3374" max="3375" width="36.85546875" style="127" customWidth="1"/>
    <col min="3376" max="3376" width="36.5703125" style="127" customWidth="1"/>
    <col min="3377" max="3378" width="36.85546875" style="127" customWidth="1"/>
    <col min="3379" max="3379" width="36.5703125" style="127" customWidth="1"/>
    <col min="3380" max="3380" width="37" style="127" customWidth="1"/>
    <col min="3381" max="3399" width="36.85546875" style="127" customWidth="1"/>
    <col min="3400" max="3400" width="37" style="127" customWidth="1"/>
    <col min="3401" max="3418" width="36.85546875" style="127" customWidth="1"/>
    <col min="3419" max="3419" width="36.5703125" style="127" customWidth="1"/>
    <col min="3420" max="3432" width="36.85546875" style="127" customWidth="1"/>
    <col min="3433" max="3433" width="36.5703125" style="127" customWidth="1"/>
    <col min="3434" max="3436" width="36.85546875" style="127" customWidth="1"/>
    <col min="3437" max="3437" width="36.5703125" style="127" customWidth="1"/>
    <col min="3438" max="3445" width="36.85546875" style="127" customWidth="1"/>
    <col min="3446" max="3446" width="36.5703125" style="127" customWidth="1"/>
    <col min="3447" max="3584" width="36.85546875" style="127"/>
    <col min="3585" max="3585" width="18.5703125" style="127" customWidth="1"/>
    <col min="3586" max="3594" width="31.42578125" style="127" customWidth="1"/>
    <col min="3595" max="3611" width="36.85546875" style="127" customWidth="1"/>
    <col min="3612" max="3612" width="37" style="127" customWidth="1"/>
    <col min="3613" max="3628" width="36.85546875" style="127" customWidth="1"/>
    <col min="3629" max="3629" width="37.140625" style="127" customWidth="1"/>
    <col min="3630" max="3631" width="36.85546875" style="127" customWidth="1"/>
    <col min="3632" max="3632" width="36.5703125" style="127" customWidth="1"/>
    <col min="3633" max="3634" width="36.85546875" style="127" customWidth="1"/>
    <col min="3635" max="3635" width="36.5703125" style="127" customWidth="1"/>
    <col min="3636" max="3636" width="37" style="127" customWidth="1"/>
    <col min="3637" max="3655" width="36.85546875" style="127" customWidth="1"/>
    <col min="3656" max="3656" width="37" style="127" customWidth="1"/>
    <col min="3657" max="3674" width="36.85546875" style="127" customWidth="1"/>
    <col min="3675" max="3675" width="36.5703125" style="127" customWidth="1"/>
    <col min="3676" max="3688" width="36.85546875" style="127" customWidth="1"/>
    <col min="3689" max="3689" width="36.5703125" style="127" customWidth="1"/>
    <col min="3690" max="3692" width="36.85546875" style="127" customWidth="1"/>
    <col min="3693" max="3693" width="36.5703125" style="127" customWidth="1"/>
    <col min="3694" max="3701" width="36.85546875" style="127" customWidth="1"/>
    <col min="3702" max="3702" width="36.5703125" style="127" customWidth="1"/>
    <col min="3703" max="3840" width="36.85546875" style="127"/>
    <col min="3841" max="3841" width="18.5703125" style="127" customWidth="1"/>
    <col min="3842" max="3850" width="31.42578125" style="127" customWidth="1"/>
    <col min="3851" max="3867" width="36.85546875" style="127" customWidth="1"/>
    <col min="3868" max="3868" width="37" style="127" customWidth="1"/>
    <col min="3869" max="3884" width="36.85546875" style="127" customWidth="1"/>
    <col min="3885" max="3885" width="37.140625" style="127" customWidth="1"/>
    <col min="3886" max="3887" width="36.85546875" style="127" customWidth="1"/>
    <col min="3888" max="3888" width="36.5703125" style="127" customWidth="1"/>
    <col min="3889" max="3890" width="36.85546875" style="127" customWidth="1"/>
    <col min="3891" max="3891" width="36.5703125" style="127" customWidth="1"/>
    <col min="3892" max="3892" width="37" style="127" customWidth="1"/>
    <col min="3893" max="3911" width="36.85546875" style="127" customWidth="1"/>
    <col min="3912" max="3912" width="37" style="127" customWidth="1"/>
    <col min="3913" max="3930" width="36.85546875" style="127" customWidth="1"/>
    <col min="3931" max="3931" width="36.5703125" style="127" customWidth="1"/>
    <col min="3932" max="3944" width="36.85546875" style="127" customWidth="1"/>
    <col min="3945" max="3945" width="36.5703125" style="127" customWidth="1"/>
    <col min="3946" max="3948" width="36.85546875" style="127" customWidth="1"/>
    <col min="3949" max="3949" width="36.5703125" style="127" customWidth="1"/>
    <col min="3950" max="3957" width="36.85546875" style="127" customWidth="1"/>
    <col min="3958" max="3958" width="36.5703125" style="127" customWidth="1"/>
    <col min="3959" max="4096" width="36.85546875" style="127"/>
    <col min="4097" max="4097" width="18.5703125" style="127" customWidth="1"/>
    <col min="4098" max="4106" width="31.42578125" style="127" customWidth="1"/>
    <col min="4107" max="4123" width="36.85546875" style="127" customWidth="1"/>
    <col min="4124" max="4124" width="37" style="127" customWidth="1"/>
    <col min="4125" max="4140" width="36.85546875" style="127" customWidth="1"/>
    <col min="4141" max="4141" width="37.140625" style="127" customWidth="1"/>
    <col min="4142" max="4143" width="36.85546875" style="127" customWidth="1"/>
    <col min="4144" max="4144" width="36.5703125" style="127" customWidth="1"/>
    <col min="4145" max="4146" width="36.85546875" style="127" customWidth="1"/>
    <col min="4147" max="4147" width="36.5703125" style="127" customWidth="1"/>
    <col min="4148" max="4148" width="37" style="127" customWidth="1"/>
    <col min="4149" max="4167" width="36.85546875" style="127" customWidth="1"/>
    <col min="4168" max="4168" width="37" style="127" customWidth="1"/>
    <col min="4169" max="4186" width="36.85546875" style="127" customWidth="1"/>
    <col min="4187" max="4187" width="36.5703125" style="127" customWidth="1"/>
    <col min="4188" max="4200" width="36.85546875" style="127" customWidth="1"/>
    <col min="4201" max="4201" width="36.5703125" style="127" customWidth="1"/>
    <col min="4202" max="4204" width="36.85546875" style="127" customWidth="1"/>
    <col min="4205" max="4205" width="36.5703125" style="127" customWidth="1"/>
    <col min="4206" max="4213" width="36.85546875" style="127" customWidth="1"/>
    <col min="4214" max="4214" width="36.5703125" style="127" customWidth="1"/>
    <col min="4215" max="4352" width="36.85546875" style="127"/>
    <col min="4353" max="4353" width="18.5703125" style="127" customWidth="1"/>
    <col min="4354" max="4362" width="31.42578125" style="127" customWidth="1"/>
    <col min="4363" max="4379" width="36.85546875" style="127" customWidth="1"/>
    <col min="4380" max="4380" width="37" style="127" customWidth="1"/>
    <col min="4381" max="4396" width="36.85546875" style="127" customWidth="1"/>
    <col min="4397" max="4397" width="37.140625" style="127" customWidth="1"/>
    <col min="4398" max="4399" width="36.85546875" style="127" customWidth="1"/>
    <col min="4400" max="4400" width="36.5703125" style="127" customWidth="1"/>
    <col min="4401" max="4402" width="36.85546875" style="127" customWidth="1"/>
    <col min="4403" max="4403" width="36.5703125" style="127" customWidth="1"/>
    <col min="4404" max="4404" width="37" style="127" customWidth="1"/>
    <col min="4405" max="4423" width="36.85546875" style="127" customWidth="1"/>
    <col min="4424" max="4424" width="37" style="127" customWidth="1"/>
    <col min="4425" max="4442" width="36.85546875" style="127" customWidth="1"/>
    <col min="4443" max="4443" width="36.5703125" style="127" customWidth="1"/>
    <col min="4444" max="4456" width="36.85546875" style="127" customWidth="1"/>
    <col min="4457" max="4457" width="36.5703125" style="127" customWidth="1"/>
    <col min="4458" max="4460" width="36.85546875" style="127" customWidth="1"/>
    <col min="4461" max="4461" width="36.5703125" style="127" customWidth="1"/>
    <col min="4462" max="4469" width="36.85546875" style="127" customWidth="1"/>
    <col min="4470" max="4470" width="36.5703125" style="127" customWidth="1"/>
    <col min="4471" max="4608" width="36.85546875" style="127"/>
    <col min="4609" max="4609" width="18.5703125" style="127" customWidth="1"/>
    <col min="4610" max="4618" width="31.42578125" style="127" customWidth="1"/>
    <col min="4619" max="4635" width="36.85546875" style="127" customWidth="1"/>
    <col min="4636" max="4636" width="37" style="127" customWidth="1"/>
    <col min="4637" max="4652" width="36.85546875" style="127" customWidth="1"/>
    <col min="4653" max="4653" width="37.140625" style="127" customWidth="1"/>
    <col min="4654" max="4655" width="36.85546875" style="127" customWidth="1"/>
    <col min="4656" max="4656" width="36.5703125" style="127" customWidth="1"/>
    <col min="4657" max="4658" width="36.85546875" style="127" customWidth="1"/>
    <col min="4659" max="4659" width="36.5703125" style="127" customWidth="1"/>
    <col min="4660" max="4660" width="37" style="127" customWidth="1"/>
    <col min="4661" max="4679" width="36.85546875" style="127" customWidth="1"/>
    <col min="4680" max="4680" width="37" style="127" customWidth="1"/>
    <col min="4681" max="4698" width="36.85546875" style="127" customWidth="1"/>
    <col min="4699" max="4699" width="36.5703125" style="127" customWidth="1"/>
    <col min="4700" max="4712" width="36.85546875" style="127" customWidth="1"/>
    <col min="4713" max="4713" width="36.5703125" style="127" customWidth="1"/>
    <col min="4714" max="4716" width="36.85546875" style="127" customWidth="1"/>
    <col min="4717" max="4717" width="36.5703125" style="127" customWidth="1"/>
    <col min="4718" max="4725" width="36.85546875" style="127" customWidth="1"/>
    <col min="4726" max="4726" width="36.5703125" style="127" customWidth="1"/>
    <col min="4727" max="4864" width="36.85546875" style="127"/>
    <col min="4865" max="4865" width="18.5703125" style="127" customWidth="1"/>
    <col min="4866" max="4874" width="31.42578125" style="127" customWidth="1"/>
    <col min="4875" max="4891" width="36.85546875" style="127" customWidth="1"/>
    <col min="4892" max="4892" width="37" style="127" customWidth="1"/>
    <col min="4893" max="4908" width="36.85546875" style="127" customWidth="1"/>
    <col min="4909" max="4909" width="37.140625" style="127" customWidth="1"/>
    <col min="4910" max="4911" width="36.85546875" style="127" customWidth="1"/>
    <col min="4912" max="4912" width="36.5703125" style="127" customWidth="1"/>
    <col min="4913" max="4914" width="36.85546875" style="127" customWidth="1"/>
    <col min="4915" max="4915" width="36.5703125" style="127" customWidth="1"/>
    <col min="4916" max="4916" width="37" style="127" customWidth="1"/>
    <col min="4917" max="4935" width="36.85546875" style="127" customWidth="1"/>
    <col min="4936" max="4936" width="37" style="127" customWidth="1"/>
    <col min="4937" max="4954" width="36.85546875" style="127" customWidth="1"/>
    <col min="4955" max="4955" width="36.5703125" style="127" customWidth="1"/>
    <col min="4956" max="4968" width="36.85546875" style="127" customWidth="1"/>
    <col min="4969" max="4969" width="36.5703125" style="127" customWidth="1"/>
    <col min="4970" max="4972" width="36.85546875" style="127" customWidth="1"/>
    <col min="4973" max="4973" width="36.5703125" style="127" customWidth="1"/>
    <col min="4974" max="4981" width="36.85546875" style="127" customWidth="1"/>
    <col min="4982" max="4982" width="36.5703125" style="127" customWidth="1"/>
    <col min="4983" max="5120" width="36.85546875" style="127"/>
    <col min="5121" max="5121" width="18.5703125" style="127" customWidth="1"/>
    <col min="5122" max="5130" width="31.42578125" style="127" customWidth="1"/>
    <col min="5131" max="5147" width="36.85546875" style="127" customWidth="1"/>
    <col min="5148" max="5148" width="37" style="127" customWidth="1"/>
    <col min="5149" max="5164" width="36.85546875" style="127" customWidth="1"/>
    <col min="5165" max="5165" width="37.140625" style="127" customWidth="1"/>
    <col min="5166" max="5167" width="36.85546875" style="127" customWidth="1"/>
    <col min="5168" max="5168" width="36.5703125" style="127" customWidth="1"/>
    <col min="5169" max="5170" width="36.85546875" style="127" customWidth="1"/>
    <col min="5171" max="5171" width="36.5703125" style="127" customWidth="1"/>
    <col min="5172" max="5172" width="37" style="127" customWidth="1"/>
    <col min="5173" max="5191" width="36.85546875" style="127" customWidth="1"/>
    <col min="5192" max="5192" width="37" style="127" customWidth="1"/>
    <col min="5193" max="5210" width="36.85546875" style="127" customWidth="1"/>
    <col min="5211" max="5211" width="36.5703125" style="127" customWidth="1"/>
    <col min="5212" max="5224" width="36.85546875" style="127" customWidth="1"/>
    <col min="5225" max="5225" width="36.5703125" style="127" customWidth="1"/>
    <col min="5226" max="5228" width="36.85546875" style="127" customWidth="1"/>
    <col min="5229" max="5229" width="36.5703125" style="127" customWidth="1"/>
    <col min="5230" max="5237" width="36.85546875" style="127" customWidth="1"/>
    <col min="5238" max="5238" width="36.5703125" style="127" customWidth="1"/>
    <col min="5239" max="5376" width="36.85546875" style="127"/>
    <col min="5377" max="5377" width="18.5703125" style="127" customWidth="1"/>
    <col min="5378" max="5386" width="31.42578125" style="127" customWidth="1"/>
    <col min="5387" max="5403" width="36.85546875" style="127" customWidth="1"/>
    <col min="5404" max="5404" width="37" style="127" customWidth="1"/>
    <col min="5405" max="5420" width="36.85546875" style="127" customWidth="1"/>
    <col min="5421" max="5421" width="37.140625" style="127" customWidth="1"/>
    <col min="5422" max="5423" width="36.85546875" style="127" customWidth="1"/>
    <col min="5424" max="5424" width="36.5703125" style="127" customWidth="1"/>
    <col min="5425" max="5426" width="36.85546875" style="127" customWidth="1"/>
    <col min="5427" max="5427" width="36.5703125" style="127" customWidth="1"/>
    <col min="5428" max="5428" width="37" style="127" customWidth="1"/>
    <col min="5429" max="5447" width="36.85546875" style="127" customWidth="1"/>
    <col min="5448" max="5448" width="37" style="127" customWidth="1"/>
    <col min="5449" max="5466" width="36.85546875" style="127" customWidth="1"/>
    <col min="5467" max="5467" width="36.5703125" style="127" customWidth="1"/>
    <col min="5468" max="5480" width="36.85546875" style="127" customWidth="1"/>
    <col min="5481" max="5481" width="36.5703125" style="127" customWidth="1"/>
    <col min="5482" max="5484" width="36.85546875" style="127" customWidth="1"/>
    <col min="5485" max="5485" width="36.5703125" style="127" customWidth="1"/>
    <col min="5486" max="5493" width="36.85546875" style="127" customWidth="1"/>
    <col min="5494" max="5494" width="36.5703125" style="127" customWidth="1"/>
    <col min="5495" max="5632" width="36.85546875" style="127"/>
    <col min="5633" max="5633" width="18.5703125" style="127" customWidth="1"/>
    <col min="5634" max="5642" width="31.42578125" style="127" customWidth="1"/>
    <col min="5643" max="5659" width="36.85546875" style="127" customWidth="1"/>
    <col min="5660" max="5660" width="37" style="127" customWidth="1"/>
    <col min="5661" max="5676" width="36.85546875" style="127" customWidth="1"/>
    <col min="5677" max="5677" width="37.140625" style="127" customWidth="1"/>
    <col min="5678" max="5679" width="36.85546875" style="127" customWidth="1"/>
    <col min="5680" max="5680" width="36.5703125" style="127" customWidth="1"/>
    <col min="5681" max="5682" width="36.85546875" style="127" customWidth="1"/>
    <col min="5683" max="5683" width="36.5703125" style="127" customWidth="1"/>
    <col min="5684" max="5684" width="37" style="127" customWidth="1"/>
    <col min="5685" max="5703" width="36.85546875" style="127" customWidth="1"/>
    <col min="5704" max="5704" width="37" style="127" customWidth="1"/>
    <col min="5705" max="5722" width="36.85546875" style="127" customWidth="1"/>
    <col min="5723" max="5723" width="36.5703125" style="127" customWidth="1"/>
    <col min="5724" max="5736" width="36.85546875" style="127" customWidth="1"/>
    <col min="5737" max="5737" width="36.5703125" style="127" customWidth="1"/>
    <col min="5738" max="5740" width="36.85546875" style="127" customWidth="1"/>
    <col min="5741" max="5741" width="36.5703125" style="127" customWidth="1"/>
    <col min="5742" max="5749" width="36.85546875" style="127" customWidth="1"/>
    <col min="5750" max="5750" width="36.5703125" style="127" customWidth="1"/>
    <col min="5751" max="5888" width="36.85546875" style="127"/>
    <col min="5889" max="5889" width="18.5703125" style="127" customWidth="1"/>
    <col min="5890" max="5898" width="31.42578125" style="127" customWidth="1"/>
    <col min="5899" max="5915" width="36.85546875" style="127" customWidth="1"/>
    <col min="5916" max="5916" width="37" style="127" customWidth="1"/>
    <col min="5917" max="5932" width="36.85546875" style="127" customWidth="1"/>
    <col min="5933" max="5933" width="37.140625" style="127" customWidth="1"/>
    <col min="5934" max="5935" width="36.85546875" style="127" customWidth="1"/>
    <col min="5936" max="5936" width="36.5703125" style="127" customWidth="1"/>
    <col min="5937" max="5938" width="36.85546875" style="127" customWidth="1"/>
    <col min="5939" max="5939" width="36.5703125" style="127" customWidth="1"/>
    <col min="5940" max="5940" width="37" style="127" customWidth="1"/>
    <col min="5941" max="5959" width="36.85546875" style="127" customWidth="1"/>
    <col min="5960" max="5960" width="37" style="127" customWidth="1"/>
    <col min="5961" max="5978" width="36.85546875" style="127" customWidth="1"/>
    <col min="5979" max="5979" width="36.5703125" style="127" customWidth="1"/>
    <col min="5980" max="5992" width="36.85546875" style="127" customWidth="1"/>
    <col min="5993" max="5993" width="36.5703125" style="127" customWidth="1"/>
    <col min="5994" max="5996" width="36.85546875" style="127" customWidth="1"/>
    <col min="5997" max="5997" width="36.5703125" style="127" customWidth="1"/>
    <col min="5998" max="6005" width="36.85546875" style="127" customWidth="1"/>
    <col min="6006" max="6006" width="36.5703125" style="127" customWidth="1"/>
    <col min="6007" max="6144" width="36.85546875" style="127"/>
    <col min="6145" max="6145" width="18.5703125" style="127" customWidth="1"/>
    <col min="6146" max="6154" width="31.42578125" style="127" customWidth="1"/>
    <col min="6155" max="6171" width="36.85546875" style="127" customWidth="1"/>
    <col min="6172" max="6172" width="37" style="127" customWidth="1"/>
    <col min="6173" max="6188" width="36.85546875" style="127" customWidth="1"/>
    <col min="6189" max="6189" width="37.140625" style="127" customWidth="1"/>
    <col min="6190" max="6191" width="36.85546875" style="127" customWidth="1"/>
    <col min="6192" max="6192" width="36.5703125" style="127" customWidth="1"/>
    <col min="6193" max="6194" width="36.85546875" style="127" customWidth="1"/>
    <col min="6195" max="6195" width="36.5703125" style="127" customWidth="1"/>
    <col min="6196" max="6196" width="37" style="127" customWidth="1"/>
    <col min="6197" max="6215" width="36.85546875" style="127" customWidth="1"/>
    <col min="6216" max="6216" width="37" style="127" customWidth="1"/>
    <col min="6217" max="6234" width="36.85546875" style="127" customWidth="1"/>
    <col min="6235" max="6235" width="36.5703125" style="127" customWidth="1"/>
    <col min="6236" max="6248" width="36.85546875" style="127" customWidth="1"/>
    <col min="6249" max="6249" width="36.5703125" style="127" customWidth="1"/>
    <col min="6250" max="6252" width="36.85546875" style="127" customWidth="1"/>
    <col min="6253" max="6253" width="36.5703125" style="127" customWidth="1"/>
    <col min="6254" max="6261" width="36.85546875" style="127" customWidth="1"/>
    <col min="6262" max="6262" width="36.5703125" style="127" customWidth="1"/>
    <col min="6263" max="6400" width="36.85546875" style="127"/>
    <col min="6401" max="6401" width="18.5703125" style="127" customWidth="1"/>
    <col min="6402" max="6410" width="31.42578125" style="127" customWidth="1"/>
    <col min="6411" max="6427" width="36.85546875" style="127" customWidth="1"/>
    <col min="6428" max="6428" width="37" style="127" customWidth="1"/>
    <col min="6429" max="6444" width="36.85546875" style="127" customWidth="1"/>
    <col min="6445" max="6445" width="37.140625" style="127" customWidth="1"/>
    <col min="6446" max="6447" width="36.85546875" style="127" customWidth="1"/>
    <col min="6448" max="6448" width="36.5703125" style="127" customWidth="1"/>
    <col min="6449" max="6450" width="36.85546875" style="127" customWidth="1"/>
    <col min="6451" max="6451" width="36.5703125" style="127" customWidth="1"/>
    <col min="6452" max="6452" width="37" style="127" customWidth="1"/>
    <col min="6453" max="6471" width="36.85546875" style="127" customWidth="1"/>
    <col min="6472" max="6472" width="37" style="127" customWidth="1"/>
    <col min="6473" max="6490" width="36.85546875" style="127" customWidth="1"/>
    <col min="6491" max="6491" width="36.5703125" style="127" customWidth="1"/>
    <col min="6492" max="6504" width="36.85546875" style="127" customWidth="1"/>
    <col min="6505" max="6505" width="36.5703125" style="127" customWidth="1"/>
    <col min="6506" max="6508" width="36.85546875" style="127" customWidth="1"/>
    <col min="6509" max="6509" width="36.5703125" style="127" customWidth="1"/>
    <col min="6510" max="6517" width="36.85546875" style="127" customWidth="1"/>
    <col min="6518" max="6518" width="36.5703125" style="127" customWidth="1"/>
    <col min="6519" max="6656" width="36.85546875" style="127"/>
    <col min="6657" max="6657" width="18.5703125" style="127" customWidth="1"/>
    <col min="6658" max="6666" width="31.42578125" style="127" customWidth="1"/>
    <col min="6667" max="6683" width="36.85546875" style="127" customWidth="1"/>
    <col min="6684" max="6684" width="37" style="127" customWidth="1"/>
    <col min="6685" max="6700" width="36.85546875" style="127" customWidth="1"/>
    <col min="6701" max="6701" width="37.140625" style="127" customWidth="1"/>
    <col min="6702" max="6703" width="36.85546875" style="127" customWidth="1"/>
    <col min="6704" max="6704" width="36.5703125" style="127" customWidth="1"/>
    <col min="6705" max="6706" width="36.85546875" style="127" customWidth="1"/>
    <col min="6707" max="6707" width="36.5703125" style="127" customWidth="1"/>
    <col min="6708" max="6708" width="37" style="127" customWidth="1"/>
    <col min="6709" max="6727" width="36.85546875" style="127" customWidth="1"/>
    <col min="6728" max="6728" width="37" style="127" customWidth="1"/>
    <col min="6729" max="6746" width="36.85546875" style="127" customWidth="1"/>
    <col min="6747" max="6747" width="36.5703125" style="127" customWidth="1"/>
    <col min="6748" max="6760" width="36.85546875" style="127" customWidth="1"/>
    <col min="6761" max="6761" width="36.5703125" style="127" customWidth="1"/>
    <col min="6762" max="6764" width="36.85546875" style="127" customWidth="1"/>
    <col min="6765" max="6765" width="36.5703125" style="127" customWidth="1"/>
    <col min="6766" max="6773" width="36.85546875" style="127" customWidth="1"/>
    <col min="6774" max="6774" width="36.5703125" style="127" customWidth="1"/>
    <col min="6775" max="6912" width="36.85546875" style="127"/>
    <col min="6913" max="6913" width="18.5703125" style="127" customWidth="1"/>
    <col min="6914" max="6922" width="31.42578125" style="127" customWidth="1"/>
    <col min="6923" max="6939" width="36.85546875" style="127" customWidth="1"/>
    <col min="6940" max="6940" width="37" style="127" customWidth="1"/>
    <col min="6941" max="6956" width="36.85546875" style="127" customWidth="1"/>
    <col min="6957" max="6957" width="37.140625" style="127" customWidth="1"/>
    <col min="6958" max="6959" width="36.85546875" style="127" customWidth="1"/>
    <col min="6960" max="6960" width="36.5703125" style="127" customWidth="1"/>
    <col min="6961" max="6962" width="36.85546875" style="127" customWidth="1"/>
    <col min="6963" max="6963" width="36.5703125" style="127" customWidth="1"/>
    <col min="6964" max="6964" width="37" style="127" customWidth="1"/>
    <col min="6965" max="6983" width="36.85546875" style="127" customWidth="1"/>
    <col min="6984" max="6984" width="37" style="127" customWidth="1"/>
    <col min="6985" max="7002" width="36.85546875" style="127" customWidth="1"/>
    <col min="7003" max="7003" width="36.5703125" style="127" customWidth="1"/>
    <col min="7004" max="7016" width="36.85546875" style="127" customWidth="1"/>
    <col min="7017" max="7017" width="36.5703125" style="127" customWidth="1"/>
    <col min="7018" max="7020" width="36.85546875" style="127" customWidth="1"/>
    <col min="7021" max="7021" width="36.5703125" style="127" customWidth="1"/>
    <col min="7022" max="7029" width="36.85546875" style="127" customWidth="1"/>
    <col min="7030" max="7030" width="36.5703125" style="127" customWidth="1"/>
    <col min="7031" max="7168" width="36.85546875" style="127"/>
    <col min="7169" max="7169" width="18.5703125" style="127" customWidth="1"/>
    <col min="7170" max="7178" width="31.42578125" style="127" customWidth="1"/>
    <col min="7179" max="7195" width="36.85546875" style="127" customWidth="1"/>
    <col min="7196" max="7196" width="37" style="127" customWidth="1"/>
    <col min="7197" max="7212" width="36.85546875" style="127" customWidth="1"/>
    <col min="7213" max="7213" width="37.140625" style="127" customWidth="1"/>
    <col min="7214" max="7215" width="36.85546875" style="127" customWidth="1"/>
    <col min="7216" max="7216" width="36.5703125" style="127" customWidth="1"/>
    <col min="7217" max="7218" width="36.85546875" style="127" customWidth="1"/>
    <col min="7219" max="7219" width="36.5703125" style="127" customWidth="1"/>
    <col min="7220" max="7220" width="37" style="127" customWidth="1"/>
    <col min="7221" max="7239" width="36.85546875" style="127" customWidth="1"/>
    <col min="7240" max="7240" width="37" style="127" customWidth="1"/>
    <col min="7241" max="7258" width="36.85546875" style="127" customWidth="1"/>
    <col min="7259" max="7259" width="36.5703125" style="127" customWidth="1"/>
    <col min="7260" max="7272" width="36.85546875" style="127" customWidth="1"/>
    <col min="7273" max="7273" width="36.5703125" style="127" customWidth="1"/>
    <col min="7274" max="7276" width="36.85546875" style="127" customWidth="1"/>
    <col min="7277" max="7277" width="36.5703125" style="127" customWidth="1"/>
    <col min="7278" max="7285" width="36.85546875" style="127" customWidth="1"/>
    <col min="7286" max="7286" width="36.5703125" style="127" customWidth="1"/>
    <col min="7287" max="7424" width="36.85546875" style="127"/>
    <col min="7425" max="7425" width="18.5703125" style="127" customWidth="1"/>
    <col min="7426" max="7434" width="31.42578125" style="127" customWidth="1"/>
    <col min="7435" max="7451" width="36.85546875" style="127" customWidth="1"/>
    <col min="7452" max="7452" width="37" style="127" customWidth="1"/>
    <col min="7453" max="7468" width="36.85546875" style="127" customWidth="1"/>
    <col min="7469" max="7469" width="37.140625" style="127" customWidth="1"/>
    <col min="7470" max="7471" width="36.85546875" style="127" customWidth="1"/>
    <col min="7472" max="7472" width="36.5703125" style="127" customWidth="1"/>
    <col min="7473" max="7474" width="36.85546875" style="127" customWidth="1"/>
    <col min="7475" max="7475" width="36.5703125" style="127" customWidth="1"/>
    <col min="7476" max="7476" width="37" style="127" customWidth="1"/>
    <col min="7477" max="7495" width="36.85546875" style="127" customWidth="1"/>
    <col min="7496" max="7496" width="37" style="127" customWidth="1"/>
    <col min="7497" max="7514" width="36.85546875" style="127" customWidth="1"/>
    <col min="7515" max="7515" width="36.5703125" style="127" customWidth="1"/>
    <col min="7516" max="7528" width="36.85546875" style="127" customWidth="1"/>
    <col min="7529" max="7529" width="36.5703125" style="127" customWidth="1"/>
    <col min="7530" max="7532" width="36.85546875" style="127" customWidth="1"/>
    <col min="7533" max="7533" width="36.5703125" style="127" customWidth="1"/>
    <col min="7534" max="7541" width="36.85546875" style="127" customWidth="1"/>
    <col min="7542" max="7542" width="36.5703125" style="127" customWidth="1"/>
    <col min="7543" max="7680" width="36.85546875" style="127"/>
    <col min="7681" max="7681" width="18.5703125" style="127" customWidth="1"/>
    <col min="7682" max="7690" width="31.42578125" style="127" customWidth="1"/>
    <col min="7691" max="7707" width="36.85546875" style="127" customWidth="1"/>
    <col min="7708" max="7708" width="37" style="127" customWidth="1"/>
    <col min="7709" max="7724" width="36.85546875" style="127" customWidth="1"/>
    <col min="7725" max="7725" width="37.140625" style="127" customWidth="1"/>
    <col min="7726" max="7727" width="36.85546875" style="127" customWidth="1"/>
    <col min="7728" max="7728" width="36.5703125" style="127" customWidth="1"/>
    <col min="7729" max="7730" width="36.85546875" style="127" customWidth="1"/>
    <col min="7731" max="7731" width="36.5703125" style="127" customWidth="1"/>
    <col min="7732" max="7732" width="37" style="127" customWidth="1"/>
    <col min="7733" max="7751" width="36.85546875" style="127" customWidth="1"/>
    <col min="7752" max="7752" width="37" style="127" customWidth="1"/>
    <col min="7753" max="7770" width="36.85546875" style="127" customWidth="1"/>
    <col min="7771" max="7771" width="36.5703125" style="127" customWidth="1"/>
    <col min="7772" max="7784" width="36.85546875" style="127" customWidth="1"/>
    <col min="7785" max="7785" width="36.5703125" style="127" customWidth="1"/>
    <col min="7786" max="7788" width="36.85546875" style="127" customWidth="1"/>
    <col min="7789" max="7789" width="36.5703125" style="127" customWidth="1"/>
    <col min="7790" max="7797" width="36.85546875" style="127" customWidth="1"/>
    <col min="7798" max="7798" width="36.5703125" style="127" customWidth="1"/>
    <col min="7799" max="7936" width="36.85546875" style="127"/>
    <col min="7937" max="7937" width="18.5703125" style="127" customWidth="1"/>
    <col min="7938" max="7946" width="31.42578125" style="127" customWidth="1"/>
    <col min="7947" max="7963" width="36.85546875" style="127" customWidth="1"/>
    <col min="7964" max="7964" width="37" style="127" customWidth="1"/>
    <col min="7965" max="7980" width="36.85546875" style="127" customWidth="1"/>
    <col min="7981" max="7981" width="37.140625" style="127" customWidth="1"/>
    <col min="7982" max="7983" width="36.85546875" style="127" customWidth="1"/>
    <col min="7984" max="7984" width="36.5703125" style="127" customWidth="1"/>
    <col min="7985" max="7986" width="36.85546875" style="127" customWidth="1"/>
    <col min="7987" max="7987" width="36.5703125" style="127" customWidth="1"/>
    <col min="7988" max="7988" width="37" style="127" customWidth="1"/>
    <col min="7989" max="8007" width="36.85546875" style="127" customWidth="1"/>
    <col min="8008" max="8008" width="37" style="127" customWidth="1"/>
    <col min="8009" max="8026" width="36.85546875" style="127" customWidth="1"/>
    <col min="8027" max="8027" width="36.5703125" style="127" customWidth="1"/>
    <col min="8028" max="8040" width="36.85546875" style="127" customWidth="1"/>
    <col min="8041" max="8041" width="36.5703125" style="127" customWidth="1"/>
    <col min="8042" max="8044" width="36.85546875" style="127" customWidth="1"/>
    <col min="8045" max="8045" width="36.5703125" style="127" customWidth="1"/>
    <col min="8046" max="8053" width="36.85546875" style="127" customWidth="1"/>
    <col min="8054" max="8054" width="36.5703125" style="127" customWidth="1"/>
    <col min="8055" max="8192" width="36.85546875" style="127"/>
    <col min="8193" max="8193" width="18.5703125" style="127" customWidth="1"/>
    <col min="8194" max="8202" width="31.42578125" style="127" customWidth="1"/>
    <col min="8203" max="8219" width="36.85546875" style="127" customWidth="1"/>
    <col min="8220" max="8220" width="37" style="127" customWidth="1"/>
    <col min="8221" max="8236" width="36.85546875" style="127" customWidth="1"/>
    <col min="8237" max="8237" width="37.140625" style="127" customWidth="1"/>
    <col min="8238" max="8239" width="36.85546875" style="127" customWidth="1"/>
    <col min="8240" max="8240" width="36.5703125" style="127" customWidth="1"/>
    <col min="8241" max="8242" width="36.85546875" style="127" customWidth="1"/>
    <col min="8243" max="8243" width="36.5703125" style="127" customWidth="1"/>
    <col min="8244" max="8244" width="37" style="127" customWidth="1"/>
    <col min="8245" max="8263" width="36.85546875" style="127" customWidth="1"/>
    <col min="8264" max="8264" width="37" style="127" customWidth="1"/>
    <col min="8265" max="8282" width="36.85546875" style="127" customWidth="1"/>
    <col min="8283" max="8283" width="36.5703125" style="127" customWidth="1"/>
    <col min="8284" max="8296" width="36.85546875" style="127" customWidth="1"/>
    <col min="8297" max="8297" width="36.5703125" style="127" customWidth="1"/>
    <col min="8298" max="8300" width="36.85546875" style="127" customWidth="1"/>
    <col min="8301" max="8301" width="36.5703125" style="127" customWidth="1"/>
    <col min="8302" max="8309" width="36.85546875" style="127" customWidth="1"/>
    <col min="8310" max="8310" width="36.5703125" style="127" customWidth="1"/>
    <col min="8311" max="8448" width="36.85546875" style="127"/>
    <col min="8449" max="8449" width="18.5703125" style="127" customWidth="1"/>
    <col min="8450" max="8458" width="31.42578125" style="127" customWidth="1"/>
    <col min="8459" max="8475" width="36.85546875" style="127" customWidth="1"/>
    <col min="8476" max="8476" width="37" style="127" customWidth="1"/>
    <col min="8477" max="8492" width="36.85546875" style="127" customWidth="1"/>
    <col min="8493" max="8493" width="37.140625" style="127" customWidth="1"/>
    <col min="8494" max="8495" width="36.85546875" style="127" customWidth="1"/>
    <col min="8496" max="8496" width="36.5703125" style="127" customWidth="1"/>
    <col min="8497" max="8498" width="36.85546875" style="127" customWidth="1"/>
    <col min="8499" max="8499" width="36.5703125" style="127" customWidth="1"/>
    <col min="8500" max="8500" width="37" style="127" customWidth="1"/>
    <col min="8501" max="8519" width="36.85546875" style="127" customWidth="1"/>
    <col min="8520" max="8520" width="37" style="127" customWidth="1"/>
    <col min="8521" max="8538" width="36.85546875" style="127" customWidth="1"/>
    <col min="8539" max="8539" width="36.5703125" style="127" customWidth="1"/>
    <col min="8540" max="8552" width="36.85546875" style="127" customWidth="1"/>
    <col min="8553" max="8553" width="36.5703125" style="127" customWidth="1"/>
    <col min="8554" max="8556" width="36.85546875" style="127" customWidth="1"/>
    <col min="8557" max="8557" width="36.5703125" style="127" customWidth="1"/>
    <col min="8558" max="8565" width="36.85546875" style="127" customWidth="1"/>
    <col min="8566" max="8566" width="36.5703125" style="127" customWidth="1"/>
    <col min="8567" max="8704" width="36.85546875" style="127"/>
    <col min="8705" max="8705" width="18.5703125" style="127" customWidth="1"/>
    <col min="8706" max="8714" width="31.42578125" style="127" customWidth="1"/>
    <col min="8715" max="8731" width="36.85546875" style="127" customWidth="1"/>
    <col min="8732" max="8732" width="37" style="127" customWidth="1"/>
    <col min="8733" max="8748" width="36.85546875" style="127" customWidth="1"/>
    <col min="8749" max="8749" width="37.140625" style="127" customWidth="1"/>
    <col min="8750" max="8751" width="36.85546875" style="127" customWidth="1"/>
    <col min="8752" max="8752" width="36.5703125" style="127" customWidth="1"/>
    <col min="8753" max="8754" width="36.85546875" style="127" customWidth="1"/>
    <col min="8755" max="8755" width="36.5703125" style="127" customWidth="1"/>
    <col min="8756" max="8756" width="37" style="127" customWidth="1"/>
    <col min="8757" max="8775" width="36.85546875" style="127" customWidth="1"/>
    <col min="8776" max="8776" width="37" style="127" customWidth="1"/>
    <col min="8777" max="8794" width="36.85546875" style="127" customWidth="1"/>
    <col min="8795" max="8795" width="36.5703125" style="127" customWidth="1"/>
    <col min="8796" max="8808" width="36.85546875" style="127" customWidth="1"/>
    <col min="8809" max="8809" width="36.5703125" style="127" customWidth="1"/>
    <col min="8810" max="8812" width="36.85546875" style="127" customWidth="1"/>
    <col min="8813" max="8813" width="36.5703125" style="127" customWidth="1"/>
    <col min="8814" max="8821" width="36.85546875" style="127" customWidth="1"/>
    <col min="8822" max="8822" width="36.5703125" style="127" customWidth="1"/>
    <col min="8823" max="8960" width="36.85546875" style="127"/>
    <col min="8961" max="8961" width="18.5703125" style="127" customWidth="1"/>
    <col min="8962" max="8970" width="31.42578125" style="127" customWidth="1"/>
    <col min="8971" max="8987" width="36.85546875" style="127" customWidth="1"/>
    <col min="8988" max="8988" width="37" style="127" customWidth="1"/>
    <col min="8989" max="9004" width="36.85546875" style="127" customWidth="1"/>
    <col min="9005" max="9005" width="37.140625" style="127" customWidth="1"/>
    <col min="9006" max="9007" width="36.85546875" style="127" customWidth="1"/>
    <col min="9008" max="9008" width="36.5703125" style="127" customWidth="1"/>
    <col min="9009" max="9010" width="36.85546875" style="127" customWidth="1"/>
    <col min="9011" max="9011" width="36.5703125" style="127" customWidth="1"/>
    <col min="9012" max="9012" width="37" style="127" customWidth="1"/>
    <col min="9013" max="9031" width="36.85546875" style="127" customWidth="1"/>
    <col min="9032" max="9032" width="37" style="127" customWidth="1"/>
    <col min="9033" max="9050" width="36.85546875" style="127" customWidth="1"/>
    <col min="9051" max="9051" width="36.5703125" style="127" customWidth="1"/>
    <col min="9052" max="9064" width="36.85546875" style="127" customWidth="1"/>
    <col min="9065" max="9065" width="36.5703125" style="127" customWidth="1"/>
    <col min="9066" max="9068" width="36.85546875" style="127" customWidth="1"/>
    <col min="9069" max="9069" width="36.5703125" style="127" customWidth="1"/>
    <col min="9070" max="9077" width="36.85546875" style="127" customWidth="1"/>
    <col min="9078" max="9078" width="36.5703125" style="127" customWidth="1"/>
    <col min="9079" max="9216" width="36.85546875" style="127"/>
    <col min="9217" max="9217" width="18.5703125" style="127" customWidth="1"/>
    <col min="9218" max="9226" width="31.42578125" style="127" customWidth="1"/>
    <col min="9227" max="9243" width="36.85546875" style="127" customWidth="1"/>
    <col min="9244" max="9244" width="37" style="127" customWidth="1"/>
    <col min="9245" max="9260" width="36.85546875" style="127" customWidth="1"/>
    <col min="9261" max="9261" width="37.140625" style="127" customWidth="1"/>
    <col min="9262" max="9263" width="36.85546875" style="127" customWidth="1"/>
    <col min="9264" max="9264" width="36.5703125" style="127" customWidth="1"/>
    <col min="9265" max="9266" width="36.85546875" style="127" customWidth="1"/>
    <col min="9267" max="9267" width="36.5703125" style="127" customWidth="1"/>
    <col min="9268" max="9268" width="37" style="127" customWidth="1"/>
    <col min="9269" max="9287" width="36.85546875" style="127" customWidth="1"/>
    <col min="9288" max="9288" width="37" style="127" customWidth="1"/>
    <col min="9289" max="9306" width="36.85546875" style="127" customWidth="1"/>
    <col min="9307" max="9307" width="36.5703125" style="127" customWidth="1"/>
    <col min="9308" max="9320" width="36.85546875" style="127" customWidth="1"/>
    <col min="9321" max="9321" width="36.5703125" style="127" customWidth="1"/>
    <col min="9322" max="9324" width="36.85546875" style="127" customWidth="1"/>
    <col min="9325" max="9325" width="36.5703125" style="127" customWidth="1"/>
    <col min="9326" max="9333" width="36.85546875" style="127" customWidth="1"/>
    <col min="9334" max="9334" width="36.5703125" style="127" customWidth="1"/>
    <col min="9335" max="9472" width="36.85546875" style="127"/>
    <col min="9473" max="9473" width="18.5703125" style="127" customWidth="1"/>
    <col min="9474" max="9482" width="31.42578125" style="127" customWidth="1"/>
    <col min="9483" max="9499" width="36.85546875" style="127" customWidth="1"/>
    <col min="9500" max="9500" width="37" style="127" customWidth="1"/>
    <col min="9501" max="9516" width="36.85546875" style="127" customWidth="1"/>
    <col min="9517" max="9517" width="37.140625" style="127" customWidth="1"/>
    <col min="9518" max="9519" width="36.85546875" style="127" customWidth="1"/>
    <col min="9520" max="9520" width="36.5703125" style="127" customWidth="1"/>
    <col min="9521" max="9522" width="36.85546875" style="127" customWidth="1"/>
    <col min="9523" max="9523" width="36.5703125" style="127" customWidth="1"/>
    <col min="9524" max="9524" width="37" style="127" customWidth="1"/>
    <col min="9525" max="9543" width="36.85546875" style="127" customWidth="1"/>
    <col min="9544" max="9544" width="37" style="127" customWidth="1"/>
    <col min="9545" max="9562" width="36.85546875" style="127" customWidth="1"/>
    <col min="9563" max="9563" width="36.5703125" style="127" customWidth="1"/>
    <col min="9564" max="9576" width="36.85546875" style="127" customWidth="1"/>
    <col min="9577" max="9577" width="36.5703125" style="127" customWidth="1"/>
    <col min="9578" max="9580" width="36.85546875" style="127" customWidth="1"/>
    <col min="9581" max="9581" width="36.5703125" style="127" customWidth="1"/>
    <col min="9582" max="9589" width="36.85546875" style="127" customWidth="1"/>
    <col min="9590" max="9590" width="36.5703125" style="127" customWidth="1"/>
    <col min="9591" max="9728" width="36.85546875" style="127"/>
    <col min="9729" max="9729" width="18.5703125" style="127" customWidth="1"/>
    <col min="9730" max="9738" width="31.42578125" style="127" customWidth="1"/>
    <col min="9739" max="9755" width="36.85546875" style="127" customWidth="1"/>
    <col min="9756" max="9756" width="37" style="127" customWidth="1"/>
    <col min="9757" max="9772" width="36.85546875" style="127" customWidth="1"/>
    <col min="9773" max="9773" width="37.140625" style="127" customWidth="1"/>
    <col min="9774" max="9775" width="36.85546875" style="127" customWidth="1"/>
    <col min="9776" max="9776" width="36.5703125" style="127" customWidth="1"/>
    <col min="9777" max="9778" width="36.85546875" style="127" customWidth="1"/>
    <col min="9779" max="9779" width="36.5703125" style="127" customWidth="1"/>
    <col min="9780" max="9780" width="37" style="127" customWidth="1"/>
    <col min="9781" max="9799" width="36.85546875" style="127" customWidth="1"/>
    <col min="9800" max="9800" width="37" style="127" customWidth="1"/>
    <col min="9801" max="9818" width="36.85546875" style="127" customWidth="1"/>
    <col min="9819" max="9819" width="36.5703125" style="127" customWidth="1"/>
    <col min="9820" max="9832" width="36.85546875" style="127" customWidth="1"/>
    <col min="9833" max="9833" width="36.5703125" style="127" customWidth="1"/>
    <col min="9834" max="9836" width="36.85546875" style="127" customWidth="1"/>
    <col min="9837" max="9837" width="36.5703125" style="127" customWidth="1"/>
    <col min="9838" max="9845" width="36.85546875" style="127" customWidth="1"/>
    <col min="9846" max="9846" width="36.5703125" style="127" customWidth="1"/>
    <col min="9847" max="9984" width="36.85546875" style="127"/>
    <col min="9985" max="9985" width="18.5703125" style="127" customWidth="1"/>
    <col min="9986" max="9994" width="31.42578125" style="127" customWidth="1"/>
    <col min="9995" max="10011" width="36.85546875" style="127" customWidth="1"/>
    <col min="10012" max="10012" width="37" style="127" customWidth="1"/>
    <col min="10013" max="10028" width="36.85546875" style="127" customWidth="1"/>
    <col min="10029" max="10029" width="37.140625" style="127" customWidth="1"/>
    <col min="10030" max="10031" width="36.85546875" style="127" customWidth="1"/>
    <col min="10032" max="10032" width="36.5703125" style="127" customWidth="1"/>
    <col min="10033" max="10034" width="36.85546875" style="127" customWidth="1"/>
    <col min="10035" max="10035" width="36.5703125" style="127" customWidth="1"/>
    <col min="10036" max="10036" width="37" style="127" customWidth="1"/>
    <col min="10037" max="10055" width="36.85546875" style="127" customWidth="1"/>
    <col min="10056" max="10056" width="37" style="127" customWidth="1"/>
    <col min="10057" max="10074" width="36.85546875" style="127" customWidth="1"/>
    <col min="10075" max="10075" width="36.5703125" style="127" customWidth="1"/>
    <col min="10076" max="10088" width="36.85546875" style="127" customWidth="1"/>
    <col min="10089" max="10089" width="36.5703125" style="127" customWidth="1"/>
    <col min="10090" max="10092" width="36.85546875" style="127" customWidth="1"/>
    <col min="10093" max="10093" width="36.5703125" style="127" customWidth="1"/>
    <col min="10094" max="10101" width="36.85546875" style="127" customWidth="1"/>
    <col min="10102" max="10102" width="36.5703125" style="127" customWidth="1"/>
    <col min="10103" max="10240" width="36.85546875" style="127"/>
    <col min="10241" max="10241" width="18.5703125" style="127" customWidth="1"/>
    <col min="10242" max="10250" width="31.42578125" style="127" customWidth="1"/>
    <col min="10251" max="10267" width="36.85546875" style="127" customWidth="1"/>
    <col min="10268" max="10268" width="37" style="127" customWidth="1"/>
    <col min="10269" max="10284" width="36.85546875" style="127" customWidth="1"/>
    <col min="10285" max="10285" width="37.140625" style="127" customWidth="1"/>
    <col min="10286" max="10287" width="36.85546875" style="127" customWidth="1"/>
    <col min="10288" max="10288" width="36.5703125" style="127" customWidth="1"/>
    <col min="10289" max="10290" width="36.85546875" style="127" customWidth="1"/>
    <col min="10291" max="10291" width="36.5703125" style="127" customWidth="1"/>
    <col min="10292" max="10292" width="37" style="127" customWidth="1"/>
    <col min="10293" max="10311" width="36.85546875" style="127" customWidth="1"/>
    <col min="10312" max="10312" width="37" style="127" customWidth="1"/>
    <col min="10313" max="10330" width="36.85546875" style="127" customWidth="1"/>
    <col min="10331" max="10331" width="36.5703125" style="127" customWidth="1"/>
    <col min="10332" max="10344" width="36.85546875" style="127" customWidth="1"/>
    <col min="10345" max="10345" width="36.5703125" style="127" customWidth="1"/>
    <col min="10346" max="10348" width="36.85546875" style="127" customWidth="1"/>
    <col min="10349" max="10349" width="36.5703125" style="127" customWidth="1"/>
    <col min="10350" max="10357" width="36.85546875" style="127" customWidth="1"/>
    <col min="10358" max="10358" width="36.5703125" style="127" customWidth="1"/>
    <col min="10359" max="10496" width="36.85546875" style="127"/>
    <col min="10497" max="10497" width="18.5703125" style="127" customWidth="1"/>
    <col min="10498" max="10506" width="31.42578125" style="127" customWidth="1"/>
    <col min="10507" max="10523" width="36.85546875" style="127" customWidth="1"/>
    <col min="10524" max="10524" width="37" style="127" customWidth="1"/>
    <col min="10525" max="10540" width="36.85546875" style="127" customWidth="1"/>
    <col min="10541" max="10541" width="37.140625" style="127" customWidth="1"/>
    <col min="10542" max="10543" width="36.85546875" style="127" customWidth="1"/>
    <col min="10544" max="10544" width="36.5703125" style="127" customWidth="1"/>
    <col min="10545" max="10546" width="36.85546875" style="127" customWidth="1"/>
    <col min="10547" max="10547" width="36.5703125" style="127" customWidth="1"/>
    <col min="10548" max="10548" width="37" style="127" customWidth="1"/>
    <col min="10549" max="10567" width="36.85546875" style="127" customWidth="1"/>
    <col min="10568" max="10568" width="37" style="127" customWidth="1"/>
    <col min="10569" max="10586" width="36.85546875" style="127" customWidth="1"/>
    <col min="10587" max="10587" width="36.5703125" style="127" customWidth="1"/>
    <col min="10588" max="10600" width="36.85546875" style="127" customWidth="1"/>
    <col min="10601" max="10601" width="36.5703125" style="127" customWidth="1"/>
    <col min="10602" max="10604" width="36.85546875" style="127" customWidth="1"/>
    <col min="10605" max="10605" width="36.5703125" style="127" customWidth="1"/>
    <col min="10606" max="10613" width="36.85546875" style="127" customWidth="1"/>
    <col min="10614" max="10614" width="36.5703125" style="127" customWidth="1"/>
    <col min="10615" max="10752" width="36.85546875" style="127"/>
    <col min="10753" max="10753" width="18.5703125" style="127" customWidth="1"/>
    <col min="10754" max="10762" width="31.42578125" style="127" customWidth="1"/>
    <col min="10763" max="10779" width="36.85546875" style="127" customWidth="1"/>
    <col min="10780" max="10780" width="37" style="127" customWidth="1"/>
    <col min="10781" max="10796" width="36.85546875" style="127" customWidth="1"/>
    <col min="10797" max="10797" width="37.140625" style="127" customWidth="1"/>
    <col min="10798" max="10799" width="36.85546875" style="127" customWidth="1"/>
    <col min="10800" max="10800" width="36.5703125" style="127" customWidth="1"/>
    <col min="10801" max="10802" width="36.85546875" style="127" customWidth="1"/>
    <col min="10803" max="10803" width="36.5703125" style="127" customWidth="1"/>
    <col min="10804" max="10804" width="37" style="127" customWidth="1"/>
    <col min="10805" max="10823" width="36.85546875" style="127" customWidth="1"/>
    <col min="10824" max="10824" width="37" style="127" customWidth="1"/>
    <col min="10825" max="10842" width="36.85546875" style="127" customWidth="1"/>
    <col min="10843" max="10843" width="36.5703125" style="127" customWidth="1"/>
    <col min="10844" max="10856" width="36.85546875" style="127" customWidth="1"/>
    <col min="10857" max="10857" width="36.5703125" style="127" customWidth="1"/>
    <col min="10858" max="10860" width="36.85546875" style="127" customWidth="1"/>
    <col min="10861" max="10861" width="36.5703125" style="127" customWidth="1"/>
    <col min="10862" max="10869" width="36.85546875" style="127" customWidth="1"/>
    <col min="10870" max="10870" width="36.5703125" style="127" customWidth="1"/>
    <col min="10871" max="11008" width="36.85546875" style="127"/>
    <col min="11009" max="11009" width="18.5703125" style="127" customWidth="1"/>
    <col min="11010" max="11018" width="31.42578125" style="127" customWidth="1"/>
    <col min="11019" max="11035" width="36.85546875" style="127" customWidth="1"/>
    <col min="11036" max="11036" width="37" style="127" customWidth="1"/>
    <col min="11037" max="11052" width="36.85546875" style="127" customWidth="1"/>
    <col min="11053" max="11053" width="37.140625" style="127" customWidth="1"/>
    <col min="11054" max="11055" width="36.85546875" style="127" customWidth="1"/>
    <col min="11056" max="11056" width="36.5703125" style="127" customWidth="1"/>
    <col min="11057" max="11058" width="36.85546875" style="127" customWidth="1"/>
    <col min="11059" max="11059" width="36.5703125" style="127" customWidth="1"/>
    <col min="11060" max="11060" width="37" style="127" customWidth="1"/>
    <col min="11061" max="11079" width="36.85546875" style="127" customWidth="1"/>
    <col min="11080" max="11080" width="37" style="127" customWidth="1"/>
    <col min="11081" max="11098" width="36.85546875" style="127" customWidth="1"/>
    <col min="11099" max="11099" width="36.5703125" style="127" customWidth="1"/>
    <col min="11100" max="11112" width="36.85546875" style="127" customWidth="1"/>
    <col min="11113" max="11113" width="36.5703125" style="127" customWidth="1"/>
    <col min="11114" max="11116" width="36.85546875" style="127" customWidth="1"/>
    <col min="11117" max="11117" width="36.5703125" style="127" customWidth="1"/>
    <col min="11118" max="11125" width="36.85546875" style="127" customWidth="1"/>
    <col min="11126" max="11126" width="36.5703125" style="127" customWidth="1"/>
    <col min="11127" max="11264" width="36.85546875" style="127"/>
    <col min="11265" max="11265" width="18.5703125" style="127" customWidth="1"/>
    <col min="11266" max="11274" width="31.42578125" style="127" customWidth="1"/>
    <col min="11275" max="11291" width="36.85546875" style="127" customWidth="1"/>
    <col min="11292" max="11292" width="37" style="127" customWidth="1"/>
    <col min="11293" max="11308" width="36.85546875" style="127" customWidth="1"/>
    <col min="11309" max="11309" width="37.140625" style="127" customWidth="1"/>
    <col min="11310" max="11311" width="36.85546875" style="127" customWidth="1"/>
    <col min="11312" max="11312" width="36.5703125" style="127" customWidth="1"/>
    <col min="11313" max="11314" width="36.85546875" style="127" customWidth="1"/>
    <col min="11315" max="11315" width="36.5703125" style="127" customWidth="1"/>
    <col min="11316" max="11316" width="37" style="127" customWidth="1"/>
    <col min="11317" max="11335" width="36.85546875" style="127" customWidth="1"/>
    <col min="11336" max="11336" width="37" style="127" customWidth="1"/>
    <col min="11337" max="11354" width="36.85546875" style="127" customWidth="1"/>
    <col min="11355" max="11355" width="36.5703125" style="127" customWidth="1"/>
    <col min="11356" max="11368" width="36.85546875" style="127" customWidth="1"/>
    <col min="11369" max="11369" width="36.5703125" style="127" customWidth="1"/>
    <col min="11370" max="11372" width="36.85546875" style="127" customWidth="1"/>
    <col min="11373" max="11373" width="36.5703125" style="127" customWidth="1"/>
    <col min="11374" max="11381" width="36.85546875" style="127" customWidth="1"/>
    <col min="11382" max="11382" width="36.5703125" style="127" customWidth="1"/>
    <col min="11383" max="11520" width="36.85546875" style="127"/>
    <col min="11521" max="11521" width="18.5703125" style="127" customWidth="1"/>
    <col min="11522" max="11530" width="31.42578125" style="127" customWidth="1"/>
    <col min="11531" max="11547" width="36.85546875" style="127" customWidth="1"/>
    <col min="11548" max="11548" width="37" style="127" customWidth="1"/>
    <col min="11549" max="11564" width="36.85546875" style="127" customWidth="1"/>
    <col min="11565" max="11565" width="37.140625" style="127" customWidth="1"/>
    <col min="11566" max="11567" width="36.85546875" style="127" customWidth="1"/>
    <col min="11568" max="11568" width="36.5703125" style="127" customWidth="1"/>
    <col min="11569" max="11570" width="36.85546875" style="127" customWidth="1"/>
    <col min="11571" max="11571" width="36.5703125" style="127" customWidth="1"/>
    <col min="11572" max="11572" width="37" style="127" customWidth="1"/>
    <col min="11573" max="11591" width="36.85546875" style="127" customWidth="1"/>
    <col min="11592" max="11592" width="37" style="127" customWidth="1"/>
    <col min="11593" max="11610" width="36.85546875" style="127" customWidth="1"/>
    <col min="11611" max="11611" width="36.5703125" style="127" customWidth="1"/>
    <col min="11612" max="11624" width="36.85546875" style="127" customWidth="1"/>
    <col min="11625" max="11625" width="36.5703125" style="127" customWidth="1"/>
    <col min="11626" max="11628" width="36.85546875" style="127" customWidth="1"/>
    <col min="11629" max="11629" width="36.5703125" style="127" customWidth="1"/>
    <col min="11630" max="11637" width="36.85546875" style="127" customWidth="1"/>
    <col min="11638" max="11638" width="36.5703125" style="127" customWidth="1"/>
    <col min="11639" max="11776" width="36.85546875" style="127"/>
    <col min="11777" max="11777" width="18.5703125" style="127" customWidth="1"/>
    <col min="11778" max="11786" width="31.42578125" style="127" customWidth="1"/>
    <col min="11787" max="11803" width="36.85546875" style="127" customWidth="1"/>
    <col min="11804" max="11804" width="37" style="127" customWidth="1"/>
    <col min="11805" max="11820" width="36.85546875" style="127" customWidth="1"/>
    <col min="11821" max="11821" width="37.140625" style="127" customWidth="1"/>
    <col min="11822" max="11823" width="36.85546875" style="127" customWidth="1"/>
    <col min="11824" max="11824" width="36.5703125" style="127" customWidth="1"/>
    <col min="11825" max="11826" width="36.85546875" style="127" customWidth="1"/>
    <col min="11827" max="11827" width="36.5703125" style="127" customWidth="1"/>
    <col min="11828" max="11828" width="37" style="127" customWidth="1"/>
    <col min="11829" max="11847" width="36.85546875" style="127" customWidth="1"/>
    <col min="11848" max="11848" width="37" style="127" customWidth="1"/>
    <col min="11849" max="11866" width="36.85546875" style="127" customWidth="1"/>
    <col min="11867" max="11867" width="36.5703125" style="127" customWidth="1"/>
    <col min="11868" max="11880" width="36.85546875" style="127" customWidth="1"/>
    <col min="11881" max="11881" width="36.5703125" style="127" customWidth="1"/>
    <col min="11882" max="11884" width="36.85546875" style="127" customWidth="1"/>
    <col min="11885" max="11885" width="36.5703125" style="127" customWidth="1"/>
    <col min="11886" max="11893" width="36.85546875" style="127" customWidth="1"/>
    <col min="11894" max="11894" width="36.5703125" style="127" customWidth="1"/>
    <col min="11895" max="12032" width="36.85546875" style="127"/>
    <col min="12033" max="12033" width="18.5703125" style="127" customWidth="1"/>
    <col min="12034" max="12042" width="31.42578125" style="127" customWidth="1"/>
    <col min="12043" max="12059" width="36.85546875" style="127" customWidth="1"/>
    <col min="12060" max="12060" width="37" style="127" customWidth="1"/>
    <col min="12061" max="12076" width="36.85546875" style="127" customWidth="1"/>
    <col min="12077" max="12077" width="37.140625" style="127" customWidth="1"/>
    <col min="12078" max="12079" width="36.85546875" style="127" customWidth="1"/>
    <col min="12080" max="12080" width="36.5703125" style="127" customWidth="1"/>
    <col min="12081" max="12082" width="36.85546875" style="127" customWidth="1"/>
    <col min="12083" max="12083" width="36.5703125" style="127" customWidth="1"/>
    <col min="12084" max="12084" width="37" style="127" customWidth="1"/>
    <col min="12085" max="12103" width="36.85546875" style="127" customWidth="1"/>
    <col min="12104" max="12104" width="37" style="127" customWidth="1"/>
    <col min="12105" max="12122" width="36.85546875" style="127" customWidth="1"/>
    <col min="12123" max="12123" width="36.5703125" style="127" customWidth="1"/>
    <col min="12124" max="12136" width="36.85546875" style="127" customWidth="1"/>
    <col min="12137" max="12137" width="36.5703125" style="127" customWidth="1"/>
    <col min="12138" max="12140" width="36.85546875" style="127" customWidth="1"/>
    <col min="12141" max="12141" width="36.5703125" style="127" customWidth="1"/>
    <col min="12142" max="12149" width="36.85546875" style="127" customWidth="1"/>
    <col min="12150" max="12150" width="36.5703125" style="127" customWidth="1"/>
    <col min="12151" max="12288" width="36.85546875" style="127"/>
    <col min="12289" max="12289" width="18.5703125" style="127" customWidth="1"/>
    <col min="12290" max="12298" width="31.42578125" style="127" customWidth="1"/>
    <col min="12299" max="12315" width="36.85546875" style="127" customWidth="1"/>
    <col min="12316" max="12316" width="37" style="127" customWidth="1"/>
    <col min="12317" max="12332" width="36.85546875" style="127" customWidth="1"/>
    <col min="12333" max="12333" width="37.140625" style="127" customWidth="1"/>
    <col min="12334" max="12335" width="36.85546875" style="127" customWidth="1"/>
    <col min="12336" max="12336" width="36.5703125" style="127" customWidth="1"/>
    <col min="12337" max="12338" width="36.85546875" style="127" customWidth="1"/>
    <col min="12339" max="12339" width="36.5703125" style="127" customWidth="1"/>
    <col min="12340" max="12340" width="37" style="127" customWidth="1"/>
    <col min="12341" max="12359" width="36.85546875" style="127" customWidth="1"/>
    <col min="12360" max="12360" width="37" style="127" customWidth="1"/>
    <col min="12361" max="12378" width="36.85546875" style="127" customWidth="1"/>
    <col min="12379" max="12379" width="36.5703125" style="127" customWidth="1"/>
    <col min="12380" max="12392" width="36.85546875" style="127" customWidth="1"/>
    <col min="12393" max="12393" width="36.5703125" style="127" customWidth="1"/>
    <col min="12394" max="12396" width="36.85546875" style="127" customWidth="1"/>
    <col min="12397" max="12397" width="36.5703125" style="127" customWidth="1"/>
    <col min="12398" max="12405" width="36.85546875" style="127" customWidth="1"/>
    <col min="12406" max="12406" width="36.5703125" style="127" customWidth="1"/>
    <col min="12407" max="12544" width="36.85546875" style="127"/>
    <col min="12545" max="12545" width="18.5703125" style="127" customWidth="1"/>
    <col min="12546" max="12554" width="31.42578125" style="127" customWidth="1"/>
    <col min="12555" max="12571" width="36.85546875" style="127" customWidth="1"/>
    <col min="12572" max="12572" width="37" style="127" customWidth="1"/>
    <col min="12573" max="12588" width="36.85546875" style="127" customWidth="1"/>
    <col min="12589" max="12589" width="37.140625" style="127" customWidth="1"/>
    <col min="12590" max="12591" width="36.85546875" style="127" customWidth="1"/>
    <col min="12592" max="12592" width="36.5703125" style="127" customWidth="1"/>
    <col min="12593" max="12594" width="36.85546875" style="127" customWidth="1"/>
    <col min="12595" max="12595" width="36.5703125" style="127" customWidth="1"/>
    <col min="12596" max="12596" width="37" style="127" customWidth="1"/>
    <col min="12597" max="12615" width="36.85546875" style="127" customWidth="1"/>
    <col min="12616" max="12616" width="37" style="127" customWidth="1"/>
    <col min="12617" max="12634" width="36.85546875" style="127" customWidth="1"/>
    <col min="12635" max="12635" width="36.5703125" style="127" customWidth="1"/>
    <col min="12636" max="12648" width="36.85546875" style="127" customWidth="1"/>
    <col min="12649" max="12649" width="36.5703125" style="127" customWidth="1"/>
    <col min="12650" max="12652" width="36.85546875" style="127" customWidth="1"/>
    <col min="12653" max="12653" width="36.5703125" style="127" customWidth="1"/>
    <col min="12654" max="12661" width="36.85546875" style="127" customWidth="1"/>
    <col min="12662" max="12662" width="36.5703125" style="127" customWidth="1"/>
    <col min="12663" max="12800" width="36.85546875" style="127"/>
    <col min="12801" max="12801" width="18.5703125" style="127" customWidth="1"/>
    <col min="12802" max="12810" width="31.42578125" style="127" customWidth="1"/>
    <col min="12811" max="12827" width="36.85546875" style="127" customWidth="1"/>
    <col min="12828" max="12828" width="37" style="127" customWidth="1"/>
    <col min="12829" max="12844" width="36.85546875" style="127" customWidth="1"/>
    <col min="12845" max="12845" width="37.140625" style="127" customWidth="1"/>
    <col min="12846" max="12847" width="36.85546875" style="127" customWidth="1"/>
    <col min="12848" max="12848" width="36.5703125" style="127" customWidth="1"/>
    <col min="12849" max="12850" width="36.85546875" style="127" customWidth="1"/>
    <col min="12851" max="12851" width="36.5703125" style="127" customWidth="1"/>
    <col min="12852" max="12852" width="37" style="127" customWidth="1"/>
    <col min="12853" max="12871" width="36.85546875" style="127" customWidth="1"/>
    <col min="12872" max="12872" width="37" style="127" customWidth="1"/>
    <col min="12873" max="12890" width="36.85546875" style="127" customWidth="1"/>
    <col min="12891" max="12891" width="36.5703125" style="127" customWidth="1"/>
    <col min="12892" max="12904" width="36.85546875" style="127" customWidth="1"/>
    <col min="12905" max="12905" width="36.5703125" style="127" customWidth="1"/>
    <col min="12906" max="12908" width="36.85546875" style="127" customWidth="1"/>
    <col min="12909" max="12909" width="36.5703125" style="127" customWidth="1"/>
    <col min="12910" max="12917" width="36.85546875" style="127" customWidth="1"/>
    <col min="12918" max="12918" width="36.5703125" style="127" customWidth="1"/>
    <col min="12919" max="13056" width="36.85546875" style="127"/>
    <col min="13057" max="13057" width="18.5703125" style="127" customWidth="1"/>
    <col min="13058" max="13066" width="31.42578125" style="127" customWidth="1"/>
    <col min="13067" max="13083" width="36.85546875" style="127" customWidth="1"/>
    <col min="13084" max="13084" width="37" style="127" customWidth="1"/>
    <col min="13085" max="13100" width="36.85546875" style="127" customWidth="1"/>
    <col min="13101" max="13101" width="37.140625" style="127" customWidth="1"/>
    <col min="13102" max="13103" width="36.85546875" style="127" customWidth="1"/>
    <col min="13104" max="13104" width="36.5703125" style="127" customWidth="1"/>
    <col min="13105" max="13106" width="36.85546875" style="127" customWidth="1"/>
    <col min="13107" max="13107" width="36.5703125" style="127" customWidth="1"/>
    <col min="13108" max="13108" width="37" style="127" customWidth="1"/>
    <col min="13109" max="13127" width="36.85546875" style="127" customWidth="1"/>
    <col min="13128" max="13128" width="37" style="127" customWidth="1"/>
    <col min="13129" max="13146" width="36.85546875" style="127" customWidth="1"/>
    <col min="13147" max="13147" width="36.5703125" style="127" customWidth="1"/>
    <col min="13148" max="13160" width="36.85546875" style="127" customWidth="1"/>
    <col min="13161" max="13161" width="36.5703125" style="127" customWidth="1"/>
    <col min="13162" max="13164" width="36.85546875" style="127" customWidth="1"/>
    <col min="13165" max="13165" width="36.5703125" style="127" customWidth="1"/>
    <col min="13166" max="13173" width="36.85546875" style="127" customWidth="1"/>
    <col min="13174" max="13174" width="36.5703125" style="127" customWidth="1"/>
    <col min="13175" max="13312" width="36.85546875" style="127"/>
    <col min="13313" max="13313" width="18.5703125" style="127" customWidth="1"/>
    <col min="13314" max="13322" width="31.42578125" style="127" customWidth="1"/>
    <col min="13323" max="13339" width="36.85546875" style="127" customWidth="1"/>
    <col min="13340" max="13340" width="37" style="127" customWidth="1"/>
    <col min="13341" max="13356" width="36.85546875" style="127" customWidth="1"/>
    <col min="13357" max="13357" width="37.140625" style="127" customWidth="1"/>
    <col min="13358" max="13359" width="36.85546875" style="127" customWidth="1"/>
    <col min="13360" max="13360" width="36.5703125" style="127" customWidth="1"/>
    <col min="13361" max="13362" width="36.85546875" style="127" customWidth="1"/>
    <col min="13363" max="13363" width="36.5703125" style="127" customWidth="1"/>
    <col min="13364" max="13364" width="37" style="127" customWidth="1"/>
    <col min="13365" max="13383" width="36.85546875" style="127" customWidth="1"/>
    <col min="13384" max="13384" width="37" style="127" customWidth="1"/>
    <col min="13385" max="13402" width="36.85546875" style="127" customWidth="1"/>
    <col min="13403" max="13403" width="36.5703125" style="127" customWidth="1"/>
    <col min="13404" max="13416" width="36.85546875" style="127" customWidth="1"/>
    <col min="13417" max="13417" width="36.5703125" style="127" customWidth="1"/>
    <col min="13418" max="13420" width="36.85546875" style="127" customWidth="1"/>
    <col min="13421" max="13421" width="36.5703125" style="127" customWidth="1"/>
    <col min="13422" max="13429" width="36.85546875" style="127" customWidth="1"/>
    <col min="13430" max="13430" width="36.5703125" style="127" customWidth="1"/>
    <col min="13431" max="13568" width="36.85546875" style="127"/>
    <col min="13569" max="13569" width="18.5703125" style="127" customWidth="1"/>
    <col min="13570" max="13578" width="31.42578125" style="127" customWidth="1"/>
    <col min="13579" max="13595" width="36.85546875" style="127" customWidth="1"/>
    <col min="13596" max="13596" width="37" style="127" customWidth="1"/>
    <col min="13597" max="13612" width="36.85546875" style="127" customWidth="1"/>
    <col min="13613" max="13613" width="37.140625" style="127" customWidth="1"/>
    <col min="13614" max="13615" width="36.85546875" style="127" customWidth="1"/>
    <col min="13616" max="13616" width="36.5703125" style="127" customWidth="1"/>
    <col min="13617" max="13618" width="36.85546875" style="127" customWidth="1"/>
    <col min="13619" max="13619" width="36.5703125" style="127" customWidth="1"/>
    <col min="13620" max="13620" width="37" style="127" customWidth="1"/>
    <col min="13621" max="13639" width="36.85546875" style="127" customWidth="1"/>
    <col min="13640" max="13640" width="37" style="127" customWidth="1"/>
    <col min="13641" max="13658" width="36.85546875" style="127" customWidth="1"/>
    <col min="13659" max="13659" width="36.5703125" style="127" customWidth="1"/>
    <col min="13660" max="13672" width="36.85546875" style="127" customWidth="1"/>
    <col min="13673" max="13673" width="36.5703125" style="127" customWidth="1"/>
    <col min="13674" max="13676" width="36.85546875" style="127" customWidth="1"/>
    <col min="13677" max="13677" width="36.5703125" style="127" customWidth="1"/>
    <col min="13678" max="13685" width="36.85546875" style="127" customWidth="1"/>
    <col min="13686" max="13686" width="36.5703125" style="127" customWidth="1"/>
    <col min="13687" max="13824" width="36.85546875" style="127"/>
    <col min="13825" max="13825" width="18.5703125" style="127" customWidth="1"/>
    <col min="13826" max="13834" width="31.42578125" style="127" customWidth="1"/>
    <col min="13835" max="13851" width="36.85546875" style="127" customWidth="1"/>
    <col min="13852" max="13852" width="37" style="127" customWidth="1"/>
    <col min="13853" max="13868" width="36.85546875" style="127" customWidth="1"/>
    <col min="13869" max="13869" width="37.140625" style="127" customWidth="1"/>
    <col min="13870" max="13871" width="36.85546875" style="127" customWidth="1"/>
    <col min="13872" max="13872" width="36.5703125" style="127" customWidth="1"/>
    <col min="13873" max="13874" width="36.85546875" style="127" customWidth="1"/>
    <col min="13875" max="13875" width="36.5703125" style="127" customWidth="1"/>
    <col min="13876" max="13876" width="37" style="127" customWidth="1"/>
    <col min="13877" max="13895" width="36.85546875" style="127" customWidth="1"/>
    <col min="13896" max="13896" width="37" style="127" customWidth="1"/>
    <col min="13897" max="13914" width="36.85546875" style="127" customWidth="1"/>
    <col min="13915" max="13915" width="36.5703125" style="127" customWidth="1"/>
    <col min="13916" max="13928" width="36.85546875" style="127" customWidth="1"/>
    <col min="13929" max="13929" width="36.5703125" style="127" customWidth="1"/>
    <col min="13930" max="13932" width="36.85546875" style="127" customWidth="1"/>
    <col min="13933" max="13933" width="36.5703125" style="127" customWidth="1"/>
    <col min="13934" max="13941" width="36.85546875" style="127" customWidth="1"/>
    <col min="13942" max="13942" width="36.5703125" style="127" customWidth="1"/>
    <col min="13943" max="14080" width="36.85546875" style="127"/>
    <col min="14081" max="14081" width="18.5703125" style="127" customWidth="1"/>
    <col min="14082" max="14090" width="31.42578125" style="127" customWidth="1"/>
    <col min="14091" max="14107" width="36.85546875" style="127" customWidth="1"/>
    <col min="14108" max="14108" width="37" style="127" customWidth="1"/>
    <col min="14109" max="14124" width="36.85546875" style="127" customWidth="1"/>
    <col min="14125" max="14125" width="37.140625" style="127" customWidth="1"/>
    <col min="14126" max="14127" width="36.85546875" style="127" customWidth="1"/>
    <col min="14128" max="14128" width="36.5703125" style="127" customWidth="1"/>
    <col min="14129" max="14130" width="36.85546875" style="127" customWidth="1"/>
    <col min="14131" max="14131" width="36.5703125" style="127" customWidth="1"/>
    <col min="14132" max="14132" width="37" style="127" customWidth="1"/>
    <col min="14133" max="14151" width="36.85546875" style="127" customWidth="1"/>
    <col min="14152" max="14152" width="37" style="127" customWidth="1"/>
    <col min="14153" max="14170" width="36.85546875" style="127" customWidth="1"/>
    <col min="14171" max="14171" width="36.5703125" style="127" customWidth="1"/>
    <col min="14172" max="14184" width="36.85546875" style="127" customWidth="1"/>
    <col min="14185" max="14185" width="36.5703125" style="127" customWidth="1"/>
    <col min="14186" max="14188" width="36.85546875" style="127" customWidth="1"/>
    <col min="14189" max="14189" width="36.5703125" style="127" customWidth="1"/>
    <col min="14190" max="14197" width="36.85546875" style="127" customWidth="1"/>
    <col min="14198" max="14198" width="36.5703125" style="127" customWidth="1"/>
    <col min="14199" max="14336" width="36.85546875" style="127"/>
    <col min="14337" max="14337" width="18.5703125" style="127" customWidth="1"/>
    <col min="14338" max="14346" width="31.42578125" style="127" customWidth="1"/>
    <col min="14347" max="14363" width="36.85546875" style="127" customWidth="1"/>
    <col min="14364" max="14364" width="37" style="127" customWidth="1"/>
    <col min="14365" max="14380" width="36.85546875" style="127" customWidth="1"/>
    <col min="14381" max="14381" width="37.140625" style="127" customWidth="1"/>
    <col min="14382" max="14383" width="36.85546875" style="127" customWidth="1"/>
    <col min="14384" max="14384" width="36.5703125" style="127" customWidth="1"/>
    <col min="14385" max="14386" width="36.85546875" style="127" customWidth="1"/>
    <col min="14387" max="14387" width="36.5703125" style="127" customWidth="1"/>
    <col min="14388" max="14388" width="37" style="127" customWidth="1"/>
    <col min="14389" max="14407" width="36.85546875" style="127" customWidth="1"/>
    <col min="14408" max="14408" width="37" style="127" customWidth="1"/>
    <col min="14409" max="14426" width="36.85546875" style="127" customWidth="1"/>
    <col min="14427" max="14427" width="36.5703125" style="127" customWidth="1"/>
    <col min="14428" max="14440" width="36.85546875" style="127" customWidth="1"/>
    <col min="14441" max="14441" width="36.5703125" style="127" customWidth="1"/>
    <col min="14442" max="14444" width="36.85546875" style="127" customWidth="1"/>
    <col min="14445" max="14445" width="36.5703125" style="127" customWidth="1"/>
    <col min="14446" max="14453" width="36.85546875" style="127" customWidth="1"/>
    <col min="14454" max="14454" width="36.5703125" style="127" customWidth="1"/>
    <col min="14455" max="14592" width="36.85546875" style="127"/>
    <col min="14593" max="14593" width="18.5703125" style="127" customWidth="1"/>
    <col min="14594" max="14602" width="31.42578125" style="127" customWidth="1"/>
    <col min="14603" max="14619" width="36.85546875" style="127" customWidth="1"/>
    <col min="14620" max="14620" width="37" style="127" customWidth="1"/>
    <col min="14621" max="14636" width="36.85546875" style="127" customWidth="1"/>
    <col min="14637" max="14637" width="37.140625" style="127" customWidth="1"/>
    <col min="14638" max="14639" width="36.85546875" style="127" customWidth="1"/>
    <col min="14640" max="14640" width="36.5703125" style="127" customWidth="1"/>
    <col min="14641" max="14642" width="36.85546875" style="127" customWidth="1"/>
    <col min="14643" max="14643" width="36.5703125" style="127" customWidth="1"/>
    <col min="14644" max="14644" width="37" style="127" customWidth="1"/>
    <col min="14645" max="14663" width="36.85546875" style="127" customWidth="1"/>
    <col min="14664" max="14664" width="37" style="127" customWidth="1"/>
    <col min="14665" max="14682" width="36.85546875" style="127" customWidth="1"/>
    <col min="14683" max="14683" width="36.5703125" style="127" customWidth="1"/>
    <col min="14684" max="14696" width="36.85546875" style="127" customWidth="1"/>
    <col min="14697" max="14697" width="36.5703125" style="127" customWidth="1"/>
    <col min="14698" max="14700" width="36.85546875" style="127" customWidth="1"/>
    <col min="14701" max="14701" width="36.5703125" style="127" customWidth="1"/>
    <col min="14702" max="14709" width="36.85546875" style="127" customWidth="1"/>
    <col min="14710" max="14710" width="36.5703125" style="127" customWidth="1"/>
    <col min="14711" max="14848" width="36.85546875" style="127"/>
    <col min="14849" max="14849" width="18.5703125" style="127" customWidth="1"/>
    <col min="14850" max="14858" width="31.42578125" style="127" customWidth="1"/>
    <col min="14859" max="14875" width="36.85546875" style="127" customWidth="1"/>
    <col min="14876" max="14876" width="37" style="127" customWidth="1"/>
    <col min="14877" max="14892" width="36.85546875" style="127" customWidth="1"/>
    <col min="14893" max="14893" width="37.140625" style="127" customWidth="1"/>
    <col min="14894" max="14895" width="36.85546875" style="127" customWidth="1"/>
    <col min="14896" max="14896" width="36.5703125" style="127" customWidth="1"/>
    <col min="14897" max="14898" width="36.85546875" style="127" customWidth="1"/>
    <col min="14899" max="14899" width="36.5703125" style="127" customWidth="1"/>
    <col min="14900" max="14900" width="37" style="127" customWidth="1"/>
    <col min="14901" max="14919" width="36.85546875" style="127" customWidth="1"/>
    <col min="14920" max="14920" width="37" style="127" customWidth="1"/>
    <col min="14921" max="14938" width="36.85546875" style="127" customWidth="1"/>
    <col min="14939" max="14939" width="36.5703125" style="127" customWidth="1"/>
    <col min="14940" max="14952" width="36.85546875" style="127" customWidth="1"/>
    <col min="14953" max="14953" width="36.5703125" style="127" customWidth="1"/>
    <col min="14954" max="14956" width="36.85546875" style="127" customWidth="1"/>
    <col min="14957" max="14957" width="36.5703125" style="127" customWidth="1"/>
    <col min="14958" max="14965" width="36.85546875" style="127" customWidth="1"/>
    <col min="14966" max="14966" width="36.5703125" style="127" customWidth="1"/>
    <col min="14967" max="15104" width="36.85546875" style="127"/>
    <col min="15105" max="15105" width="18.5703125" style="127" customWidth="1"/>
    <col min="15106" max="15114" width="31.42578125" style="127" customWidth="1"/>
    <col min="15115" max="15131" width="36.85546875" style="127" customWidth="1"/>
    <col min="15132" max="15132" width="37" style="127" customWidth="1"/>
    <col min="15133" max="15148" width="36.85546875" style="127" customWidth="1"/>
    <col min="15149" max="15149" width="37.140625" style="127" customWidth="1"/>
    <col min="15150" max="15151" width="36.85546875" style="127" customWidth="1"/>
    <col min="15152" max="15152" width="36.5703125" style="127" customWidth="1"/>
    <col min="15153" max="15154" width="36.85546875" style="127" customWidth="1"/>
    <col min="15155" max="15155" width="36.5703125" style="127" customWidth="1"/>
    <col min="15156" max="15156" width="37" style="127" customWidth="1"/>
    <col min="15157" max="15175" width="36.85546875" style="127" customWidth="1"/>
    <col min="15176" max="15176" width="37" style="127" customWidth="1"/>
    <col min="15177" max="15194" width="36.85546875" style="127" customWidth="1"/>
    <col min="15195" max="15195" width="36.5703125" style="127" customWidth="1"/>
    <col min="15196" max="15208" width="36.85546875" style="127" customWidth="1"/>
    <col min="15209" max="15209" width="36.5703125" style="127" customWidth="1"/>
    <col min="15210" max="15212" width="36.85546875" style="127" customWidth="1"/>
    <col min="15213" max="15213" width="36.5703125" style="127" customWidth="1"/>
    <col min="15214" max="15221" width="36.85546875" style="127" customWidth="1"/>
    <col min="15222" max="15222" width="36.5703125" style="127" customWidth="1"/>
    <col min="15223" max="15360" width="36.85546875" style="127"/>
    <col min="15361" max="15361" width="18.5703125" style="127" customWidth="1"/>
    <col min="15362" max="15370" width="31.42578125" style="127" customWidth="1"/>
    <col min="15371" max="15387" width="36.85546875" style="127" customWidth="1"/>
    <col min="15388" max="15388" width="37" style="127" customWidth="1"/>
    <col min="15389" max="15404" width="36.85546875" style="127" customWidth="1"/>
    <col min="15405" max="15405" width="37.140625" style="127" customWidth="1"/>
    <col min="15406" max="15407" width="36.85546875" style="127" customWidth="1"/>
    <col min="15408" max="15408" width="36.5703125" style="127" customWidth="1"/>
    <col min="15409" max="15410" width="36.85546875" style="127" customWidth="1"/>
    <col min="15411" max="15411" width="36.5703125" style="127" customWidth="1"/>
    <col min="15412" max="15412" width="37" style="127" customWidth="1"/>
    <col min="15413" max="15431" width="36.85546875" style="127" customWidth="1"/>
    <col min="15432" max="15432" width="37" style="127" customWidth="1"/>
    <col min="15433" max="15450" width="36.85546875" style="127" customWidth="1"/>
    <col min="15451" max="15451" width="36.5703125" style="127" customWidth="1"/>
    <col min="15452" max="15464" width="36.85546875" style="127" customWidth="1"/>
    <col min="15465" max="15465" width="36.5703125" style="127" customWidth="1"/>
    <col min="15466" max="15468" width="36.85546875" style="127" customWidth="1"/>
    <col min="15469" max="15469" width="36.5703125" style="127" customWidth="1"/>
    <col min="15470" max="15477" width="36.85546875" style="127" customWidth="1"/>
    <col min="15478" max="15478" width="36.5703125" style="127" customWidth="1"/>
    <col min="15479" max="15616" width="36.85546875" style="127"/>
    <col min="15617" max="15617" width="18.5703125" style="127" customWidth="1"/>
    <col min="15618" max="15626" width="31.42578125" style="127" customWidth="1"/>
    <col min="15627" max="15643" width="36.85546875" style="127" customWidth="1"/>
    <col min="15644" max="15644" width="37" style="127" customWidth="1"/>
    <col min="15645" max="15660" width="36.85546875" style="127" customWidth="1"/>
    <col min="15661" max="15661" width="37.140625" style="127" customWidth="1"/>
    <col min="15662" max="15663" width="36.85546875" style="127" customWidth="1"/>
    <col min="15664" max="15664" width="36.5703125" style="127" customWidth="1"/>
    <col min="15665" max="15666" width="36.85546875" style="127" customWidth="1"/>
    <col min="15667" max="15667" width="36.5703125" style="127" customWidth="1"/>
    <col min="15668" max="15668" width="37" style="127" customWidth="1"/>
    <col min="15669" max="15687" width="36.85546875" style="127" customWidth="1"/>
    <col min="15688" max="15688" width="37" style="127" customWidth="1"/>
    <col min="15689" max="15706" width="36.85546875" style="127" customWidth="1"/>
    <col min="15707" max="15707" width="36.5703125" style="127" customWidth="1"/>
    <col min="15708" max="15720" width="36.85546875" style="127" customWidth="1"/>
    <col min="15721" max="15721" width="36.5703125" style="127" customWidth="1"/>
    <col min="15722" max="15724" width="36.85546875" style="127" customWidth="1"/>
    <col min="15725" max="15725" width="36.5703125" style="127" customWidth="1"/>
    <col min="15726" max="15733" width="36.85546875" style="127" customWidth="1"/>
    <col min="15734" max="15734" width="36.5703125" style="127" customWidth="1"/>
    <col min="15735" max="15872" width="36.85546875" style="127"/>
    <col min="15873" max="15873" width="18.5703125" style="127" customWidth="1"/>
    <col min="15874" max="15882" width="31.42578125" style="127" customWidth="1"/>
    <col min="15883" max="15899" width="36.85546875" style="127" customWidth="1"/>
    <col min="15900" max="15900" width="37" style="127" customWidth="1"/>
    <col min="15901" max="15916" width="36.85546875" style="127" customWidth="1"/>
    <col min="15917" max="15917" width="37.140625" style="127" customWidth="1"/>
    <col min="15918" max="15919" width="36.85546875" style="127" customWidth="1"/>
    <col min="15920" max="15920" width="36.5703125" style="127" customWidth="1"/>
    <col min="15921" max="15922" width="36.85546875" style="127" customWidth="1"/>
    <col min="15923" max="15923" width="36.5703125" style="127" customWidth="1"/>
    <col min="15924" max="15924" width="37" style="127" customWidth="1"/>
    <col min="15925" max="15943" width="36.85546875" style="127" customWidth="1"/>
    <col min="15944" max="15944" width="37" style="127" customWidth="1"/>
    <col min="15945" max="15962" width="36.85546875" style="127" customWidth="1"/>
    <col min="15963" max="15963" width="36.5703125" style="127" customWidth="1"/>
    <col min="15964" max="15976" width="36.85546875" style="127" customWidth="1"/>
    <col min="15977" max="15977" width="36.5703125" style="127" customWidth="1"/>
    <col min="15978" max="15980" width="36.85546875" style="127" customWidth="1"/>
    <col min="15981" max="15981" width="36.5703125" style="127" customWidth="1"/>
    <col min="15982" max="15989" width="36.85546875" style="127" customWidth="1"/>
    <col min="15990" max="15990" width="36.5703125" style="127" customWidth="1"/>
    <col min="15991" max="16128" width="36.85546875" style="127"/>
    <col min="16129" max="16129" width="18.5703125" style="127" customWidth="1"/>
    <col min="16130" max="16138" width="31.42578125" style="127" customWidth="1"/>
    <col min="16139" max="16155" width="36.85546875" style="127" customWidth="1"/>
    <col min="16156" max="16156" width="37" style="127" customWidth="1"/>
    <col min="16157" max="16172" width="36.85546875" style="127" customWidth="1"/>
    <col min="16173" max="16173" width="37.140625" style="127" customWidth="1"/>
    <col min="16174" max="16175" width="36.85546875" style="127" customWidth="1"/>
    <col min="16176" max="16176" width="36.5703125" style="127" customWidth="1"/>
    <col min="16177" max="16178" width="36.85546875" style="127" customWidth="1"/>
    <col min="16179" max="16179" width="36.5703125" style="127" customWidth="1"/>
    <col min="16180" max="16180" width="37" style="127" customWidth="1"/>
    <col min="16181" max="16199" width="36.85546875" style="127" customWidth="1"/>
    <col min="16200" max="16200" width="37" style="127" customWidth="1"/>
    <col min="16201" max="16218" width="36.85546875" style="127" customWidth="1"/>
    <col min="16219" max="16219" width="36.5703125" style="127" customWidth="1"/>
    <col min="16220" max="16232" width="36.85546875" style="127" customWidth="1"/>
    <col min="16233" max="16233" width="36.5703125" style="127" customWidth="1"/>
    <col min="16234" max="16236" width="36.85546875" style="127" customWidth="1"/>
    <col min="16237" max="16237" width="36.5703125" style="127" customWidth="1"/>
    <col min="16238" max="16245" width="36.85546875" style="127" customWidth="1"/>
    <col min="16246" max="16246" width="36.5703125" style="127" customWidth="1"/>
    <col min="16247" max="16384" width="36.85546875" style="127"/>
  </cols>
  <sheetData>
    <row r="1" spans="1:245" s="78" customFormat="1" ht="12.75" customHeight="1" x14ac:dyDescent="0.25">
      <c r="A1" s="74" t="s">
        <v>114</v>
      </c>
      <c r="B1" s="75"/>
      <c r="C1" s="76"/>
      <c r="D1" s="76"/>
      <c r="E1" s="76"/>
      <c r="F1" s="76"/>
      <c r="G1" s="76"/>
      <c r="H1" s="76"/>
      <c r="I1" s="76"/>
      <c r="J1" s="76"/>
      <c r="K1" s="77"/>
      <c r="L1" s="77"/>
      <c r="M1" s="77"/>
      <c r="N1" s="77"/>
      <c r="O1" s="77"/>
      <c r="P1" s="77"/>
      <c r="Q1" s="77"/>
      <c r="R1" s="77"/>
      <c r="S1" s="77"/>
      <c r="T1" s="77"/>
      <c r="U1" s="77"/>
      <c r="V1" s="77"/>
      <c r="W1" s="77"/>
      <c r="X1" s="77"/>
      <c r="Y1" s="77"/>
      <c r="Z1" s="77"/>
      <c r="AA1" s="77"/>
      <c r="AB1" s="77"/>
      <c r="AC1" s="77"/>
      <c r="AD1" s="77"/>
      <c r="AE1" s="77"/>
      <c r="AF1" s="77"/>
      <c r="AG1" s="77"/>
      <c r="AH1" s="77"/>
      <c r="AI1" s="77"/>
    </row>
    <row r="2" spans="1:245" s="82" customFormat="1" ht="12.75" customHeight="1" x14ac:dyDescent="0.25">
      <c r="A2" s="79" t="s">
        <v>115</v>
      </c>
      <c r="B2" s="80">
        <v>1</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1"/>
      <c r="AK2" s="81" t="str">
        <f t="shared" ref="AK2:CV2" si="0">IF(AK3="","",AJ2+1)</f>
        <v/>
      </c>
      <c r="AL2" s="81" t="str">
        <f t="shared" si="0"/>
        <v/>
      </c>
      <c r="AM2" s="81" t="str">
        <f t="shared" si="0"/>
        <v/>
      </c>
      <c r="AN2" s="81" t="str">
        <f t="shared" si="0"/>
        <v/>
      </c>
      <c r="AO2" s="81" t="str">
        <f t="shared" si="0"/>
        <v/>
      </c>
      <c r="AP2" s="81" t="str">
        <f t="shared" si="0"/>
        <v/>
      </c>
      <c r="AQ2" s="81" t="str">
        <f t="shared" si="0"/>
        <v/>
      </c>
      <c r="AR2" s="81" t="str">
        <f t="shared" si="0"/>
        <v/>
      </c>
      <c r="AS2" s="81" t="str">
        <f t="shared" si="0"/>
        <v/>
      </c>
      <c r="AT2" s="81" t="str">
        <f t="shared" si="0"/>
        <v/>
      </c>
      <c r="AU2" s="81" t="str">
        <f t="shared" si="0"/>
        <v/>
      </c>
      <c r="AV2" s="81" t="str">
        <f t="shared" si="0"/>
        <v/>
      </c>
      <c r="AW2" s="81" t="str">
        <f t="shared" si="0"/>
        <v/>
      </c>
      <c r="AX2" s="81" t="str">
        <f t="shared" si="0"/>
        <v/>
      </c>
      <c r="AY2" s="81" t="str">
        <f t="shared" si="0"/>
        <v/>
      </c>
      <c r="AZ2" s="81" t="str">
        <f t="shared" si="0"/>
        <v/>
      </c>
      <c r="BA2" s="81" t="str">
        <f t="shared" si="0"/>
        <v/>
      </c>
      <c r="BB2" s="81" t="str">
        <f t="shared" si="0"/>
        <v/>
      </c>
      <c r="BC2" s="81" t="str">
        <f t="shared" si="0"/>
        <v/>
      </c>
      <c r="BD2" s="81" t="str">
        <f t="shared" si="0"/>
        <v/>
      </c>
      <c r="BE2" s="81" t="str">
        <f t="shared" si="0"/>
        <v/>
      </c>
      <c r="BF2" s="81" t="str">
        <f t="shared" si="0"/>
        <v/>
      </c>
      <c r="BG2" s="81" t="str">
        <f t="shared" si="0"/>
        <v/>
      </c>
      <c r="BH2" s="81" t="str">
        <f t="shared" si="0"/>
        <v/>
      </c>
      <c r="BI2" s="81" t="str">
        <f t="shared" si="0"/>
        <v/>
      </c>
      <c r="BJ2" s="81" t="str">
        <f t="shared" si="0"/>
        <v/>
      </c>
      <c r="BK2" s="81" t="str">
        <f t="shared" si="0"/>
        <v/>
      </c>
      <c r="BL2" s="81" t="str">
        <f t="shared" si="0"/>
        <v/>
      </c>
      <c r="BM2" s="81" t="str">
        <f t="shared" si="0"/>
        <v/>
      </c>
      <c r="BN2" s="81" t="str">
        <f t="shared" si="0"/>
        <v/>
      </c>
      <c r="BO2" s="81" t="str">
        <f t="shared" si="0"/>
        <v/>
      </c>
      <c r="BP2" s="81" t="str">
        <f t="shared" si="0"/>
        <v/>
      </c>
      <c r="BQ2" s="81" t="str">
        <f t="shared" si="0"/>
        <v/>
      </c>
      <c r="BR2" s="81" t="str">
        <f t="shared" si="0"/>
        <v/>
      </c>
      <c r="BS2" s="81" t="str">
        <f t="shared" si="0"/>
        <v/>
      </c>
      <c r="BT2" s="81" t="str">
        <f t="shared" si="0"/>
        <v/>
      </c>
      <c r="BU2" s="81" t="str">
        <f t="shared" si="0"/>
        <v/>
      </c>
      <c r="BV2" s="81" t="str">
        <f t="shared" si="0"/>
        <v/>
      </c>
      <c r="BW2" s="81" t="str">
        <f t="shared" si="0"/>
        <v/>
      </c>
      <c r="BX2" s="81" t="str">
        <f t="shared" si="0"/>
        <v/>
      </c>
      <c r="BY2" s="81" t="str">
        <f t="shared" si="0"/>
        <v/>
      </c>
      <c r="BZ2" s="81" t="str">
        <f t="shared" si="0"/>
        <v/>
      </c>
      <c r="CA2" s="81" t="str">
        <f t="shared" si="0"/>
        <v/>
      </c>
      <c r="CB2" s="81" t="str">
        <f t="shared" si="0"/>
        <v/>
      </c>
      <c r="CC2" s="81" t="str">
        <f t="shared" si="0"/>
        <v/>
      </c>
      <c r="CD2" s="81" t="str">
        <f t="shared" si="0"/>
        <v/>
      </c>
      <c r="CE2" s="81" t="str">
        <f t="shared" si="0"/>
        <v/>
      </c>
      <c r="CF2" s="81" t="str">
        <f t="shared" si="0"/>
        <v/>
      </c>
      <c r="CG2" s="81" t="str">
        <f t="shared" si="0"/>
        <v/>
      </c>
      <c r="CH2" s="81" t="str">
        <f t="shared" si="0"/>
        <v/>
      </c>
      <c r="CI2" s="81" t="str">
        <f t="shared" si="0"/>
        <v/>
      </c>
      <c r="CJ2" s="81" t="str">
        <f t="shared" si="0"/>
        <v/>
      </c>
      <c r="CK2" s="81" t="str">
        <f t="shared" si="0"/>
        <v/>
      </c>
      <c r="CL2" s="81" t="str">
        <f t="shared" si="0"/>
        <v/>
      </c>
      <c r="CM2" s="81" t="str">
        <f t="shared" si="0"/>
        <v/>
      </c>
      <c r="CN2" s="81" t="str">
        <f t="shared" si="0"/>
        <v/>
      </c>
      <c r="CO2" s="81" t="str">
        <f t="shared" si="0"/>
        <v/>
      </c>
      <c r="CP2" s="81" t="str">
        <f t="shared" si="0"/>
        <v/>
      </c>
      <c r="CQ2" s="81" t="str">
        <f t="shared" si="0"/>
        <v/>
      </c>
      <c r="CR2" s="81" t="str">
        <f t="shared" si="0"/>
        <v/>
      </c>
      <c r="CS2" s="81" t="str">
        <f t="shared" si="0"/>
        <v/>
      </c>
      <c r="CT2" s="81" t="str">
        <f t="shared" si="0"/>
        <v/>
      </c>
      <c r="CU2" s="81" t="str">
        <f t="shared" si="0"/>
        <v/>
      </c>
      <c r="CV2" s="81" t="str">
        <f t="shared" si="0"/>
        <v/>
      </c>
      <c r="CW2" s="81" t="str">
        <f t="shared" ref="CW2:FH2" si="1">IF(CW3="","",CV2+1)</f>
        <v/>
      </c>
      <c r="CX2" s="81" t="str">
        <f t="shared" si="1"/>
        <v/>
      </c>
      <c r="CY2" s="81" t="str">
        <f t="shared" si="1"/>
        <v/>
      </c>
      <c r="CZ2" s="81" t="str">
        <f t="shared" si="1"/>
        <v/>
      </c>
      <c r="DA2" s="81" t="str">
        <f t="shared" si="1"/>
        <v/>
      </c>
      <c r="DB2" s="81" t="str">
        <f t="shared" si="1"/>
        <v/>
      </c>
      <c r="DC2" s="81" t="str">
        <f t="shared" si="1"/>
        <v/>
      </c>
      <c r="DD2" s="81" t="str">
        <f t="shared" si="1"/>
        <v/>
      </c>
      <c r="DE2" s="81" t="str">
        <f t="shared" si="1"/>
        <v/>
      </c>
      <c r="DF2" s="81" t="str">
        <f t="shared" si="1"/>
        <v/>
      </c>
      <c r="DG2" s="81" t="str">
        <f t="shared" si="1"/>
        <v/>
      </c>
      <c r="DH2" s="81" t="str">
        <f t="shared" si="1"/>
        <v/>
      </c>
      <c r="DI2" s="81" t="str">
        <f t="shared" si="1"/>
        <v/>
      </c>
      <c r="DJ2" s="81" t="str">
        <f t="shared" si="1"/>
        <v/>
      </c>
      <c r="DK2" s="81" t="str">
        <f t="shared" si="1"/>
        <v/>
      </c>
      <c r="DL2" s="81" t="str">
        <f t="shared" si="1"/>
        <v/>
      </c>
      <c r="DM2" s="81" t="str">
        <f t="shared" si="1"/>
        <v/>
      </c>
      <c r="DN2" s="81" t="str">
        <f t="shared" si="1"/>
        <v/>
      </c>
      <c r="DO2" s="81" t="str">
        <f t="shared" si="1"/>
        <v/>
      </c>
      <c r="DP2" s="81" t="str">
        <f t="shared" si="1"/>
        <v/>
      </c>
      <c r="DQ2" s="81" t="str">
        <f t="shared" si="1"/>
        <v/>
      </c>
      <c r="DR2" s="81" t="str">
        <f t="shared" si="1"/>
        <v/>
      </c>
      <c r="DS2" s="81" t="str">
        <f t="shared" si="1"/>
        <v/>
      </c>
      <c r="DT2" s="81" t="str">
        <f t="shared" si="1"/>
        <v/>
      </c>
      <c r="DU2" s="81" t="str">
        <f t="shared" si="1"/>
        <v/>
      </c>
      <c r="DV2" s="81" t="str">
        <f t="shared" si="1"/>
        <v/>
      </c>
      <c r="DW2" s="81" t="str">
        <f t="shared" si="1"/>
        <v/>
      </c>
      <c r="DX2" s="81" t="str">
        <f t="shared" si="1"/>
        <v/>
      </c>
      <c r="DY2" s="81" t="str">
        <f t="shared" si="1"/>
        <v/>
      </c>
      <c r="DZ2" s="81" t="str">
        <f t="shared" si="1"/>
        <v/>
      </c>
      <c r="EA2" s="81" t="str">
        <f t="shared" si="1"/>
        <v/>
      </c>
      <c r="EB2" s="81" t="str">
        <f t="shared" si="1"/>
        <v/>
      </c>
      <c r="EC2" s="81" t="str">
        <f t="shared" si="1"/>
        <v/>
      </c>
      <c r="ED2" s="81" t="str">
        <f t="shared" si="1"/>
        <v/>
      </c>
      <c r="EE2" s="81" t="str">
        <f t="shared" si="1"/>
        <v/>
      </c>
      <c r="EF2" s="81" t="str">
        <f t="shared" si="1"/>
        <v/>
      </c>
      <c r="EG2" s="81" t="str">
        <f t="shared" si="1"/>
        <v/>
      </c>
      <c r="EH2" s="81" t="str">
        <f t="shared" si="1"/>
        <v/>
      </c>
      <c r="EI2" s="81" t="str">
        <f t="shared" si="1"/>
        <v/>
      </c>
      <c r="EJ2" s="81" t="str">
        <f t="shared" si="1"/>
        <v/>
      </c>
      <c r="EK2" s="81" t="str">
        <f t="shared" si="1"/>
        <v/>
      </c>
      <c r="EL2" s="81" t="str">
        <f t="shared" si="1"/>
        <v/>
      </c>
      <c r="EM2" s="81" t="str">
        <f t="shared" si="1"/>
        <v/>
      </c>
      <c r="EN2" s="81" t="str">
        <f t="shared" si="1"/>
        <v/>
      </c>
      <c r="EO2" s="81" t="str">
        <f t="shared" si="1"/>
        <v/>
      </c>
      <c r="EP2" s="81" t="str">
        <f t="shared" si="1"/>
        <v/>
      </c>
      <c r="EQ2" s="81" t="str">
        <f t="shared" si="1"/>
        <v/>
      </c>
      <c r="ER2" s="81" t="str">
        <f t="shared" si="1"/>
        <v/>
      </c>
      <c r="ES2" s="81" t="str">
        <f t="shared" si="1"/>
        <v/>
      </c>
      <c r="ET2" s="81" t="str">
        <f t="shared" si="1"/>
        <v/>
      </c>
      <c r="EU2" s="81" t="str">
        <f t="shared" si="1"/>
        <v/>
      </c>
      <c r="EV2" s="81" t="str">
        <f t="shared" si="1"/>
        <v/>
      </c>
      <c r="EW2" s="81" t="str">
        <f t="shared" si="1"/>
        <v/>
      </c>
      <c r="EX2" s="81" t="str">
        <f t="shared" si="1"/>
        <v/>
      </c>
      <c r="EY2" s="81" t="str">
        <f t="shared" si="1"/>
        <v/>
      </c>
      <c r="EZ2" s="81" t="str">
        <f t="shared" si="1"/>
        <v/>
      </c>
      <c r="FA2" s="81" t="str">
        <f t="shared" si="1"/>
        <v/>
      </c>
      <c r="FB2" s="81" t="str">
        <f t="shared" si="1"/>
        <v/>
      </c>
      <c r="FC2" s="81" t="str">
        <f t="shared" si="1"/>
        <v/>
      </c>
      <c r="FD2" s="81" t="str">
        <f t="shared" si="1"/>
        <v/>
      </c>
      <c r="FE2" s="81" t="str">
        <f t="shared" si="1"/>
        <v/>
      </c>
      <c r="FF2" s="81" t="str">
        <f t="shared" si="1"/>
        <v/>
      </c>
      <c r="FG2" s="81" t="str">
        <f t="shared" si="1"/>
        <v/>
      </c>
      <c r="FH2" s="81" t="str">
        <f t="shared" si="1"/>
        <v/>
      </c>
      <c r="FI2" s="81" t="str">
        <f t="shared" ref="FI2:HT2" si="2">IF(FI3="","",FH2+1)</f>
        <v/>
      </c>
      <c r="FJ2" s="81" t="str">
        <f t="shared" si="2"/>
        <v/>
      </c>
      <c r="FK2" s="81" t="str">
        <f t="shared" si="2"/>
        <v/>
      </c>
      <c r="FL2" s="81" t="str">
        <f t="shared" si="2"/>
        <v/>
      </c>
      <c r="FM2" s="81" t="str">
        <f t="shared" si="2"/>
        <v/>
      </c>
      <c r="FN2" s="81" t="str">
        <f t="shared" si="2"/>
        <v/>
      </c>
      <c r="FO2" s="81" t="str">
        <f t="shared" si="2"/>
        <v/>
      </c>
      <c r="FP2" s="81" t="str">
        <f t="shared" si="2"/>
        <v/>
      </c>
      <c r="FQ2" s="81" t="str">
        <f t="shared" si="2"/>
        <v/>
      </c>
      <c r="FR2" s="81" t="str">
        <f t="shared" si="2"/>
        <v/>
      </c>
      <c r="FS2" s="81" t="str">
        <f t="shared" si="2"/>
        <v/>
      </c>
      <c r="FT2" s="81" t="str">
        <f t="shared" si="2"/>
        <v/>
      </c>
      <c r="FU2" s="81" t="str">
        <f t="shared" si="2"/>
        <v/>
      </c>
      <c r="FV2" s="81" t="str">
        <f t="shared" si="2"/>
        <v/>
      </c>
      <c r="FW2" s="81" t="str">
        <f t="shared" si="2"/>
        <v/>
      </c>
      <c r="FX2" s="81" t="str">
        <f t="shared" si="2"/>
        <v/>
      </c>
      <c r="FY2" s="81" t="str">
        <f t="shared" si="2"/>
        <v/>
      </c>
      <c r="FZ2" s="81" t="str">
        <f t="shared" si="2"/>
        <v/>
      </c>
      <c r="GA2" s="81" t="str">
        <f t="shared" si="2"/>
        <v/>
      </c>
      <c r="GB2" s="81" t="str">
        <f t="shared" si="2"/>
        <v/>
      </c>
      <c r="GC2" s="81" t="str">
        <f t="shared" si="2"/>
        <v/>
      </c>
      <c r="GD2" s="81" t="str">
        <f t="shared" si="2"/>
        <v/>
      </c>
      <c r="GE2" s="81" t="str">
        <f t="shared" si="2"/>
        <v/>
      </c>
      <c r="GF2" s="81" t="str">
        <f t="shared" si="2"/>
        <v/>
      </c>
      <c r="GG2" s="81" t="str">
        <f t="shared" si="2"/>
        <v/>
      </c>
      <c r="GH2" s="81" t="str">
        <f t="shared" si="2"/>
        <v/>
      </c>
      <c r="GI2" s="81" t="str">
        <f t="shared" si="2"/>
        <v/>
      </c>
      <c r="GJ2" s="81" t="str">
        <f t="shared" si="2"/>
        <v/>
      </c>
      <c r="GK2" s="81" t="str">
        <f t="shared" si="2"/>
        <v/>
      </c>
      <c r="GL2" s="81" t="str">
        <f t="shared" si="2"/>
        <v/>
      </c>
      <c r="GM2" s="81" t="str">
        <f t="shared" si="2"/>
        <v/>
      </c>
      <c r="GN2" s="81" t="str">
        <f t="shared" si="2"/>
        <v/>
      </c>
      <c r="GO2" s="81" t="str">
        <f t="shared" si="2"/>
        <v/>
      </c>
      <c r="GP2" s="81" t="str">
        <f t="shared" si="2"/>
        <v/>
      </c>
      <c r="GQ2" s="81" t="str">
        <f t="shared" si="2"/>
        <v/>
      </c>
      <c r="GR2" s="81" t="str">
        <f t="shared" si="2"/>
        <v/>
      </c>
      <c r="GS2" s="81" t="str">
        <f t="shared" si="2"/>
        <v/>
      </c>
      <c r="GT2" s="81" t="str">
        <f t="shared" si="2"/>
        <v/>
      </c>
      <c r="GU2" s="81" t="str">
        <f t="shared" si="2"/>
        <v/>
      </c>
      <c r="GV2" s="81" t="str">
        <f t="shared" si="2"/>
        <v/>
      </c>
      <c r="GW2" s="81" t="str">
        <f t="shared" si="2"/>
        <v/>
      </c>
      <c r="GX2" s="81" t="str">
        <f t="shared" si="2"/>
        <v/>
      </c>
      <c r="GY2" s="81" t="str">
        <f t="shared" si="2"/>
        <v/>
      </c>
      <c r="GZ2" s="81" t="str">
        <f t="shared" si="2"/>
        <v/>
      </c>
      <c r="HA2" s="81" t="str">
        <f t="shared" si="2"/>
        <v/>
      </c>
      <c r="HB2" s="81" t="str">
        <f t="shared" si="2"/>
        <v/>
      </c>
      <c r="HC2" s="81" t="str">
        <f t="shared" si="2"/>
        <v/>
      </c>
      <c r="HD2" s="81" t="str">
        <f t="shared" si="2"/>
        <v/>
      </c>
      <c r="HE2" s="81" t="str">
        <f t="shared" si="2"/>
        <v/>
      </c>
      <c r="HF2" s="81" t="str">
        <f t="shared" si="2"/>
        <v/>
      </c>
      <c r="HG2" s="81" t="str">
        <f t="shared" si="2"/>
        <v/>
      </c>
      <c r="HH2" s="81" t="str">
        <f t="shared" si="2"/>
        <v/>
      </c>
      <c r="HI2" s="81" t="str">
        <f t="shared" si="2"/>
        <v/>
      </c>
      <c r="HJ2" s="81" t="str">
        <f t="shared" si="2"/>
        <v/>
      </c>
      <c r="HK2" s="81" t="str">
        <f t="shared" si="2"/>
        <v/>
      </c>
      <c r="HL2" s="81" t="str">
        <f t="shared" si="2"/>
        <v/>
      </c>
      <c r="HM2" s="81" t="str">
        <f t="shared" si="2"/>
        <v/>
      </c>
      <c r="HN2" s="81" t="str">
        <f t="shared" si="2"/>
        <v/>
      </c>
      <c r="HO2" s="81" t="str">
        <f t="shared" si="2"/>
        <v/>
      </c>
      <c r="HP2" s="81" t="str">
        <f t="shared" si="2"/>
        <v/>
      </c>
      <c r="HQ2" s="81" t="str">
        <f t="shared" si="2"/>
        <v/>
      </c>
      <c r="HR2" s="81" t="str">
        <f t="shared" si="2"/>
        <v/>
      </c>
      <c r="HS2" s="81" t="str">
        <f t="shared" si="2"/>
        <v/>
      </c>
      <c r="HT2" s="81" t="str">
        <f t="shared" si="2"/>
        <v/>
      </c>
      <c r="HU2" s="81" t="str">
        <f t="shared" ref="HU2:IK2" si="3">IF(HU3="","",HT2+1)</f>
        <v/>
      </c>
      <c r="HV2" s="81" t="str">
        <f t="shared" si="3"/>
        <v/>
      </c>
      <c r="HW2" s="81" t="str">
        <f t="shared" si="3"/>
        <v/>
      </c>
      <c r="HX2" s="81" t="str">
        <f t="shared" si="3"/>
        <v/>
      </c>
      <c r="HY2" s="81" t="str">
        <f t="shared" si="3"/>
        <v/>
      </c>
      <c r="HZ2" s="81" t="str">
        <f t="shared" si="3"/>
        <v/>
      </c>
      <c r="IA2" s="81" t="str">
        <f t="shared" si="3"/>
        <v/>
      </c>
      <c r="IB2" s="81" t="str">
        <f t="shared" si="3"/>
        <v/>
      </c>
      <c r="IC2" s="81" t="str">
        <f t="shared" si="3"/>
        <v/>
      </c>
      <c r="ID2" s="81" t="str">
        <f t="shared" si="3"/>
        <v/>
      </c>
      <c r="IE2" s="81" t="str">
        <f t="shared" si="3"/>
        <v/>
      </c>
      <c r="IF2" s="81" t="str">
        <f t="shared" si="3"/>
        <v/>
      </c>
      <c r="IG2" s="81" t="str">
        <f t="shared" si="3"/>
        <v/>
      </c>
      <c r="IH2" s="81" t="str">
        <f t="shared" si="3"/>
        <v/>
      </c>
      <c r="II2" s="81" t="str">
        <f t="shared" si="3"/>
        <v/>
      </c>
      <c r="IJ2" s="81" t="str">
        <f t="shared" si="3"/>
        <v/>
      </c>
      <c r="IK2" s="81" t="str">
        <f t="shared" si="3"/>
        <v/>
      </c>
    </row>
    <row r="3" spans="1:245" s="86" customFormat="1" x14ac:dyDescent="0.2">
      <c r="A3" s="83" t="s">
        <v>116</v>
      </c>
      <c r="B3" s="84" t="s">
        <v>324</v>
      </c>
      <c r="C3" s="85"/>
      <c r="D3" s="85"/>
      <c r="F3" s="131"/>
      <c r="G3" s="131"/>
      <c r="H3" s="84"/>
      <c r="I3" s="84"/>
      <c r="J3" s="84"/>
      <c r="K3" s="85"/>
      <c r="L3" s="85"/>
      <c r="M3" s="85"/>
      <c r="N3" s="85"/>
      <c r="O3" s="85"/>
      <c r="P3" s="85"/>
      <c r="Q3" s="85"/>
      <c r="R3" s="85"/>
      <c r="S3" s="85"/>
      <c r="T3" s="85"/>
      <c r="U3" s="85"/>
      <c r="V3" s="85"/>
      <c r="W3" s="85"/>
      <c r="X3" s="85"/>
      <c r="Y3" s="85"/>
      <c r="Z3" s="85"/>
      <c r="AA3" s="85"/>
      <c r="AB3" s="85"/>
      <c r="AC3" s="85"/>
      <c r="AD3" s="85"/>
      <c r="AE3" s="85"/>
      <c r="AF3" s="85"/>
      <c r="AG3" s="85"/>
      <c r="AH3" s="85"/>
      <c r="AI3" s="85"/>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row>
    <row r="4" spans="1:245" s="86" customFormat="1" x14ac:dyDescent="0.2">
      <c r="A4" s="83" t="s">
        <v>117</v>
      </c>
      <c r="B4" s="84"/>
      <c r="C4" s="84"/>
      <c r="D4" s="84"/>
      <c r="F4" s="84"/>
      <c r="G4" s="84"/>
      <c r="H4" s="84"/>
      <c r="I4" s="84"/>
      <c r="J4" s="84"/>
      <c r="K4" s="85"/>
      <c r="L4" s="84"/>
      <c r="M4" s="84"/>
      <c r="N4" s="84"/>
      <c r="O4" s="85"/>
      <c r="P4" s="85"/>
      <c r="Q4" s="84"/>
      <c r="R4" s="84"/>
      <c r="S4" s="84"/>
      <c r="T4" s="84"/>
      <c r="U4" s="84"/>
      <c r="V4" s="84"/>
      <c r="W4" s="84"/>
      <c r="X4" s="88"/>
      <c r="Y4" s="84"/>
      <c r="Z4" s="85"/>
      <c r="AA4" s="84"/>
      <c r="AB4" s="84"/>
      <c r="AC4" s="85"/>
      <c r="AD4" s="85"/>
      <c r="AE4" s="85"/>
      <c r="AF4" s="85"/>
      <c r="AG4" s="85"/>
      <c r="AH4" s="85"/>
      <c r="AI4" s="85"/>
      <c r="AQ4" s="89"/>
      <c r="AR4" s="89"/>
      <c r="AS4" s="89"/>
      <c r="AT4" s="89"/>
      <c r="AU4" s="89"/>
      <c r="AV4" s="89"/>
      <c r="AW4" s="89"/>
      <c r="GA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row>
    <row r="5" spans="1:245" s="94" customFormat="1" x14ac:dyDescent="0.2">
      <c r="A5" s="90" t="s">
        <v>118</v>
      </c>
      <c r="B5" s="91" t="s">
        <v>322</v>
      </c>
      <c r="C5" s="91"/>
      <c r="D5" s="92"/>
      <c r="F5" s="91"/>
      <c r="G5" s="91"/>
      <c r="H5" s="91"/>
      <c r="I5" s="91"/>
      <c r="J5" s="91"/>
      <c r="K5" s="91"/>
      <c r="L5" s="92"/>
      <c r="M5" s="91"/>
      <c r="N5" s="92"/>
      <c r="O5" s="92"/>
      <c r="P5" s="92"/>
      <c r="Q5" s="91"/>
      <c r="R5" s="92"/>
      <c r="S5" s="91"/>
      <c r="T5" s="92"/>
      <c r="U5" s="91"/>
      <c r="V5" s="92"/>
      <c r="W5" s="91"/>
      <c r="X5" s="92"/>
      <c r="Y5" s="91"/>
      <c r="Z5" s="91"/>
      <c r="AA5" s="92"/>
      <c r="AB5" s="92"/>
      <c r="AC5" s="92"/>
      <c r="AD5" s="92"/>
      <c r="AE5" s="92"/>
      <c r="AF5" s="92"/>
      <c r="AG5" s="92"/>
      <c r="AH5" s="92"/>
      <c r="AI5" s="92"/>
      <c r="DO5" s="95"/>
      <c r="GC5" s="96"/>
      <c r="GD5" s="96"/>
      <c r="GE5" s="96"/>
      <c r="GF5" s="96"/>
      <c r="GG5" s="96"/>
      <c r="GH5" s="96"/>
      <c r="GI5" s="96"/>
      <c r="GJ5" s="96"/>
      <c r="GK5" s="96"/>
      <c r="GL5" s="96"/>
      <c r="GM5" s="96"/>
      <c r="GN5" s="96"/>
      <c r="GO5" s="96"/>
      <c r="GP5" s="96"/>
      <c r="GQ5" s="96"/>
      <c r="GR5" s="96"/>
      <c r="GS5" s="96"/>
      <c r="GT5" s="96"/>
      <c r="GU5" s="96"/>
      <c r="GV5" s="96"/>
      <c r="GW5" s="97"/>
      <c r="GX5" s="96"/>
      <c r="GY5" s="96"/>
      <c r="GZ5" s="96"/>
      <c r="HA5" s="96"/>
      <c r="HB5" s="96"/>
    </row>
    <row r="6" spans="1:245" s="94" customFormat="1" x14ac:dyDescent="0.2">
      <c r="A6" s="90" t="s">
        <v>119</v>
      </c>
      <c r="B6" s="91"/>
      <c r="C6" s="92"/>
      <c r="D6" s="92"/>
      <c r="F6" s="91"/>
      <c r="G6" s="91"/>
      <c r="H6" s="91"/>
      <c r="I6" s="91"/>
      <c r="J6" s="91"/>
      <c r="K6" s="92"/>
      <c r="L6" s="92"/>
      <c r="M6" s="92"/>
      <c r="N6" s="92"/>
      <c r="O6" s="92"/>
      <c r="P6" s="92"/>
      <c r="Q6" s="92"/>
      <c r="R6" s="92"/>
      <c r="S6" s="92"/>
      <c r="T6" s="92"/>
      <c r="U6" s="92"/>
      <c r="V6" s="92"/>
      <c r="W6" s="92"/>
      <c r="X6" s="92"/>
      <c r="Y6" s="92"/>
      <c r="Z6" s="92"/>
      <c r="AA6" s="92"/>
      <c r="AB6" s="92"/>
      <c r="AC6" s="92"/>
      <c r="AD6" s="92"/>
      <c r="AE6" s="92"/>
      <c r="AF6" s="92"/>
      <c r="AG6" s="92"/>
      <c r="AH6" s="92"/>
      <c r="AI6" s="92"/>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row>
    <row r="7" spans="1:245" s="100" customFormat="1" x14ac:dyDescent="0.2">
      <c r="A7" s="83" t="s">
        <v>120</v>
      </c>
      <c r="B7" s="98" t="s">
        <v>323</v>
      </c>
      <c r="C7" s="98"/>
      <c r="D7" s="99"/>
      <c r="F7" s="98"/>
      <c r="G7" s="98"/>
      <c r="H7" s="98"/>
      <c r="I7" s="98"/>
      <c r="J7" s="98"/>
      <c r="K7" s="99"/>
      <c r="L7" s="99"/>
      <c r="M7" s="98"/>
      <c r="N7" s="99"/>
      <c r="O7" s="99"/>
      <c r="P7" s="99"/>
      <c r="Q7" s="98"/>
      <c r="R7" s="99"/>
      <c r="S7" s="98"/>
      <c r="T7" s="99"/>
      <c r="U7" s="99"/>
      <c r="V7" s="99"/>
      <c r="W7" s="99"/>
      <c r="X7" s="99"/>
      <c r="Y7" s="99"/>
      <c r="Z7" s="99"/>
      <c r="AA7" s="99"/>
      <c r="AB7" s="99"/>
      <c r="AC7" s="99"/>
      <c r="AD7" s="99"/>
      <c r="AE7" s="99"/>
      <c r="AF7" s="99"/>
      <c r="AG7" s="99"/>
      <c r="AH7" s="99"/>
      <c r="AI7" s="99"/>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row>
    <row r="8" spans="1:245" s="100" customFormat="1" x14ac:dyDescent="0.2">
      <c r="A8" s="83" t="s">
        <v>121</v>
      </c>
      <c r="B8" s="98"/>
      <c r="C8" s="99"/>
      <c r="D8" s="99"/>
      <c r="F8" s="98"/>
      <c r="G8" s="98"/>
      <c r="H8" s="98"/>
      <c r="I8" s="98"/>
      <c r="J8" s="98"/>
      <c r="K8" s="99"/>
      <c r="L8" s="99"/>
      <c r="M8" s="99"/>
      <c r="N8" s="98"/>
      <c r="O8" s="99"/>
      <c r="P8" s="99"/>
      <c r="Q8" s="99"/>
      <c r="R8" s="99"/>
      <c r="S8" s="98"/>
      <c r="T8" s="99"/>
      <c r="U8" s="99"/>
      <c r="V8" s="99"/>
      <c r="W8" s="99"/>
      <c r="X8" s="99"/>
      <c r="Y8" s="99"/>
      <c r="Z8" s="99"/>
      <c r="AA8" s="99"/>
      <c r="AB8" s="99"/>
      <c r="AC8" s="99"/>
      <c r="AD8" s="99"/>
      <c r="AE8" s="99"/>
      <c r="AF8" s="99"/>
      <c r="AG8" s="99"/>
      <c r="AH8" s="99"/>
      <c r="AI8" s="99"/>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row>
    <row r="9" spans="1:245" s="94" customFormat="1" x14ac:dyDescent="0.2">
      <c r="A9" s="90" t="s">
        <v>122</v>
      </c>
      <c r="B9" s="91"/>
      <c r="C9" s="102"/>
      <c r="D9" s="92"/>
      <c r="F9" s="91"/>
      <c r="G9" s="91"/>
      <c r="H9" s="91"/>
      <c r="I9" s="91"/>
      <c r="J9" s="91"/>
      <c r="K9" s="92"/>
      <c r="L9" s="91"/>
      <c r="M9" s="91"/>
      <c r="N9" s="92"/>
      <c r="O9" s="92"/>
      <c r="P9" s="92"/>
      <c r="Q9" s="102"/>
      <c r="R9" s="92"/>
      <c r="S9" s="91"/>
      <c r="T9" s="91"/>
      <c r="U9" s="91"/>
      <c r="V9" s="92"/>
      <c r="W9" s="92"/>
      <c r="X9" s="92"/>
      <c r="Y9" s="92"/>
      <c r="Z9" s="92"/>
      <c r="AA9" s="92"/>
      <c r="AB9" s="92"/>
      <c r="AC9" s="92"/>
      <c r="AD9" s="92"/>
      <c r="AE9" s="92"/>
      <c r="AF9" s="92"/>
      <c r="AG9" s="92"/>
      <c r="AH9" s="92"/>
      <c r="AI9" s="92"/>
      <c r="AY9" s="95"/>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row>
    <row r="10" spans="1:245" s="94" customFormat="1" x14ac:dyDescent="0.2">
      <c r="A10" s="90" t="s">
        <v>123</v>
      </c>
      <c r="B10" s="91"/>
      <c r="C10" s="91"/>
      <c r="D10" s="92"/>
      <c r="F10" s="91"/>
      <c r="G10" s="91"/>
      <c r="H10" s="91"/>
      <c r="I10" s="91"/>
      <c r="J10" s="91"/>
      <c r="K10" s="92"/>
      <c r="L10" s="92"/>
      <c r="M10" s="92"/>
      <c r="N10" s="92"/>
      <c r="O10" s="92"/>
      <c r="P10" s="92"/>
      <c r="Q10" s="91"/>
      <c r="R10" s="92"/>
      <c r="S10" s="92"/>
      <c r="T10" s="92"/>
      <c r="U10" s="92"/>
      <c r="V10" s="92"/>
      <c r="W10" s="92"/>
      <c r="X10" s="92"/>
      <c r="Y10" s="92"/>
      <c r="Z10" s="92"/>
      <c r="AA10" s="92"/>
      <c r="AB10" s="92"/>
      <c r="AC10" s="92"/>
      <c r="AD10" s="92"/>
      <c r="AE10" s="92"/>
      <c r="AF10" s="92"/>
      <c r="AG10" s="92"/>
      <c r="AH10" s="92"/>
      <c r="AI10" s="92"/>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row>
    <row r="11" spans="1:245" s="100" customFormat="1" x14ac:dyDescent="0.2">
      <c r="A11" s="83" t="s">
        <v>124</v>
      </c>
      <c r="B11" s="98"/>
      <c r="C11" s="99"/>
      <c r="D11" s="99"/>
      <c r="F11" s="98"/>
      <c r="G11" s="98"/>
      <c r="H11" s="98"/>
      <c r="I11" s="98"/>
      <c r="J11" s="98"/>
      <c r="K11" s="99"/>
      <c r="L11" s="99"/>
      <c r="M11" s="99"/>
      <c r="N11" s="99"/>
      <c r="O11" s="99"/>
      <c r="P11" s="99"/>
      <c r="Q11" s="99"/>
      <c r="R11" s="99"/>
      <c r="S11" s="98"/>
      <c r="T11" s="99"/>
      <c r="U11" s="99"/>
      <c r="V11" s="99"/>
      <c r="W11" s="99"/>
      <c r="X11" s="98"/>
      <c r="Y11" s="99"/>
      <c r="Z11" s="99"/>
      <c r="AA11" s="99"/>
      <c r="AB11" s="99"/>
      <c r="AC11" s="99"/>
      <c r="AD11" s="99"/>
      <c r="AE11" s="99"/>
      <c r="AF11" s="99"/>
      <c r="AG11" s="99"/>
      <c r="AH11" s="99"/>
      <c r="AI11" s="99"/>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row>
    <row r="12" spans="1:245" s="100" customFormat="1" ht="25.5" x14ac:dyDescent="0.2">
      <c r="A12" s="83" t="s">
        <v>125</v>
      </c>
      <c r="B12" s="98"/>
      <c r="C12" s="99"/>
      <c r="D12" s="99"/>
      <c r="F12" s="98"/>
      <c r="G12" s="98"/>
      <c r="H12" s="98"/>
      <c r="I12" s="98"/>
      <c r="J12" s="98"/>
      <c r="K12" s="99"/>
      <c r="L12" s="99"/>
      <c r="M12" s="99"/>
      <c r="N12" s="99"/>
      <c r="O12" s="99"/>
      <c r="P12" s="99"/>
      <c r="Q12" s="99"/>
      <c r="R12" s="99"/>
      <c r="S12" s="98"/>
      <c r="T12" s="99"/>
      <c r="U12" s="99"/>
      <c r="V12" s="99"/>
      <c r="W12" s="99"/>
      <c r="X12" s="98"/>
      <c r="Y12" s="99"/>
      <c r="Z12" s="99"/>
      <c r="AA12" s="99"/>
      <c r="AB12" s="99"/>
      <c r="AC12" s="99"/>
      <c r="AD12" s="99"/>
      <c r="AE12" s="99"/>
      <c r="AF12" s="99"/>
      <c r="AG12" s="99"/>
      <c r="AH12" s="99"/>
      <c r="AI12" s="99"/>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row>
    <row r="13" spans="1:245" s="94" customFormat="1" x14ac:dyDescent="0.2">
      <c r="A13" s="90" t="s">
        <v>126</v>
      </c>
      <c r="B13" s="91"/>
      <c r="C13" s="92"/>
      <c r="D13" s="92"/>
      <c r="F13" s="91"/>
      <c r="G13" s="91"/>
      <c r="H13" s="91"/>
      <c r="I13" s="91"/>
      <c r="J13" s="91"/>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row>
    <row r="14" spans="1:245" s="94" customFormat="1" x14ac:dyDescent="0.2">
      <c r="A14" s="90" t="s">
        <v>127</v>
      </c>
      <c r="B14" s="91"/>
      <c r="C14" s="92"/>
      <c r="D14" s="92"/>
      <c r="F14" s="91"/>
      <c r="G14" s="91"/>
      <c r="H14" s="91"/>
      <c r="I14" s="91"/>
      <c r="J14" s="91"/>
      <c r="K14" s="92"/>
      <c r="L14" s="92"/>
      <c r="M14" s="92"/>
      <c r="N14" s="91"/>
      <c r="O14" s="92"/>
      <c r="P14" s="92"/>
      <c r="Q14" s="92"/>
      <c r="R14" s="92"/>
      <c r="S14" s="92"/>
      <c r="T14" s="92"/>
      <c r="U14" s="92"/>
      <c r="V14" s="92"/>
      <c r="W14" s="92"/>
      <c r="X14" s="92"/>
      <c r="Y14" s="92"/>
      <c r="Z14" s="92"/>
      <c r="AA14" s="92"/>
      <c r="AB14" s="92"/>
      <c r="AC14" s="92"/>
      <c r="AD14" s="92"/>
      <c r="AE14" s="92"/>
      <c r="AF14" s="92"/>
      <c r="AG14" s="92"/>
      <c r="AH14" s="92"/>
      <c r="AI14" s="92"/>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row>
    <row r="15" spans="1:245" s="86" customFormat="1" x14ac:dyDescent="0.2">
      <c r="A15" s="83" t="s">
        <v>128</v>
      </c>
      <c r="B15" s="84"/>
      <c r="C15" s="85"/>
      <c r="D15" s="85"/>
      <c r="F15" s="84"/>
      <c r="G15" s="84"/>
      <c r="H15" s="84"/>
      <c r="I15" s="84"/>
      <c r="J15" s="84"/>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row>
    <row r="16" spans="1:245" s="100" customFormat="1" x14ac:dyDescent="0.2">
      <c r="A16" s="83" t="s">
        <v>129</v>
      </c>
      <c r="B16" s="98"/>
      <c r="C16" s="99"/>
      <c r="D16" s="99"/>
      <c r="F16" s="98"/>
      <c r="G16" s="98"/>
      <c r="H16" s="98"/>
      <c r="I16" s="98"/>
      <c r="J16" s="98"/>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CC16" s="86"/>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row>
    <row r="17" spans="1:210" s="105" customFormat="1" x14ac:dyDescent="0.2">
      <c r="A17" s="90" t="s">
        <v>130</v>
      </c>
      <c r="B17" s="103"/>
      <c r="C17" s="104"/>
      <c r="D17" s="104"/>
      <c r="F17" s="103"/>
      <c r="G17" s="103"/>
      <c r="H17" s="103"/>
      <c r="I17" s="103"/>
      <c r="J17" s="10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row>
    <row r="18" spans="1:210" s="105" customFormat="1" x14ac:dyDescent="0.2">
      <c r="A18" s="90" t="s">
        <v>131</v>
      </c>
      <c r="B18" s="103"/>
      <c r="C18" s="104"/>
      <c r="D18" s="104"/>
      <c r="F18" s="103"/>
      <c r="G18" s="103"/>
      <c r="H18" s="103"/>
      <c r="I18" s="103"/>
      <c r="J18" s="103"/>
      <c r="K18" s="104"/>
      <c r="L18" s="104"/>
      <c r="M18" s="104"/>
      <c r="N18" s="104"/>
      <c r="O18" s="104"/>
      <c r="P18" s="104"/>
      <c r="Q18" s="104"/>
      <c r="R18" s="104"/>
      <c r="S18" s="104"/>
      <c r="T18" s="104"/>
      <c r="U18" s="104"/>
      <c r="V18" s="104"/>
      <c r="W18" s="104"/>
      <c r="X18" s="107"/>
      <c r="Y18" s="104"/>
      <c r="Z18" s="104"/>
      <c r="AA18" s="104"/>
      <c r="AB18" s="104"/>
      <c r="AC18" s="104"/>
      <c r="AD18" s="104"/>
      <c r="AE18" s="104"/>
      <c r="AF18" s="104"/>
      <c r="AG18" s="104"/>
      <c r="AH18" s="104"/>
      <c r="AI18" s="104"/>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row>
    <row r="19" spans="1:210" s="86" customFormat="1" x14ac:dyDescent="0.2">
      <c r="A19" s="83" t="s">
        <v>132</v>
      </c>
      <c r="B19" s="84"/>
      <c r="C19" s="85"/>
      <c r="D19" s="85"/>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row>
    <row r="20" spans="1:210" s="112" customFormat="1" ht="15" x14ac:dyDescent="0.25">
      <c r="A20" s="108" t="s">
        <v>133</v>
      </c>
      <c r="B20" s="109" t="s">
        <v>327</v>
      </c>
      <c r="C20" s="110"/>
      <c r="D20" s="231"/>
      <c r="E20" s="231"/>
      <c r="F20" s="231"/>
      <c r="G20" s="231"/>
      <c r="H20" s="109"/>
      <c r="I20" s="109"/>
      <c r="J20" s="109"/>
      <c r="K20" s="110"/>
      <c r="L20" s="110"/>
      <c r="M20" s="111"/>
      <c r="N20" s="110"/>
      <c r="P20" s="113"/>
      <c r="Q20" s="110"/>
      <c r="R20" s="110"/>
      <c r="T20" s="110"/>
      <c r="U20" s="110"/>
      <c r="V20" s="110"/>
      <c r="W20" s="110"/>
      <c r="X20" s="110"/>
      <c r="Y20" s="110"/>
      <c r="Z20" s="110"/>
      <c r="AA20" s="113"/>
      <c r="AB20" s="113"/>
      <c r="AC20" s="113"/>
      <c r="AD20" s="113"/>
      <c r="AE20" s="113"/>
      <c r="AF20" s="113"/>
      <c r="AG20" s="113"/>
      <c r="AH20" s="113"/>
      <c r="AI20" s="113"/>
      <c r="AJ20" s="113"/>
      <c r="AK20" s="113"/>
      <c r="AL20" s="113"/>
      <c r="AM20" s="113"/>
      <c r="AN20" s="113"/>
      <c r="AO20" s="113"/>
      <c r="AP20" s="113"/>
      <c r="AQ20" s="113"/>
      <c r="AR20" s="113"/>
      <c r="AS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X20" s="113"/>
      <c r="BY20" s="113"/>
      <c r="BZ20" s="113"/>
      <c r="CA20" s="113"/>
      <c r="CB20" s="113"/>
      <c r="CC20" s="113"/>
      <c r="CD20" s="113"/>
      <c r="CE20" s="113"/>
      <c r="CF20" s="113"/>
      <c r="CG20" s="113"/>
      <c r="CH20" s="113"/>
      <c r="CI20" s="113"/>
      <c r="CK20" s="113"/>
      <c r="CL20" s="113"/>
      <c r="CN20" s="113"/>
      <c r="CO20" s="113"/>
      <c r="CP20" s="113"/>
      <c r="CQ20" s="113"/>
      <c r="CR20" s="113"/>
      <c r="CS20" s="113"/>
      <c r="CT20" s="113"/>
      <c r="CU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GC20" s="111"/>
      <c r="GE20" s="111"/>
      <c r="GI20" s="111"/>
      <c r="GJ20" s="111"/>
      <c r="GK20" s="111"/>
      <c r="GM20" s="111"/>
      <c r="GN20" s="111"/>
      <c r="GO20" s="111"/>
      <c r="GP20" s="111"/>
      <c r="GQ20" s="111"/>
      <c r="GR20" s="111"/>
      <c r="GS20" s="111"/>
      <c r="GT20" s="111"/>
      <c r="GU20" s="111"/>
      <c r="GV20" s="111"/>
      <c r="GW20" s="111"/>
      <c r="GX20" s="111"/>
      <c r="GY20" s="111"/>
      <c r="GZ20" s="111"/>
      <c r="HA20" s="111"/>
      <c r="HB20" s="111"/>
    </row>
    <row r="21" spans="1:210" s="98" customFormat="1" ht="25.5" x14ac:dyDescent="0.25">
      <c r="A21" s="114" t="s">
        <v>134</v>
      </c>
      <c r="B21" s="115" t="s">
        <v>328</v>
      </c>
      <c r="C21" s="116"/>
      <c r="D21" s="115"/>
      <c r="F21" s="115"/>
      <c r="H21" s="115"/>
      <c r="I21" s="115"/>
      <c r="J21" s="115"/>
      <c r="K21" s="116"/>
      <c r="L21" s="116"/>
      <c r="M21" s="117"/>
      <c r="N21" s="116"/>
      <c r="P21" s="118"/>
      <c r="Q21" s="116"/>
      <c r="R21" s="116"/>
      <c r="T21" s="116"/>
      <c r="U21" s="116"/>
      <c r="V21" s="116"/>
      <c r="W21" s="116"/>
      <c r="X21" s="116"/>
      <c r="Y21" s="116"/>
      <c r="Z21" s="116"/>
      <c r="AA21" s="118"/>
      <c r="AB21" s="118"/>
      <c r="AC21" s="118"/>
      <c r="AD21" s="118"/>
      <c r="AE21" s="118"/>
      <c r="AF21" s="118"/>
      <c r="AG21" s="118"/>
      <c r="AH21" s="118"/>
      <c r="AI21" s="118"/>
      <c r="AJ21" s="118"/>
      <c r="AK21" s="118"/>
      <c r="AL21" s="118"/>
      <c r="AM21" s="118"/>
      <c r="AN21" s="118"/>
      <c r="AO21" s="118"/>
      <c r="AP21" s="118"/>
      <c r="AQ21" s="118"/>
      <c r="AR21" s="118"/>
      <c r="AS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X21" s="118"/>
      <c r="BY21" s="118"/>
      <c r="BZ21" s="118"/>
      <c r="CA21" s="118"/>
      <c r="CB21" s="118"/>
      <c r="CC21" s="118"/>
      <c r="CD21" s="118"/>
      <c r="CE21" s="118"/>
      <c r="CF21" s="118"/>
      <c r="CG21" s="118"/>
      <c r="CH21" s="118"/>
      <c r="CI21" s="118"/>
      <c r="CK21" s="118"/>
      <c r="CL21" s="118"/>
      <c r="CN21" s="118"/>
      <c r="CO21" s="118"/>
      <c r="CP21" s="118"/>
      <c r="CQ21" s="118"/>
      <c r="CR21" s="118"/>
      <c r="CS21" s="118"/>
      <c r="CT21" s="118"/>
      <c r="CU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GC21" s="117"/>
      <c r="GE21" s="117"/>
      <c r="GI21" s="117"/>
      <c r="GJ21" s="117"/>
      <c r="GK21" s="117"/>
      <c r="GM21" s="117"/>
      <c r="GN21" s="117"/>
      <c r="GO21" s="117"/>
      <c r="GP21" s="117"/>
      <c r="GQ21" s="117"/>
      <c r="GR21" s="117"/>
      <c r="GS21" s="117"/>
      <c r="GT21" s="117"/>
      <c r="GU21" s="117"/>
      <c r="GV21" s="117"/>
      <c r="GW21" s="117"/>
      <c r="GX21" s="117"/>
      <c r="GY21" s="117"/>
      <c r="GZ21" s="117"/>
      <c r="HA21" s="117"/>
      <c r="HB21" s="117"/>
    </row>
    <row r="22" spans="1:210" s="94" customFormat="1" x14ac:dyDescent="0.2">
      <c r="A22" s="90" t="s">
        <v>135</v>
      </c>
      <c r="B22" s="91"/>
      <c r="C22" s="92"/>
      <c r="D22" s="92"/>
      <c r="F22" s="91"/>
      <c r="G22" s="91"/>
      <c r="H22" s="91"/>
      <c r="I22" s="91"/>
      <c r="J22" s="9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105" customFormat="1" ht="25.5" x14ac:dyDescent="0.2">
      <c r="A23" s="90" t="s">
        <v>136</v>
      </c>
      <c r="B23" s="103" t="s">
        <v>323</v>
      </c>
      <c r="C23" s="103"/>
      <c r="D23" s="104"/>
      <c r="F23" s="103"/>
      <c r="G23" s="91"/>
      <c r="H23" s="103"/>
      <c r="I23" s="103"/>
      <c r="J23" s="103"/>
      <c r="K23" s="92"/>
      <c r="L23" s="104"/>
      <c r="M23" s="91"/>
      <c r="N23" s="104"/>
      <c r="O23" s="104"/>
      <c r="P23" s="104"/>
      <c r="Q23" s="103"/>
      <c r="R23" s="104"/>
      <c r="S23" s="103"/>
      <c r="T23" s="104"/>
      <c r="U23" s="104"/>
      <c r="V23" s="104"/>
      <c r="W23" s="104"/>
      <c r="X23" s="103"/>
      <c r="Y23" s="104"/>
      <c r="Z23" s="104"/>
      <c r="AA23" s="104"/>
      <c r="AB23" s="104"/>
      <c r="AC23" s="104"/>
      <c r="AD23" s="104"/>
      <c r="AE23" s="104"/>
      <c r="AF23" s="104"/>
      <c r="AG23" s="104"/>
      <c r="AH23" s="104"/>
      <c r="AI23" s="104"/>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row>
    <row r="24" spans="1:210" s="100" customFormat="1" ht="25.5" x14ac:dyDescent="0.2">
      <c r="A24" s="83" t="s">
        <v>137</v>
      </c>
      <c r="B24" s="98"/>
      <c r="C24" s="85"/>
      <c r="D24" s="99"/>
      <c r="F24" s="98"/>
      <c r="G24" s="84"/>
      <c r="H24" s="98"/>
      <c r="I24" s="98"/>
      <c r="J24" s="98"/>
      <c r="K24" s="85"/>
      <c r="L24" s="99"/>
      <c r="M24" s="84"/>
      <c r="N24" s="99"/>
      <c r="O24" s="99"/>
      <c r="P24" s="99"/>
      <c r="Q24" s="85"/>
      <c r="R24" s="99"/>
      <c r="S24" s="84"/>
      <c r="T24" s="99"/>
      <c r="U24" s="99"/>
      <c r="V24" s="99"/>
      <c r="W24" s="99"/>
      <c r="X24" s="99"/>
      <c r="Y24" s="99"/>
      <c r="Z24" s="99"/>
      <c r="AA24" s="99"/>
      <c r="AB24" s="99"/>
      <c r="AC24" s="99"/>
      <c r="AD24" s="99"/>
      <c r="AE24" s="99"/>
      <c r="AF24" s="99"/>
      <c r="AG24" s="99"/>
      <c r="AH24" s="99"/>
      <c r="AI24" s="99"/>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row>
    <row r="25" spans="1:210" s="86" customFormat="1" x14ac:dyDescent="0.2">
      <c r="A25" s="83" t="s">
        <v>138</v>
      </c>
      <c r="B25" s="84"/>
      <c r="C25" s="84"/>
      <c r="D25" s="85"/>
      <c r="F25" s="84"/>
      <c r="G25" s="84"/>
      <c r="H25" s="84"/>
      <c r="I25" s="84"/>
      <c r="J25" s="84"/>
      <c r="K25" s="85"/>
      <c r="L25" s="85"/>
      <c r="M25" s="84"/>
      <c r="N25" s="85"/>
      <c r="O25" s="85"/>
      <c r="P25" s="85"/>
      <c r="Q25" s="84"/>
      <c r="R25" s="85"/>
      <c r="S25" s="84"/>
      <c r="T25" s="85"/>
      <c r="U25" s="85"/>
      <c r="V25" s="85"/>
      <c r="W25" s="85"/>
      <c r="X25" s="85"/>
      <c r="Y25" s="85"/>
      <c r="Z25" s="85"/>
      <c r="AA25" s="85"/>
      <c r="AB25" s="85"/>
      <c r="AC25" s="85"/>
      <c r="AD25" s="85"/>
      <c r="AE25" s="85"/>
      <c r="AF25" s="85"/>
      <c r="AG25" s="85"/>
      <c r="AH25" s="85"/>
      <c r="AI25" s="85"/>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row>
    <row r="26" spans="1:210" s="94" customFormat="1" ht="103.5" customHeight="1" x14ac:dyDescent="0.2">
      <c r="A26" s="95" t="s">
        <v>139</v>
      </c>
      <c r="B26" s="91" t="s">
        <v>329</v>
      </c>
      <c r="C26" s="91"/>
      <c r="F26" s="91"/>
      <c r="G26" s="91"/>
      <c r="H26" s="91"/>
      <c r="I26" s="91"/>
      <c r="J26" s="91"/>
      <c r="K26" s="119"/>
      <c r="L26" s="91"/>
      <c r="M26" s="91"/>
      <c r="N26" s="91"/>
      <c r="O26" s="91"/>
      <c r="P26" s="91"/>
      <c r="Q26" s="91"/>
      <c r="R26" s="91"/>
      <c r="S26" s="91"/>
      <c r="T26" s="91"/>
      <c r="U26" s="91"/>
      <c r="V26" s="91"/>
      <c r="W26" s="91"/>
      <c r="X26" s="91"/>
      <c r="Y26" s="91"/>
      <c r="Z26" s="91"/>
      <c r="AA26" s="120"/>
      <c r="AB26" s="120"/>
      <c r="AC26" s="120"/>
      <c r="AD26" s="91"/>
      <c r="AE26" s="120"/>
      <c r="AF26" s="120"/>
      <c r="AG26" s="120"/>
      <c r="AH26" s="120"/>
      <c r="AI26" s="120"/>
      <c r="AJ26" s="95"/>
      <c r="AK26" s="121"/>
      <c r="AL26" s="121"/>
      <c r="AM26" s="121"/>
      <c r="AN26" s="121"/>
      <c r="AO26" s="121"/>
      <c r="AP26" s="121"/>
      <c r="AQ26" s="121"/>
      <c r="AR26" s="121"/>
      <c r="AS26" s="121"/>
      <c r="AU26" s="95"/>
      <c r="AV26" s="95"/>
      <c r="AW26" s="95"/>
      <c r="AX26" s="95"/>
      <c r="BL26" s="121"/>
      <c r="DS26" s="95"/>
      <c r="DT26" s="95"/>
      <c r="GC26" s="96"/>
      <c r="GD26" s="96"/>
      <c r="GE26" s="96"/>
      <c r="GF26" s="96"/>
      <c r="GG26" s="96"/>
      <c r="GH26" s="96"/>
      <c r="GI26" s="96"/>
      <c r="GJ26" s="96"/>
      <c r="GK26" s="97"/>
      <c r="GL26" s="96"/>
      <c r="GM26" s="96"/>
      <c r="GN26" s="96"/>
      <c r="GO26" s="96"/>
      <c r="GP26" s="96"/>
      <c r="GQ26" s="96"/>
      <c r="GR26" s="96"/>
      <c r="GS26" s="96"/>
      <c r="GT26" s="96"/>
      <c r="GU26" s="96"/>
      <c r="GV26" s="96"/>
      <c r="GW26" s="96"/>
      <c r="GX26" s="96"/>
      <c r="GY26" s="96"/>
      <c r="GZ26" s="96"/>
      <c r="HA26" s="122"/>
      <c r="HB26" s="122"/>
    </row>
    <row r="27" spans="1:210" s="94" customFormat="1" x14ac:dyDescent="0.25">
      <c r="A27" s="90" t="s">
        <v>140</v>
      </c>
      <c r="B27" s="91"/>
      <c r="C27" s="91"/>
      <c r="D27" s="92"/>
      <c r="E27" s="92"/>
      <c r="F27" s="93"/>
      <c r="G27" s="91"/>
      <c r="H27" s="91"/>
      <c r="I27" s="91"/>
      <c r="J27" s="91"/>
      <c r="K27" s="92"/>
      <c r="L27" s="92"/>
      <c r="M27" s="92"/>
      <c r="N27" s="92"/>
      <c r="O27" s="92"/>
      <c r="P27" s="92"/>
      <c r="Q27" s="92"/>
      <c r="R27" s="92"/>
      <c r="S27" s="91"/>
      <c r="T27" s="92"/>
      <c r="U27" s="92"/>
      <c r="V27" s="92"/>
      <c r="W27" s="92"/>
      <c r="X27" s="91"/>
      <c r="Y27" s="92"/>
      <c r="Z27" s="92"/>
      <c r="AA27" s="92"/>
      <c r="AB27" s="92"/>
      <c r="AC27" s="92"/>
      <c r="AD27" s="92"/>
      <c r="AE27" s="92"/>
      <c r="AF27" s="92"/>
      <c r="AG27" s="92"/>
      <c r="AH27" s="92"/>
      <c r="AI27" s="92"/>
    </row>
    <row r="28" spans="1:210" s="123" customFormat="1" ht="12.75" customHeight="1" x14ac:dyDescent="0.25">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row>
    <row r="29" spans="1:210" s="123" customFormat="1" ht="12.75" customHeight="1" x14ac:dyDescent="0.25">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row>
    <row r="30" spans="1:210" s="123" customFormat="1" ht="12.75" customHeight="1" x14ac:dyDescent="0.25">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row>
    <row r="31" spans="1:210" s="123" customFormat="1" ht="12.75" customHeight="1" x14ac:dyDescent="0.25">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row>
    <row r="32" spans="1:210" s="123" customFormat="1" ht="12.75" customHeight="1" x14ac:dyDescent="0.25">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row>
    <row r="33" spans="2:35" s="123" customFormat="1" ht="12.75" customHeight="1" x14ac:dyDescent="0.2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row>
    <row r="34" spans="2:35" s="123" customFormat="1" ht="12.75" customHeight="1" x14ac:dyDescent="0.25">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2:35" s="123" customFormat="1" ht="12.75" customHeight="1" x14ac:dyDescent="0.25">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row>
    <row r="36" spans="2:35" s="123" customFormat="1" ht="12.75" customHeight="1" x14ac:dyDescent="0.25">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row>
    <row r="37" spans="2:35" s="123" customFormat="1" ht="12.75" customHeight="1" x14ac:dyDescent="0.25">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row>
    <row r="38" spans="2:35" s="123" customFormat="1" ht="12.75" customHeight="1" x14ac:dyDescent="0.25">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row>
    <row r="39" spans="2:35" s="123" customFormat="1" ht="12.75" customHeight="1" x14ac:dyDescent="0.25">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row>
    <row r="40" spans="2:35" s="123" customFormat="1" ht="12.75" customHeight="1" x14ac:dyDescent="0.25">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row>
    <row r="50" spans="1:35" ht="12.75" customHeight="1" x14ac:dyDescent="0.2">
      <c r="A50" s="125" t="s">
        <v>141</v>
      </c>
    </row>
    <row r="51" spans="1:35" s="128" customFormat="1" ht="12.75" customHeight="1" x14ac:dyDescent="0.25">
      <c r="B51" s="129" t="s">
        <v>142</v>
      </c>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row>
    <row r="52" spans="1:35" ht="12.75" customHeight="1" x14ac:dyDescent="0.2">
      <c r="B52" s="130" t="s">
        <v>77</v>
      </c>
    </row>
    <row r="53" spans="1:35" ht="12.75" customHeight="1" x14ac:dyDescent="0.2">
      <c r="B53" s="131" t="s">
        <v>143</v>
      </c>
    </row>
    <row r="54" spans="1:35" ht="12.75" customHeight="1" x14ac:dyDescent="0.2">
      <c r="B54" s="131" t="s">
        <v>144</v>
      </c>
    </row>
    <row r="55" spans="1:35" ht="12.75" customHeight="1" x14ac:dyDescent="0.2">
      <c r="B55" s="131" t="s">
        <v>145</v>
      </c>
    </row>
    <row r="56" spans="1:35" ht="12.75" customHeight="1" x14ac:dyDescent="0.2">
      <c r="B56" s="131" t="s">
        <v>146</v>
      </c>
    </row>
    <row r="57" spans="1:35" ht="12.75" customHeight="1" x14ac:dyDescent="0.2">
      <c r="B57" s="131" t="s">
        <v>147</v>
      </c>
    </row>
    <row r="58" spans="1:35" ht="12.75" customHeight="1" x14ac:dyDescent="0.2">
      <c r="B58" s="131" t="s">
        <v>148</v>
      </c>
    </row>
    <row r="59" spans="1:35" ht="12.75" customHeight="1" x14ac:dyDescent="0.2">
      <c r="B59" s="131" t="s">
        <v>149</v>
      </c>
    </row>
    <row r="60" spans="1:35" ht="12.75" customHeight="1" x14ac:dyDescent="0.2">
      <c r="B60" s="131" t="s">
        <v>150</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46"/>
  <sheetViews>
    <sheetView showWhiteSpace="0" zoomScaleNormal="100" zoomScalePageLayoutView="85" workbookViewId="0">
      <selection activeCell="I7" sqref="I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2" t="s">
        <v>18</v>
      </c>
      <c r="B1" s="312"/>
      <c r="C1" s="312"/>
      <c r="D1" s="312"/>
      <c r="E1" s="312"/>
      <c r="F1" s="312"/>
      <c r="G1" s="312"/>
      <c r="H1" s="312"/>
      <c r="I1" s="312"/>
      <c r="J1" s="312"/>
      <c r="K1" s="312"/>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2" t="s">
        <v>151</v>
      </c>
      <c r="C2" s="133"/>
      <c r="D2" s="133"/>
      <c r="E2" s="133"/>
      <c r="F2" s="133"/>
      <c r="G2" s="133"/>
      <c r="H2" s="133"/>
    </row>
    <row r="3" spans="1:39" s="131" customFormat="1" ht="40.5" customHeight="1" x14ac:dyDescent="0.2">
      <c r="B3" s="134" t="s">
        <v>152</v>
      </c>
      <c r="C3" s="135" t="s">
        <v>153</v>
      </c>
      <c r="D3" s="135" t="s">
        <v>154</v>
      </c>
      <c r="E3" s="135" t="s">
        <v>85</v>
      </c>
      <c r="F3" s="135" t="s">
        <v>155</v>
      </c>
      <c r="G3" s="135" t="s">
        <v>156</v>
      </c>
      <c r="H3" s="135" t="s">
        <v>157</v>
      </c>
      <c r="I3" s="136" t="s">
        <v>17</v>
      </c>
      <c r="J3" s="135" t="s">
        <v>158</v>
      </c>
      <c r="K3" s="135" t="s">
        <v>159</v>
      </c>
    </row>
    <row r="4" spans="1:39" s="131" customFormat="1" x14ac:dyDescent="0.2">
      <c r="B4" s="48" t="str">
        <f>'Data Summary'!C23</f>
        <v>7_COMB_CO2_5M</v>
      </c>
      <c r="C4" s="36">
        <f>'Data Summary'!I23</f>
        <v>1</v>
      </c>
      <c r="D4" s="137">
        <v>1</v>
      </c>
      <c r="E4" s="137">
        <v>2</v>
      </c>
      <c r="F4" s="137">
        <v>2</v>
      </c>
      <c r="G4" s="137">
        <v>2</v>
      </c>
      <c r="H4" s="138">
        <v>1</v>
      </c>
      <c r="I4" s="139" t="str">
        <f t="shared" ref="I4" si="0">IF(D4&lt;&gt;"",D4&amp;","&amp;E4&amp;","&amp;F4&amp;","&amp;G4&amp;","&amp;H4,"0,0,0,0,0")</f>
        <v>1,2,2,2,1</v>
      </c>
      <c r="J4" s="140" t="str">
        <f t="shared" ref="J4" si="1">IF(MAX(D4:H4)&gt;=5, "Requirements not met", "Requirements met")</f>
        <v>Requirements met</v>
      </c>
      <c r="K4" s="141" t="str">
        <f t="shared" ref="K4" si="2">IF(MAX(D4:H4)&gt;=5, "Not OK", "OK")</f>
        <v>OK</v>
      </c>
    </row>
    <row r="5" spans="1:39" s="131" customFormat="1" x14ac:dyDescent="0.2">
      <c r="B5" s="48" t="str">
        <f>'Data Summary'!C24</f>
        <v>7_COMB_CO2_1M</v>
      </c>
      <c r="C5" s="36">
        <f>'Data Summary'!I24</f>
        <v>1</v>
      </c>
      <c r="D5" s="137">
        <v>1</v>
      </c>
      <c r="E5" s="137">
        <v>2</v>
      </c>
      <c r="F5" s="137">
        <v>2</v>
      </c>
      <c r="G5" s="137">
        <v>2</v>
      </c>
      <c r="H5" s="138">
        <v>1</v>
      </c>
      <c r="I5" s="139" t="str">
        <f t="shared" ref="I5" si="3">IF(D5&lt;&gt;"",D5&amp;","&amp;E5&amp;","&amp;F5&amp;","&amp;G5&amp;","&amp;H5,"0,0,0,0,0")</f>
        <v>1,2,2,2,1</v>
      </c>
      <c r="J5" s="140" t="str">
        <f t="shared" ref="J5" si="4">IF(MAX(D5:H5)&gt;=5, "Requirements not met", "Requirements met")</f>
        <v>Requirements met</v>
      </c>
      <c r="K5" s="141" t="str">
        <f t="shared" ref="K5" si="5">IF(MAX(D5:H5)&gt;=5, "Not OK", "OK")</f>
        <v>OK</v>
      </c>
    </row>
    <row r="6" spans="1:39" s="131" customFormat="1" x14ac:dyDescent="0.2">
      <c r="B6" s="48" t="str">
        <f>'Data Summary'!C25</f>
        <v>7_NG_deliv</v>
      </c>
      <c r="C6" s="36">
        <f>'Data Summary'!I25</f>
        <v>1</v>
      </c>
      <c r="D6" s="137">
        <v>1</v>
      </c>
      <c r="E6" s="137">
        <v>2</v>
      </c>
      <c r="F6" s="137">
        <v>2</v>
      </c>
      <c r="G6" s="137">
        <v>2</v>
      </c>
      <c r="H6" s="138">
        <v>1</v>
      </c>
      <c r="I6" s="139" t="str">
        <f t="shared" ref="I6" si="6">IF(D6&lt;&gt;"",D6&amp;","&amp;E6&amp;","&amp;F6&amp;","&amp;G6&amp;","&amp;H6,"0,0,0,0,0")</f>
        <v>1,2,2,2,1</v>
      </c>
      <c r="J6" s="140" t="str">
        <f t="shared" ref="J6" si="7">IF(MAX(D6:H6)&gt;=5, "Requirements not met", "Requirements met")</f>
        <v>Requirements met</v>
      </c>
      <c r="K6" s="141" t="str">
        <f t="shared" ref="K6" si="8">IF(MAX(D6:H6)&gt;=5, "Not OK", "OK")</f>
        <v>OK</v>
      </c>
    </row>
    <row r="7" spans="1:39" s="131" customFormat="1" ht="12.75" customHeight="1" x14ac:dyDescent="0.2">
      <c r="B7" s="142" t="s">
        <v>71</v>
      </c>
      <c r="C7" s="143"/>
      <c r="D7" s="143"/>
      <c r="E7" s="143"/>
      <c r="F7" s="143"/>
      <c r="G7" s="143"/>
      <c r="H7" s="143"/>
      <c r="I7" s="144" t="str">
        <f>MAX(D4:D6)&amp;","&amp;MAX(E4:E6)&amp;","&amp;MAX(F4:F6)&amp;","&amp;MAX(G4:G6)&amp;","&amp;MAX(H4:H6)</f>
        <v>1,2,2,2,1</v>
      </c>
      <c r="J7" s="337"/>
      <c r="K7" s="337"/>
    </row>
    <row r="8" spans="1:39" ht="20.25" x14ac:dyDescent="0.3">
      <c r="B8" s="8"/>
      <c r="C8" s="8"/>
      <c r="D8" s="8"/>
      <c r="E8" s="8"/>
      <c r="F8" s="8"/>
      <c r="G8" s="8"/>
      <c r="H8" s="8"/>
      <c r="I8" s="64"/>
      <c r="O8" s="8"/>
      <c r="P8" s="8"/>
      <c r="Q8" s="8"/>
      <c r="R8" s="8"/>
      <c r="S8" s="8"/>
      <c r="T8" s="8"/>
      <c r="U8" s="8"/>
      <c r="V8" s="8"/>
      <c r="W8" s="8"/>
      <c r="X8" s="8"/>
      <c r="Y8" s="8"/>
      <c r="Z8" s="8"/>
      <c r="AA8" s="8"/>
      <c r="AB8" s="8"/>
      <c r="AC8" s="8"/>
      <c r="AD8" s="8"/>
      <c r="AE8" s="8"/>
      <c r="AF8" s="8"/>
      <c r="AG8" s="8"/>
      <c r="AH8" s="8"/>
      <c r="AI8" s="8"/>
      <c r="AJ8" s="8"/>
      <c r="AK8" s="8"/>
      <c r="AL8" s="8"/>
      <c r="AM8" s="8"/>
    </row>
    <row r="9" spans="1:39" ht="20.25" x14ac:dyDescent="0.3">
      <c r="A9" s="132" t="s">
        <v>160</v>
      </c>
      <c r="C9" s="8"/>
      <c r="D9" s="8"/>
      <c r="E9" s="8"/>
      <c r="F9" s="8"/>
      <c r="G9" s="8"/>
      <c r="H9" s="64"/>
      <c r="N9" s="8"/>
      <c r="O9" s="8"/>
      <c r="P9" s="8"/>
      <c r="Q9" s="8"/>
      <c r="R9" s="8"/>
      <c r="S9" s="8"/>
      <c r="T9" s="8"/>
      <c r="U9" s="8"/>
      <c r="V9" s="8"/>
      <c r="W9" s="8"/>
      <c r="X9" s="8"/>
      <c r="Y9" s="8"/>
      <c r="Z9" s="8"/>
      <c r="AA9" s="8"/>
      <c r="AB9" s="8"/>
      <c r="AC9" s="8"/>
      <c r="AD9" s="8"/>
      <c r="AE9" s="8"/>
      <c r="AF9" s="8"/>
      <c r="AG9" s="8"/>
      <c r="AH9" s="8"/>
      <c r="AI9" s="8"/>
      <c r="AJ9" s="8"/>
      <c r="AK9" s="8"/>
      <c r="AL9" s="8"/>
    </row>
    <row r="10" spans="1:39" s="146" customFormat="1" ht="13.5" thickBot="1" x14ac:dyDescent="0.25">
      <c r="A10" s="145" t="s">
        <v>161</v>
      </c>
    </row>
    <row r="11" spans="1:39" ht="17.25" customHeight="1" thickBot="1" x14ac:dyDescent="0.25">
      <c r="B11" s="338" t="s">
        <v>162</v>
      </c>
      <c r="C11" s="340" t="s">
        <v>163</v>
      </c>
      <c r="D11" s="341"/>
      <c r="E11" s="341"/>
      <c r="F11" s="341"/>
      <c r="G11" s="342"/>
    </row>
    <row r="12" spans="1:39" ht="13.5" thickBot="1" x14ac:dyDescent="0.25">
      <c r="B12" s="339"/>
      <c r="C12" s="147">
        <v>1</v>
      </c>
      <c r="D12" s="147">
        <v>2</v>
      </c>
      <c r="E12" s="147">
        <v>3</v>
      </c>
      <c r="F12" s="147">
        <v>4</v>
      </c>
      <c r="G12" s="147">
        <v>5</v>
      </c>
    </row>
    <row r="13" spans="1:39" ht="72.75" thickBot="1" x14ac:dyDescent="0.25">
      <c r="B13" s="343" t="s">
        <v>164</v>
      </c>
      <c r="C13" s="148" t="s">
        <v>165</v>
      </c>
      <c r="D13" s="148" t="s">
        <v>166</v>
      </c>
      <c r="E13" s="148" t="s">
        <v>167</v>
      </c>
      <c r="F13" s="148" t="s">
        <v>168</v>
      </c>
      <c r="G13" s="148" t="s">
        <v>169</v>
      </c>
    </row>
    <row r="14" spans="1:39" ht="24" customHeight="1" thickBot="1" x14ac:dyDescent="0.25">
      <c r="B14" s="344"/>
      <c r="C14" s="346" t="s">
        <v>170</v>
      </c>
      <c r="D14" s="347"/>
      <c r="E14" s="346" t="s">
        <v>171</v>
      </c>
      <c r="F14" s="348"/>
      <c r="G14" s="347"/>
    </row>
    <row r="15" spans="1:39" ht="36.75" thickBot="1" x14ac:dyDescent="0.25">
      <c r="B15" s="345"/>
      <c r="C15" s="149" t="s">
        <v>172</v>
      </c>
      <c r="D15" s="349" t="s">
        <v>173</v>
      </c>
      <c r="E15" s="350"/>
      <c r="F15" s="351" t="s">
        <v>174</v>
      </c>
      <c r="G15" s="352"/>
    </row>
    <row r="16" spans="1:39" ht="60.75" thickBot="1" x14ac:dyDescent="0.25">
      <c r="B16" s="150" t="s">
        <v>85</v>
      </c>
      <c r="C16" s="148" t="s">
        <v>175</v>
      </c>
      <c r="D16" s="148" t="s">
        <v>176</v>
      </c>
      <c r="E16" s="148" t="s">
        <v>177</v>
      </c>
      <c r="F16" s="148" t="s">
        <v>178</v>
      </c>
      <c r="G16" s="148" t="s">
        <v>179</v>
      </c>
    </row>
    <row r="17" spans="1:18" ht="44.25" customHeight="1" thickBot="1" x14ac:dyDescent="0.25">
      <c r="B17" s="150" t="s">
        <v>155</v>
      </c>
      <c r="C17" s="148" t="s">
        <v>180</v>
      </c>
      <c r="D17" s="148" t="s">
        <v>181</v>
      </c>
      <c r="E17" s="148" t="s">
        <v>182</v>
      </c>
      <c r="F17" s="148" t="s">
        <v>183</v>
      </c>
      <c r="G17" s="148" t="s">
        <v>184</v>
      </c>
    </row>
    <row r="18" spans="1:18" ht="44.25" customHeight="1" thickBot="1" x14ac:dyDescent="0.25">
      <c r="B18" s="150" t="s">
        <v>156</v>
      </c>
      <c r="C18" s="148" t="s">
        <v>185</v>
      </c>
      <c r="D18" s="148" t="s">
        <v>186</v>
      </c>
      <c r="E18" s="148" t="s">
        <v>187</v>
      </c>
      <c r="F18" s="148" t="s">
        <v>188</v>
      </c>
      <c r="G18" s="148" t="s">
        <v>189</v>
      </c>
    </row>
    <row r="19" spans="1:18" ht="44.25" customHeight="1" thickBot="1" x14ac:dyDescent="0.25">
      <c r="B19" s="150" t="s">
        <v>190</v>
      </c>
      <c r="C19" s="148" t="s">
        <v>191</v>
      </c>
      <c r="D19" s="346" t="s">
        <v>192</v>
      </c>
      <c r="E19" s="347"/>
      <c r="F19" s="148" t="s">
        <v>193</v>
      </c>
      <c r="G19" s="148" t="s">
        <v>194</v>
      </c>
    </row>
    <row r="20" spans="1:18" x14ac:dyDescent="0.2">
      <c r="B20" s="151"/>
      <c r="C20" s="152"/>
      <c r="D20" s="152"/>
      <c r="E20" s="152"/>
      <c r="F20" s="152"/>
      <c r="G20" s="152"/>
    </row>
    <row r="21" spans="1:18" customFormat="1" ht="15" x14ac:dyDescent="0.25">
      <c r="A21" s="153" t="s">
        <v>195</v>
      </c>
      <c r="C21" s="154"/>
      <c r="D21" s="154"/>
      <c r="E21" s="154"/>
      <c r="F21" s="154"/>
      <c r="G21" s="154"/>
      <c r="H21" s="154"/>
      <c r="I21" s="154"/>
      <c r="J21" s="154"/>
      <c r="K21" s="154"/>
      <c r="L21" s="154"/>
      <c r="M21" s="154"/>
      <c r="N21" s="154"/>
      <c r="O21" s="154"/>
      <c r="P21" s="154"/>
      <c r="Q21" s="154"/>
      <c r="R21" s="154"/>
    </row>
    <row r="22" spans="1:18" customFormat="1" ht="15" x14ac:dyDescent="0.25">
      <c r="B22" s="155" t="s">
        <v>196</v>
      </c>
      <c r="C22" s="156"/>
      <c r="D22" s="156"/>
      <c r="E22" s="156"/>
      <c r="F22" s="156"/>
      <c r="G22" s="156"/>
      <c r="H22" s="157"/>
      <c r="I22" s="154"/>
      <c r="J22" s="154"/>
      <c r="K22" s="154"/>
      <c r="L22" s="154"/>
      <c r="M22" s="154"/>
      <c r="N22" s="154"/>
      <c r="O22" s="154"/>
      <c r="P22" s="154"/>
      <c r="Q22" s="154"/>
      <c r="R22" s="154"/>
    </row>
    <row r="23" spans="1:18" customFormat="1" ht="65.25" customHeight="1" x14ac:dyDescent="0.25">
      <c r="B23" s="158"/>
      <c r="C23" s="318" t="s">
        <v>197</v>
      </c>
      <c r="D23" s="319"/>
      <c r="E23" s="319"/>
      <c r="F23" s="319"/>
      <c r="G23" s="319"/>
      <c r="H23" s="320"/>
      <c r="N23" s="159"/>
      <c r="O23" s="159"/>
      <c r="P23" s="159"/>
      <c r="Q23" s="159"/>
      <c r="R23" s="159"/>
    </row>
    <row r="24" spans="1:18" customFormat="1" ht="15" x14ac:dyDescent="0.25">
      <c r="B24" s="158"/>
      <c r="C24" s="160" t="s">
        <v>198</v>
      </c>
      <c r="D24" s="161"/>
      <c r="E24" s="161"/>
      <c r="F24" s="161"/>
      <c r="G24" s="161"/>
      <c r="H24" s="162"/>
      <c r="I24" s="154"/>
      <c r="J24" s="154"/>
      <c r="K24" s="154"/>
      <c r="L24" s="154"/>
      <c r="M24" s="154"/>
      <c r="N24" s="154"/>
      <c r="O24" s="154"/>
      <c r="P24" s="154"/>
      <c r="Q24" s="154"/>
      <c r="R24" s="154"/>
    </row>
    <row r="25" spans="1:18" customFormat="1" ht="15" x14ac:dyDescent="0.25">
      <c r="B25" s="158"/>
      <c r="C25" s="163" t="s">
        <v>199</v>
      </c>
      <c r="D25" s="164"/>
      <c r="E25" s="164"/>
      <c r="F25" s="164"/>
      <c r="G25" s="164"/>
      <c r="H25" s="165"/>
      <c r="I25" s="154"/>
      <c r="J25" s="154"/>
      <c r="K25" s="154"/>
      <c r="L25" s="154"/>
      <c r="M25" s="154"/>
      <c r="N25" s="154"/>
      <c r="O25" s="154"/>
      <c r="P25" s="154"/>
      <c r="Q25" s="154"/>
      <c r="R25" s="154"/>
    </row>
    <row r="26" spans="1:18" customFormat="1" ht="15" x14ac:dyDescent="0.25">
      <c r="B26" s="158"/>
      <c r="C26" s="163" t="s">
        <v>200</v>
      </c>
      <c r="D26" s="164"/>
      <c r="E26" s="164"/>
      <c r="F26" s="164"/>
      <c r="G26" s="164"/>
      <c r="H26" s="165"/>
      <c r="I26" s="154"/>
      <c r="J26" s="154"/>
      <c r="K26" s="154"/>
      <c r="L26" s="154"/>
      <c r="M26" s="154"/>
      <c r="N26" s="154"/>
      <c r="O26" s="154"/>
      <c r="P26" s="154"/>
      <c r="Q26" s="154"/>
      <c r="R26" s="154"/>
    </row>
    <row r="27" spans="1:18" customFormat="1" ht="15" x14ac:dyDescent="0.25">
      <c r="B27" s="158"/>
      <c r="C27" s="163" t="s">
        <v>201</v>
      </c>
      <c r="D27" s="164"/>
      <c r="E27" s="164"/>
      <c r="F27" s="164"/>
      <c r="G27" s="164"/>
      <c r="H27" s="165"/>
      <c r="I27" s="154"/>
      <c r="J27" s="154"/>
      <c r="K27" s="154"/>
      <c r="L27" s="154"/>
      <c r="M27" s="154"/>
      <c r="N27" s="154"/>
      <c r="O27" s="154"/>
      <c r="P27" s="154"/>
      <c r="Q27" s="154"/>
      <c r="R27" s="154"/>
    </row>
    <row r="28" spans="1:18" customFormat="1" ht="15" x14ac:dyDescent="0.25">
      <c r="B28" s="158"/>
      <c r="C28" s="163" t="s">
        <v>202</v>
      </c>
      <c r="D28" s="164"/>
      <c r="E28" s="164"/>
      <c r="F28" s="164"/>
      <c r="G28" s="164"/>
      <c r="H28" s="165"/>
      <c r="I28" s="154"/>
      <c r="J28" s="154"/>
      <c r="K28" s="154"/>
      <c r="L28" s="154"/>
      <c r="M28" s="154"/>
      <c r="N28" s="154"/>
      <c r="O28" s="154"/>
      <c r="P28" s="154"/>
      <c r="Q28" s="154"/>
      <c r="R28" s="154"/>
    </row>
    <row r="29" spans="1:18" customFormat="1" ht="41.25" customHeight="1" x14ac:dyDescent="0.25">
      <c r="B29" s="158"/>
      <c r="C29" s="334" t="s">
        <v>203</v>
      </c>
      <c r="D29" s="335"/>
      <c r="E29" s="335"/>
      <c r="F29" s="335"/>
      <c r="G29" s="335"/>
      <c r="H29" s="336"/>
      <c r="N29" s="166"/>
      <c r="O29" s="166"/>
      <c r="P29" s="166"/>
      <c r="Q29" s="154"/>
      <c r="R29" s="154"/>
    </row>
    <row r="30" spans="1:18" customFormat="1" ht="38.25" customHeight="1" x14ac:dyDescent="0.25">
      <c r="B30" s="167"/>
      <c r="C30" s="318" t="s">
        <v>204</v>
      </c>
      <c r="D30" s="319"/>
      <c r="E30" s="319"/>
      <c r="F30" s="319"/>
      <c r="G30" s="319"/>
      <c r="H30" s="320"/>
      <c r="N30" s="159"/>
      <c r="O30" s="159"/>
      <c r="P30" s="159"/>
      <c r="Q30" s="159"/>
      <c r="R30" s="154"/>
    </row>
    <row r="31" spans="1:18" customFormat="1" ht="43.5" customHeight="1" x14ac:dyDescent="0.25">
      <c r="B31" s="318" t="s">
        <v>205</v>
      </c>
      <c r="C31" s="319"/>
      <c r="D31" s="319"/>
      <c r="E31" s="319"/>
      <c r="F31" s="319"/>
      <c r="G31" s="319"/>
      <c r="H31" s="320"/>
      <c r="I31" s="154"/>
      <c r="J31" s="154"/>
      <c r="K31" s="154"/>
      <c r="L31" s="154"/>
      <c r="M31" s="154"/>
      <c r="N31" s="154"/>
      <c r="O31" s="154"/>
      <c r="P31" s="154"/>
      <c r="Q31" s="154"/>
      <c r="R31" s="154"/>
    </row>
    <row r="32" spans="1:18" customFormat="1" ht="49.5" customHeight="1" x14ac:dyDescent="0.25">
      <c r="B32" s="318" t="s">
        <v>206</v>
      </c>
      <c r="C32" s="319"/>
      <c r="D32" s="319"/>
      <c r="E32" s="319"/>
      <c r="F32" s="319"/>
      <c r="G32" s="319"/>
      <c r="H32" s="320"/>
      <c r="I32" s="168"/>
    </row>
    <row r="33" spans="1:9" customFormat="1" ht="46.5" customHeight="1" x14ac:dyDescent="0.25">
      <c r="B33" s="318" t="s">
        <v>207</v>
      </c>
      <c r="C33" s="319"/>
      <c r="D33" s="319"/>
      <c r="E33" s="319"/>
      <c r="F33" s="319"/>
      <c r="G33" s="319"/>
      <c r="H33" s="320"/>
      <c r="I33" s="168"/>
    </row>
    <row r="34" spans="1:9" customFormat="1" ht="30" customHeight="1" x14ac:dyDescent="0.25">
      <c r="B34" s="318" t="s">
        <v>208</v>
      </c>
      <c r="C34" s="319"/>
      <c r="D34" s="319"/>
      <c r="E34" s="319"/>
      <c r="F34" s="319"/>
      <c r="G34" s="319"/>
      <c r="H34" s="320"/>
      <c r="I34" s="168"/>
    </row>
    <row r="35" spans="1:9" customFormat="1" ht="15" customHeight="1" x14ac:dyDescent="0.25">
      <c r="A35" s="169" t="s">
        <v>209</v>
      </c>
      <c r="B35" s="169"/>
      <c r="I35" s="170"/>
    </row>
    <row r="36" spans="1:9" customFormat="1" ht="30" customHeight="1" x14ac:dyDescent="0.25">
      <c r="B36" s="321" t="s">
        <v>210</v>
      </c>
      <c r="C36" s="322"/>
      <c r="D36" s="322"/>
      <c r="E36" s="322"/>
      <c r="F36" s="322"/>
      <c r="G36" s="322"/>
      <c r="H36" s="323"/>
    </row>
    <row r="37" spans="1:9" customFormat="1" ht="12.75" customHeight="1" x14ac:dyDescent="0.25">
      <c r="B37" s="324" t="s">
        <v>211</v>
      </c>
      <c r="C37" s="325"/>
      <c r="D37" s="325"/>
      <c r="E37" s="325"/>
      <c r="F37" s="325"/>
      <c r="G37" s="171"/>
      <c r="H37" s="172"/>
    </row>
    <row r="38" spans="1:9" customFormat="1" ht="29.25" customHeight="1" x14ac:dyDescent="0.25">
      <c r="B38" s="326" t="s">
        <v>212</v>
      </c>
      <c r="C38" s="327"/>
      <c r="D38" s="327"/>
      <c r="E38" s="327"/>
      <c r="F38" s="327"/>
      <c r="G38" s="327"/>
      <c r="H38" s="328"/>
    </row>
    <row r="39" spans="1:9" customFormat="1" ht="15" customHeight="1" x14ac:dyDescent="0.25">
      <c r="B39" s="173" t="s">
        <v>213</v>
      </c>
      <c r="C39" s="171"/>
      <c r="D39" s="171"/>
      <c r="E39" s="171"/>
      <c r="F39" s="171"/>
      <c r="G39" s="171"/>
      <c r="H39" s="172"/>
    </row>
    <row r="40" spans="1:9" customFormat="1" ht="30.75" customHeight="1" x14ac:dyDescent="0.25">
      <c r="B40" s="326" t="s">
        <v>214</v>
      </c>
      <c r="C40" s="327"/>
      <c r="D40" s="327"/>
      <c r="E40" s="327"/>
      <c r="F40" s="327"/>
      <c r="G40" s="327"/>
      <c r="H40" s="328"/>
    </row>
    <row r="41" spans="1:9" customFormat="1" ht="12.75" customHeight="1" x14ac:dyDescent="0.25">
      <c r="B41" s="329" t="s">
        <v>215</v>
      </c>
      <c r="C41" s="330"/>
      <c r="D41" s="330"/>
      <c r="E41" s="330"/>
      <c r="F41" s="330"/>
      <c r="G41" s="330"/>
      <c r="H41" s="172"/>
    </row>
    <row r="42" spans="1:9" customFormat="1" ht="35.25" customHeight="1" x14ac:dyDescent="0.25">
      <c r="B42" s="326" t="s">
        <v>216</v>
      </c>
      <c r="C42" s="327"/>
      <c r="D42" s="327"/>
      <c r="E42" s="327"/>
      <c r="F42" s="327"/>
      <c r="G42" s="327"/>
      <c r="H42" s="328"/>
    </row>
    <row r="43" spans="1:9" customFormat="1" ht="24.75" customHeight="1" x14ac:dyDescent="0.25">
      <c r="B43" s="331" t="s">
        <v>217</v>
      </c>
      <c r="C43" s="332"/>
      <c r="D43" s="332"/>
      <c r="E43" s="332"/>
      <c r="F43" s="332"/>
      <c r="G43" s="332"/>
      <c r="H43" s="333"/>
    </row>
    <row r="44" spans="1:9" customFormat="1" ht="27.75" customHeight="1" x14ac:dyDescent="0.25">
      <c r="B44" s="334" t="s">
        <v>218</v>
      </c>
      <c r="C44" s="335"/>
      <c r="D44" s="335"/>
      <c r="E44" s="335"/>
      <c r="F44" s="335"/>
      <c r="G44" s="335"/>
      <c r="H44" s="336"/>
    </row>
    <row r="45" spans="1:9" customFormat="1" ht="21" customHeight="1" x14ac:dyDescent="0.25">
      <c r="B45" s="318" t="s">
        <v>219</v>
      </c>
      <c r="C45" s="319"/>
      <c r="D45" s="319"/>
      <c r="E45" s="319"/>
      <c r="F45" s="319"/>
      <c r="G45" s="319"/>
      <c r="H45" s="320"/>
    </row>
    <row r="46" spans="1:9" customFormat="1" ht="26.25" customHeight="1" x14ac:dyDescent="0.25">
      <c r="B46" s="317" t="s">
        <v>220</v>
      </c>
      <c r="C46" s="317"/>
      <c r="D46" s="317"/>
      <c r="E46" s="317"/>
      <c r="F46" s="317"/>
      <c r="G46" s="317"/>
      <c r="H46" s="317"/>
    </row>
  </sheetData>
  <mergeCells count="27">
    <mergeCell ref="B32:H32"/>
    <mergeCell ref="A1:K1"/>
    <mergeCell ref="J7:K7"/>
    <mergeCell ref="B11:B12"/>
    <mergeCell ref="C11:G11"/>
    <mergeCell ref="B13:B15"/>
    <mergeCell ref="C14:D14"/>
    <mergeCell ref="E14:G14"/>
    <mergeCell ref="D15:E15"/>
    <mergeCell ref="F15:G15"/>
    <mergeCell ref="D19:E19"/>
    <mergeCell ref="C23:H23"/>
    <mergeCell ref="C29:H29"/>
    <mergeCell ref="C30:H30"/>
    <mergeCell ref="B31:H31"/>
    <mergeCell ref="B46:H46"/>
    <mergeCell ref="B33:H33"/>
    <mergeCell ref="B34:H34"/>
    <mergeCell ref="B36:H36"/>
    <mergeCell ref="B37:F37"/>
    <mergeCell ref="B38:H38"/>
    <mergeCell ref="B40:H40"/>
    <mergeCell ref="B41:G41"/>
    <mergeCell ref="B42:H42"/>
    <mergeCell ref="B43:H43"/>
    <mergeCell ref="B44:H44"/>
    <mergeCell ref="B45:H45"/>
  </mergeCells>
  <conditionalFormatting sqref="I7">
    <cfRule type="expression" dxfId="3" priority="39">
      <formula>MAX(#REF!)&gt;=5</formula>
    </cfRule>
  </conditionalFormatting>
  <conditionalFormatting sqref="J4:K4">
    <cfRule type="expression" dxfId="2" priority="3">
      <formula>MAX(D4:H4)&gt;=5</formula>
    </cfRule>
  </conditionalFormatting>
  <conditionalFormatting sqref="J5:K5">
    <cfRule type="expression" dxfId="1" priority="2">
      <formula>MAX(D5:H5)&gt;=5</formula>
    </cfRule>
  </conditionalFormatting>
  <conditionalFormatting sqref="J6:K6">
    <cfRule type="expression" dxfId="0" priority="1">
      <formula>MAX(D6:H6)&gt;=5</formula>
    </cfRule>
  </conditionalFormatting>
  <pageMargins left="0.7" right="0.7" top="0.75" bottom="0.75" header="0.3" footer="0.3"/>
  <pageSetup paperSize="3" orientation="landscape" r:id="rId1"/>
  <headerFooter>
    <oddFooter>Page &amp;P&amp;R&amp;F</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
  <sheetViews>
    <sheetView zoomScaleNormal="100" workbookViewId="0">
      <selection activeCell="A9" sqref="A9"/>
    </sheetView>
  </sheetViews>
  <sheetFormatPr defaultRowHeight="15" x14ac:dyDescent="0.25"/>
  <cols>
    <col min="1" max="1" width="25.85546875" style="190" customWidth="1"/>
    <col min="2" max="3" width="11" style="190" customWidth="1"/>
    <col min="4" max="4" width="22.85546875" style="190" customWidth="1"/>
    <col min="5" max="6" width="11" style="190" customWidth="1"/>
    <col min="7" max="8" width="9.140625" style="190" customWidth="1"/>
    <col min="9" max="9" width="19" style="18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4"/>
    </row>
    <row r="2" spans="1:9" s="180" customFormat="1" ht="18" customHeight="1" x14ac:dyDescent="0.25">
      <c r="A2" s="175" t="s">
        <v>19</v>
      </c>
      <c r="B2" s="176" t="s">
        <v>221</v>
      </c>
      <c r="C2" s="177"/>
      <c r="D2" s="178"/>
      <c r="E2" s="178"/>
      <c r="F2" s="178"/>
      <c r="G2" s="178"/>
      <c r="H2" s="178"/>
      <c r="I2" s="179" t="s">
        <v>62</v>
      </c>
    </row>
    <row r="3" spans="1:9" s="180" customFormat="1" x14ac:dyDescent="0.2">
      <c r="A3" s="181" t="s">
        <v>222</v>
      </c>
      <c r="C3" s="182"/>
      <c r="I3" s="183"/>
    </row>
    <row r="4" spans="1:9" s="180" customFormat="1" ht="12.75" x14ac:dyDescent="0.2">
      <c r="A4" s="184" t="s">
        <v>223</v>
      </c>
      <c r="B4" s="184" t="s">
        <v>58</v>
      </c>
      <c r="C4" s="184" t="s">
        <v>70</v>
      </c>
      <c r="D4" s="184" t="s">
        <v>224</v>
      </c>
      <c r="E4" s="185" t="s">
        <v>22</v>
      </c>
      <c r="F4" s="186"/>
      <c r="G4" s="186"/>
      <c r="H4" s="186"/>
      <c r="I4" s="187"/>
    </row>
    <row r="5" spans="1:9" x14ac:dyDescent="0.25">
      <c r="A5"/>
      <c r="B5"/>
      <c r="C5"/>
      <c r="D5"/>
      <c r="E5"/>
      <c r="F5"/>
      <c r="G5"/>
      <c r="H5"/>
    </row>
    <row r="6" spans="1:9" x14ac:dyDescent="0.25">
      <c r="A6" s="18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F22" sqref="F22"/>
    </sheetView>
  </sheetViews>
  <sheetFormatPr defaultColWidth="9.140625" defaultRowHeight="12.75" x14ac:dyDescent="0.2"/>
  <cols>
    <col min="1" max="3" width="9.140625" style="190"/>
    <col min="4" max="4" width="13.42578125" style="190" bestFit="1" customWidth="1"/>
    <col min="5" max="5" width="16.42578125" style="190" bestFit="1" customWidth="1"/>
    <col min="6" max="6" width="23.42578125" style="190" customWidth="1"/>
    <col min="7" max="7" width="11" style="190" bestFit="1" customWidth="1"/>
    <col min="8" max="259" width="9.140625" style="190"/>
    <col min="260" max="260" width="13.42578125" style="190" bestFit="1" customWidth="1"/>
    <col min="261" max="261" width="16.42578125" style="190" bestFit="1" customWidth="1"/>
    <col min="262" max="262" width="23.42578125" style="190" customWidth="1"/>
    <col min="263" max="263" width="11" style="190" bestFit="1" customWidth="1"/>
    <col min="264" max="515" width="9.140625" style="190"/>
    <col min="516" max="516" width="13.42578125" style="190" bestFit="1" customWidth="1"/>
    <col min="517" max="517" width="16.42578125" style="190" bestFit="1" customWidth="1"/>
    <col min="518" max="518" width="23.42578125" style="190" customWidth="1"/>
    <col min="519" max="519" width="11" style="190" bestFit="1" customWidth="1"/>
    <col min="520" max="771" width="9.140625" style="190"/>
    <col min="772" max="772" width="13.42578125" style="190" bestFit="1" customWidth="1"/>
    <col min="773" max="773" width="16.42578125" style="190" bestFit="1" customWidth="1"/>
    <col min="774" max="774" width="23.42578125" style="190" customWidth="1"/>
    <col min="775" max="775" width="11" style="190" bestFit="1" customWidth="1"/>
    <col min="776" max="1027" width="9.140625" style="190"/>
    <col min="1028" max="1028" width="13.42578125" style="190" bestFit="1" customWidth="1"/>
    <col min="1029" max="1029" width="16.42578125" style="190" bestFit="1" customWidth="1"/>
    <col min="1030" max="1030" width="23.42578125" style="190" customWidth="1"/>
    <col min="1031" max="1031" width="11" style="190" bestFit="1" customWidth="1"/>
    <col min="1032" max="1283" width="9.140625" style="190"/>
    <col min="1284" max="1284" width="13.42578125" style="190" bestFit="1" customWidth="1"/>
    <col min="1285" max="1285" width="16.42578125" style="190" bestFit="1" customWidth="1"/>
    <col min="1286" max="1286" width="23.42578125" style="190" customWidth="1"/>
    <col min="1287" max="1287" width="11" style="190" bestFit="1" customWidth="1"/>
    <col min="1288" max="1539" width="9.140625" style="190"/>
    <col min="1540" max="1540" width="13.42578125" style="190" bestFit="1" customWidth="1"/>
    <col min="1541" max="1541" width="16.42578125" style="190" bestFit="1" customWidth="1"/>
    <col min="1542" max="1542" width="23.42578125" style="190" customWidth="1"/>
    <col min="1543" max="1543" width="11" style="190" bestFit="1" customWidth="1"/>
    <col min="1544" max="1795" width="9.140625" style="190"/>
    <col min="1796" max="1796" width="13.42578125" style="190" bestFit="1" customWidth="1"/>
    <col min="1797" max="1797" width="16.42578125" style="190" bestFit="1" customWidth="1"/>
    <col min="1798" max="1798" width="23.42578125" style="190" customWidth="1"/>
    <col min="1799" max="1799" width="11" style="190" bestFit="1" customWidth="1"/>
    <col min="1800" max="2051" width="9.140625" style="190"/>
    <col min="2052" max="2052" width="13.42578125" style="190" bestFit="1" customWidth="1"/>
    <col min="2053" max="2053" width="16.42578125" style="190" bestFit="1" customWidth="1"/>
    <col min="2054" max="2054" width="23.42578125" style="190" customWidth="1"/>
    <col min="2055" max="2055" width="11" style="190" bestFit="1" customWidth="1"/>
    <col min="2056" max="2307" width="9.140625" style="190"/>
    <col min="2308" max="2308" width="13.42578125" style="190" bestFit="1" customWidth="1"/>
    <col min="2309" max="2309" width="16.42578125" style="190" bestFit="1" customWidth="1"/>
    <col min="2310" max="2310" width="23.42578125" style="190" customWidth="1"/>
    <col min="2311" max="2311" width="11" style="190" bestFit="1" customWidth="1"/>
    <col min="2312" max="2563" width="9.140625" style="190"/>
    <col min="2564" max="2564" width="13.42578125" style="190" bestFit="1" customWidth="1"/>
    <col min="2565" max="2565" width="16.42578125" style="190" bestFit="1" customWidth="1"/>
    <col min="2566" max="2566" width="23.42578125" style="190" customWidth="1"/>
    <col min="2567" max="2567" width="11" style="190" bestFit="1" customWidth="1"/>
    <col min="2568" max="2819" width="9.140625" style="190"/>
    <col min="2820" max="2820" width="13.42578125" style="190" bestFit="1" customWidth="1"/>
    <col min="2821" max="2821" width="16.42578125" style="190" bestFit="1" customWidth="1"/>
    <col min="2822" max="2822" width="23.42578125" style="190" customWidth="1"/>
    <col min="2823" max="2823" width="11" style="190" bestFit="1" customWidth="1"/>
    <col min="2824" max="3075" width="9.140625" style="190"/>
    <col min="3076" max="3076" width="13.42578125" style="190" bestFit="1" customWidth="1"/>
    <col min="3077" max="3077" width="16.42578125" style="190" bestFit="1" customWidth="1"/>
    <col min="3078" max="3078" width="23.42578125" style="190" customWidth="1"/>
    <col min="3079" max="3079" width="11" style="190" bestFit="1" customWidth="1"/>
    <col min="3080" max="3331" width="9.140625" style="190"/>
    <col min="3332" max="3332" width="13.42578125" style="190" bestFit="1" customWidth="1"/>
    <col min="3333" max="3333" width="16.42578125" style="190" bestFit="1" customWidth="1"/>
    <col min="3334" max="3334" width="23.42578125" style="190" customWidth="1"/>
    <col min="3335" max="3335" width="11" style="190" bestFit="1" customWidth="1"/>
    <col min="3336" max="3587" width="9.140625" style="190"/>
    <col min="3588" max="3588" width="13.42578125" style="190" bestFit="1" customWidth="1"/>
    <col min="3589" max="3589" width="16.42578125" style="190" bestFit="1" customWidth="1"/>
    <col min="3590" max="3590" width="23.42578125" style="190" customWidth="1"/>
    <col min="3591" max="3591" width="11" style="190" bestFit="1" customWidth="1"/>
    <col min="3592" max="3843" width="9.140625" style="190"/>
    <col min="3844" max="3844" width="13.42578125" style="190" bestFit="1" customWidth="1"/>
    <col min="3845" max="3845" width="16.42578125" style="190" bestFit="1" customWidth="1"/>
    <col min="3846" max="3846" width="23.42578125" style="190" customWidth="1"/>
    <col min="3847" max="3847" width="11" style="190" bestFit="1" customWidth="1"/>
    <col min="3848" max="4099" width="9.140625" style="190"/>
    <col min="4100" max="4100" width="13.42578125" style="190" bestFit="1" customWidth="1"/>
    <col min="4101" max="4101" width="16.42578125" style="190" bestFit="1" customWidth="1"/>
    <col min="4102" max="4102" width="23.42578125" style="190" customWidth="1"/>
    <col min="4103" max="4103" width="11" style="190" bestFit="1" customWidth="1"/>
    <col min="4104" max="4355" width="9.140625" style="190"/>
    <col min="4356" max="4356" width="13.42578125" style="190" bestFit="1" customWidth="1"/>
    <col min="4357" max="4357" width="16.42578125" style="190" bestFit="1" customWidth="1"/>
    <col min="4358" max="4358" width="23.42578125" style="190" customWidth="1"/>
    <col min="4359" max="4359" width="11" style="190" bestFit="1" customWidth="1"/>
    <col min="4360" max="4611" width="9.140625" style="190"/>
    <col min="4612" max="4612" width="13.42578125" style="190" bestFit="1" customWidth="1"/>
    <col min="4613" max="4613" width="16.42578125" style="190" bestFit="1" customWidth="1"/>
    <col min="4614" max="4614" width="23.42578125" style="190" customWidth="1"/>
    <col min="4615" max="4615" width="11" style="190" bestFit="1" customWidth="1"/>
    <col min="4616" max="4867" width="9.140625" style="190"/>
    <col min="4868" max="4868" width="13.42578125" style="190" bestFit="1" customWidth="1"/>
    <col min="4869" max="4869" width="16.42578125" style="190" bestFit="1" customWidth="1"/>
    <col min="4870" max="4870" width="23.42578125" style="190" customWidth="1"/>
    <col min="4871" max="4871" width="11" style="190" bestFit="1" customWidth="1"/>
    <col min="4872" max="5123" width="9.140625" style="190"/>
    <col min="5124" max="5124" width="13.42578125" style="190" bestFit="1" customWidth="1"/>
    <col min="5125" max="5125" width="16.42578125" style="190" bestFit="1" customWidth="1"/>
    <col min="5126" max="5126" width="23.42578125" style="190" customWidth="1"/>
    <col min="5127" max="5127" width="11" style="190" bestFit="1" customWidth="1"/>
    <col min="5128" max="5379" width="9.140625" style="190"/>
    <col min="5380" max="5380" width="13.42578125" style="190" bestFit="1" customWidth="1"/>
    <col min="5381" max="5381" width="16.42578125" style="190" bestFit="1" customWidth="1"/>
    <col min="5382" max="5382" width="23.42578125" style="190" customWidth="1"/>
    <col min="5383" max="5383" width="11" style="190" bestFit="1" customWidth="1"/>
    <col min="5384" max="5635" width="9.140625" style="190"/>
    <col min="5636" max="5636" width="13.42578125" style="190" bestFit="1" customWidth="1"/>
    <col min="5637" max="5637" width="16.42578125" style="190" bestFit="1" customWidth="1"/>
    <col min="5638" max="5638" width="23.42578125" style="190" customWidth="1"/>
    <col min="5639" max="5639" width="11" style="190" bestFit="1" customWidth="1"/>
    <col min="5640" max="5891" width="9.140625" style="190"/>
    <col min="5892" max="5892" width="13.42578125" style="190" bestFit="1" customWidth="1"/>
    <col min="5893" max="5893" width="16.42578125" style="190" bestFit="1" customWidth="1"/>
    <col min="5894" max="5894" width="23.42578125" style="190" customWidth="1"/>
    <col min="5895" max="5895" width="11" style="190" bestFit="1" customWidth="1"/>
    <col min="5896" max="6147" width="9.140625" style="190"/>
    <col min="6148" max="6148" width="13.42578125" style="190" bestFit="1" customWidth="1"/>
    <col min="6149" max="6149" width="16.42578125" style="190" bestFit="1" customWidth="1"/>
    <col min="6150" max="6150" width="23.42578125" style="190" customWidth="1"/>
    <col min="6151" max="6151" width="11" style="190" bestFit="1" customWidth="1"/>
    <col min="6152" max="6403" width="9.140625" style="190"/>
    <col min="6404" max="6404" width="13.42578125" style="190" bestFit="1" customWidth="1"/>
    <col min="6405" max="6405" width="16.42578125" style="190" bestFit="1" customWidth="1"/>
    <col min="6406" max="6406" width="23.42578125" style="190" customWidth="1"/>
    <col min="6407" max="6407" width="11" style="190" bestFit="1" customWidth="1"/>
    <col min="6408" max="6659" width="9.140625" style="190"/>
    <col min="6660" max="6660" width="13.42578125" style="190" bestFit="1" customWidth="1"/>
    <col min="6661" max="6661" width="16.42578125" style="190" bestFit="1" customWidth="1"/>
    <col min="6662" max="6662" width="23.42578125" style="190" customWidth="1"/>
    <col min="6663" max="6663" width="11" style="190" bestFit="1" customWidth="1"/>
    <col min="6664" max="6915" width="9.140625" style="190"/>
    <col min="6916" max="6916" width="13.42578125" style="190" bestFit="1" customWidth="1"/>
    <col min="6917" max="6917" width="16.42578125" style="190" bestFit="1" customWidth="1"/>
    <col min="6918" max="6918" width="23.42578125" style="190" customWidth="1"/>
    <col min="6919" max="6919" width="11" style="190" bestFit="1" customWidth="1"/>
    <col min="6920" max="7171" width="9.140625" style="190"/>
    <col min="7172" max="7172" width="13.42578125" style="190" bestFit="1" customWidth="1"/>
    <col min="7173" max="7173" width="16.42578125" style="190" bestFit="1" customWidth="1"/>
    <col min="7174" max="7174" width="23.42578125" style="190" customWidth="1"/>
    <col min="7175" max="7175" width="11" style="190" bestFit="1" customWidth="1"/>
    <col min="7176" max="7427" width="9.140625" style="190"/>
    <col min="7428" max="7428" width="13.42578125" style="190" bestFit="1" customWidth="1"/>
    <col min="7429" max="7429" width="16.42578125" style="190" bestFit="1" customWidth="1"/>
    <col min="7430" max="7430" width="23.42578125" style="190" customWidth="1"/>
    <col min="7431" max="7431" width="11" style="190" bestFit="1" customWidth="1"/>
    <col min="7432" max="7683" width="9.140625" style="190"/>
    <col min="7684" max="7684" width="13.42578125" style="190" bestFit="1" customWidth="1"/>
    <col min="7685" max="7685" width="16.42578125" style="190" bestFit="1" customWidth="1"/>
    <col min="7686" max="7686" width="23.42578125" style="190" customWidth="1"/>
    <col min="7687" max="7687" width="11" style="190" bestFit="1" customWidth="1"/>
    <col min="7688" max="7939" width="9.140625" style="190"/>
    <col min="7940" max="7940" width="13.42578125" style="190" bestFit="1" customWidth="1"/>
    <col min="7941" max="7941" width="16.42578125" style="190" bestFit="1" customWidth="1"/>
    <col min="7942" max="7942" width="23.42578125" style="190" customWidth="1"/>
    <col min="7943" max="7943" width="11" style="190" bestFit="1" customWidth="1"/>
    <col min="7944" max="8195" width="9.140625" style="190"/>
    <col min="8196" max="8196" width="13.42578125" style="190" bestFit="1" customWidth="1"/>
    <col min="8197" max="8197" width="16.42578125" style="190" bestFit="1" customWidth="1"/>
    <col min="8198" max="8198" width="23.42578125" style="190" customWidth="1"/>
    <col min="8199" max="8199" width="11" style="190" bestFit="1" customWidth="1"/>
    <col min="8200" max="8451" width="9.140625" style="190"/>
    <col min="8452" max="8452" width="13.42578125" style="190" bestFit="1" customWidth="1"/>
    <col min="8453" max="8453" width="16.42578125" style="190" bestFit="1" customWidth="1"/>
    <col min="8454" max="8454" width="23.42578125" style="190" customWidth="1"/>
    <col min="8455" max="8455" width="11" style="190" bestFit="1" customWidth="1"/>
    <col min="8456" max="8707" width="9.140625" style="190"/>
    <col min="8708" max="8708" width="13.42578125" style="190" bestFit="1" customWidth="1"/>
    <col min="8709" max="8709" width="16.42578125" style="190" bestFit="1" customWidth="1"/>
    <col min="8710" max="8710" width="23.42578125" style="190" customWidth="1"/>
    <col min="8711" max="8711" width="11" style="190" bestFit="1" customWidth="1"/>
    <col min="8712" max="8963" width="9.140625" style="190"/>
    <col min="8964" max="8964" width="13.42578125" style="190" bestFit="1" customWidth="1"/>
    <col min="8965" max="8965" width="16.42578125" style="190" bestFit="1" customWidth="1"/>
    <col min="8966" max="8966" width="23.42578125" style="190" customWidth="1"/>
    <col min="8967" max="8967" width="11" style="190" bestFit="1" customWidth="1"/>
    <col min="8968" max="9219" width="9.140625" style="190"/>
    <col min="9220" max="9220" width="13.42578125" style="190" bestFit="1" customWidth="1"/>
    <col min="9221" max="9221" width="16.42578125" style="190" bestFit="1" customWidth="1"/>
    <col min="9222" max="9222" width="23.42578125" style="190" customWidth="1"/>
    <col min="9223" max="9223" width="11" style="190" bestFit="1" customWidth="1"/>
    <col min="9224" max="9475" width="9.140625" style="190"/>
    <col min="9476" max="9476" width="13.42578125" style="190" bestFit="1" customWidth="1"/>
    <col min="9477" max="9477" width="16.42578125" style="190" bestFit="1" customWidth="1"/>
    <col min="9478" max="9478" width="23.42578125" style="190" customWidth="1"/>
    <col min="9479" max="9479" width="11" style="190" bestFit="1" customWidth="1"/>
    <col min="9480" max="9731" width="9.140625" style="190"/>
    <col min="9732" max="9732" width="13.42578125" style="190" bestFit="1" customWidth="1"/>
    <col min="9733" max="9733" width="16.42578125" style="190" bestFit="1" customWidth="1"/>
    <col min="9734" max="9734" width="23.42578125" style="190" customWidth="1"/>
    <col min="9735" max="9735" width="11" style="190" bestFit="1" customWidth="1"/>
    <col min="9736" max="9987" width="9.140625" style="190"/>
    <col min="9988" max="9988" width="13.42578125" style="190" bestFit="1" customWidth="1"/>
    <col min="9989" max="9989" width="16.42578125" style="190" bestFit="1" customWidth="1"/>
    <col min="9990" max="9990" width="23.42578125" style="190" customWidth="1"/>
    <col min="9991" max="9991" width="11" style="190" bestFit="1" customWidth="1"/>
    <col min="9992" max="10243" width="9.140625" style="190"/>
    <col min="10244" max="10244" width="13.42578125" style="190" bestFit="1" customWidth="1"/>
    <col min="10245" max="10245" width="16.42578125" style="190" bestFit="1" customWidth="1"/>
    <col min="10246" max="10246" width="23.42578125" style="190" customWidth="1"/>
    <col min="10247" max="10247" width="11" style="190" bestFit="1" customWidth="1"/>
    <col min="10248" max="10499" width="9.140625" style="190"/>
    <col min="10500" max="10500" width="13.42578125" style="190" bestFit="1" customWidth="1"/>
    <col min="10501" max="10501" width="16.42578125" style="190" bestFit="1" customWidth="1"/>
    <col min="10502" max="10502" width="23.42578125" style="190" customWidth="1"/>
    <col min="10503" max="10503" width="11" style="190" bestFit="1" customWidth="1"/>
    <col min="10504" max="10755" width="9.140625" style="190"/>
    <col min="10756" max="10756" width="13.42578125" style="190" bestFit="1" customWidth="1"/>
    <col min="10757" max="10757" width="16.42578125" style="190" bestFit="1" customWidth="1"/>
    <col min="10758" max="10758" width="23.42578125" style="190" customWidth="1"/>
    <col min="10759" max="10759" width="11" style="190" bestFit="1" customWidth="1"/>
    <col min="10760" max="11011" width="9.140625" style="190"/>
    <col min="11012" max="11012" width="13.42578125" style="190" bestFit="1" customWidth="1"/>
    <col min="11013" max="11013" width="16.42578125" style="190" bestFit="1" customWidth="1"/>
    <col min="11014" max="11014" width="23.42578125" style="190" customWidth="1"/>
    <col min="11015" max="11015" width="11" style="190" bestFit="1" customWidth="1"/>
    <col min="11016" max="11267" width="9.140625" style="190"/>
    <col min="11268" max="11268" width="13.42578125" style="190" bestFit="1" customWidth="1"/>
    <col min="11269" max="11269" width="16.42578125" style="190" bestFit="1" customWidth="1"/>
    <col min="11270" max="11270" width="23.42578125" style="190" customWidth="1"/>
    <col min="11271" max="11271" width="11" style="190" bestFit="1" customWidth="1"/>
    <col min="11272" max="11523" width="9.140625" style="190"/>
    <col min="11524" max="11524" width="13.42578125" style="190" bestFit="1" customWidth="1"/>
    <col min="11525" max="11525" width="16.42578125" style="190" bestFit="1" customWidth="1"/>
    <col min="11526" max="11526" width="23.42578125" style="190" customWidth="1"/>
    <col min="11527" max="11527" width="11" style="190" bestFit="1" customWidth="1"/>
    <col min="11528" max="11779" width="9.140625" style="190"/>
    <col min="11780" max="11780" width="13.42578125" style="190" bestFit="1" customWidth="1"/>
    <col min="11781" max="11781" width="16.42578125" style="190" bestFit="1" customWidth="1"/>
    <col min="11782" max="11782" width="23.42578125" style="190" customWidth="1"/>
    <col min="11783" max="11783" width="11" style="190" bestFit="1" customWidth="1"/>
    <col min="11784" max="12035" width="9.140625" style="190"/>
    <col min="12036" max="12036" width="13.42578125" style="190" bestFit="1" customWidth="1"/>
    <col min="12037" max="12037" width="16.42578125" style="190" bestFit="1" customWidth="1"/>
    <col min="12038" max="12038" width="23.42578125" style="190" customWidth="1"/>
    <col min="12039" max="12039" width="11" style="190" bestFit="1" customWidth="1"/>
    <col min="12040" max="12291" width="9.140625" style="190"/>
    <col min="12292" max="12292" width="13.42578125" style="190" bestFit="1" customWidth="1"/>
    <col min="12293" max="12293" width="16.42578125" style="190" bestFit="1" customWidth="1"/>
    <col min="12294" max="12294" width="23.42578125" style="190" customWidth="1"/>
    <col min="12295" max="12295" width="11" style="190" bestFit="1" customWidth="1"/>
    <col min="12296" max="12547" width="9.140625" style="190"/>
    <col min="12548" max="12548" width="13.42578125" style="190" bestFit="1" customWidth="1"/>
    <col min="12549" max="12549" width="16.42578125" style="190" bestFit="1" customWidth="1"/>
    <col min="12550" max="12550" width="23.42578125" style="190" customWidth="1"/>
    <col min="12551" max="12551" width="11" style="190" bestFit="1" customWidth="1"/>
    <col min="12552" max="12803" width="9.140625" style="190"/>
    <col min="12804" max="12804" width="13.42578125" style="190" bestFit="1" customWidth="1"/>
    <col min="12805" max="12805" width="16.42578125" style="190" bestFit="1" customWidth="1"/>
    <col min="12806" max="12806" width="23.42578125" style="190" customWidth="1"/>
    <col min="12807" max="12807" width="11" style="190" bestFit="1" customWidth="1"/>
    <col min="12808" max="13059" width="9.140625" style="190"/>
    <col min="13060" max="13060" width="13.42578125" style="190" bestFit="1" customWidth="1"/>
    <col min="13061" max="13061" width="16.42578125" style="190" bestFit="1" customWidth="1"/>
    <col min="13062" max="13062" width="23.42578125" style="190" customWidth="1"/>
    <col min="13063" max="13063" width="11" style="190" bestFit="1" customWidth="1"/>
    <col min="13064" max="13315" width="9.140625" style="190"/>
    <col min="13316" max="13316" width="13.42578125" style="190" bestFit="1" customWidth="1"/>
    <col min="13317" max="13317" width="16.42578125" style="190" bestFit="1" customWidth="1"/>
    <col min="13318" max="13318" width="23.42578125" style="190" customWidth="1"/>
    <col min="13319" max="13319" width="11" style="190" bestFit="1" customWidth="1"/>
    <col min="13320" max="13571" width="9.140625" style="190"/>
    <col min="13572" max="13572" width="13.42578125" style="190" bestFit="1" customWidth="1"/>
    <col min="13573" max="13573" width="16.42578125" style="190" bestFit="1" customWidth="1"/>
    <col min="13574" max="13574" width="23.42578125" style="190" customWidth="1"/>
    <col min="13575" max="13575" width="11" style="190" bestFit="1" customWidth="1"/>
    <col min="13576" max="13827" width="9.140625" style="190"/>
    <col min="13828" max="13828" width="13.42578125" style="190" bestFit="1" customWidth="1"/>
    <col min="13829" max="13829" width="16.42578125" style="190" bestFit="1" customWidth="1"/>
    <col min="13830" max="13830" width="23.42578125" style="190" customWidth="1"/>
    <col min="13831" max="13831" width="11" style="190" bestFit="1" customWidth="1"/>
    <col min="13832" max="14083" width="9.140625" style="190"/>
    <col min="14084" max="14084" width="13.42578125" style="190" bestFit="1" customWidth="1"/>
    <col min="14085" max="14085" width="16.42578125" style="190" bestFit="1" customWidth="1"/>
    <col min="14086" max="14086" width="23.42578125" style="190" customWidth="1"/>
    <col min="14087" max="14087" width="11" style="190" bestFit="1" customWidth="1"/>
    <col min="14088" max="14339" width="9.140625" style="190"/>
    <col min="14340" max="14340" width="13.42578125" style="190" bestFit="1" customWidth="1"/>
    <col min="14341" max="14341" width="16.42578125" style="190" bestFit="1" customWidth="1"/>
    <col min="14342" max="14342" width="23.42578125" style="190" customWidth="1"/>
    <col min="14343" max="14343" width="11" style="190" bestFit="1" customWidth="1"/>
    <col min="14344" max="14595" width="9.140625" style="190"/>
    <col min="14596" max="14596" width="13.42578125" style="190" bestFit="1" customWidth="1"/>
    <col min="14597" max="14597" width="16.42578125" style="190" bestFit="1" customWidth="1"/>
    <col min="14598" max="14598" width="23.42578125" style="190" customWidth="1"/>
    <col min="14599" max="14599" width="11" style="190" bestFit="1" customWidth="1"/>
    <col min="14600" max="14851" width="9.140625" style="190"/>
    <col min="14852" max="14852" width="13.42578125" style="190" bestFit="1" customWidth="1"/>
    <col min="14853" max="14853" width="16.42578125" style="190" bestFit="1" customWidth="1"/>
    <col min="14854" max="14854" width="23.42578125" style="190" customWidth="1"/>
    <col min="14855" max="14855" width="11" style="190" bestFit="1" customWidth="1"/>
    <col min="14856" max="15107" width="9.140625" style="190"/>
    <col min="15108" max="15108" width="13.42578125" style="190" bestFit="1" customWidth="1"/>
    <col min="15109" max="15109" width="16.42578125" style="190" bestFit="1" customWidth="1"/>
    <col min="15110" max="15110" width="23.42578125" style="190" customWidth="1"/>
    <col min="15111" max="15111" width="11" style="190" bestFit="1" customWidth="1"/>
    <col min="15112" max="15363" width="9.140625" style="190"/>
    <col min="15364" max="15364" width="13.42578125" style="190" bestFit="1" customWidth="1"/>
    <col min="15365" max="15365" width="16.42578125" style="190" bestFit="1" customWidth="1"/>
    <col min="15366" max="15366" width="23.42578125" style="190" customWidth="1"/>
    <col min="15367" max="15367" width="11" style="190" bestFit="1" customWidth="1"/>
    <col min="15368" max="15619" width="9.140625" style="190"/>
    <col min="15620" max="15620" width="13.42578125" style="190" bestFit="1" customWidth="1"/>
    <col min="15621" max="15621" width="16.42578125" style="190" bestFit="1" customWidth="1"/>
    <col min="15622" max="15622" width="23.42578125" style="190" customWidth="1"/>
    <col min="15623" max="15623" width="11" style="190" bestFit="1" customWidth="1"/>
    <col min="15624" max="15875" width="9.140625" style="190"/>
    <col min="15876" max="15876" width="13.42578125" style="190" bestFit="1" customWidth="1"/>
    <col min="15877" max="15877" width="16.42578125" style="190" bestFit="1" customWidth="1"/>
    <col min="15878" max="15878" width="23.42578125" style="190" customWidth="1"/>
    <col min="15879" max="15879" width="11" style="190" bestFit="1" customWidth="1"/>
    <col min="15880" max="16131" width="9.140625" style="190"/>
    <col min="16132" max="16132" width="13.42578125" style="190" bestFit="1" customWidth="1"/>
    <col min="16133" max="16133" width="16.42578125" style="190" bestFit="1" customWidth="1"/>
    <col min="16134" max="16134" width="23.42578125" style="190" customWidth="1"/>
    <col min="16135" max="16135" width="11" style="190" bestFit="1" customWidth="1"/>
    <col min="16136" max="16384" width="9.140625" style="190"/>
  </cols>
  <sheetData>
    <row r="1" spans="1:38" ht="20.25" x14ac:dyDescent="0.3">
      <c r="A1" s="191"/>
      <c r="B1" s="192"/>
      <c r="C1" s="191"/>
      <c r="D1" s="192"/>
      <c r="E1" s="191"/>
      <c r="F1" s="191"/>
      <c r="G1" s="191"/>
      <c r="H1" s="64" t="s">
        <v>20</v>
      </c>
      <c r="I1" s="193"/>
      <c r="J1" s="193"/>
      <c r="K1" s="193"/>
      <c r="L1" s="193"/>
      <c r="M1" s="193"/>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row>
    <row r="2" spans="1:38" x14ac:dyDescent="0.2">
      <c r="A2" s="193"/>
      <c r="B2" s="353"/>
      <c r="C2" s="353"/>
      <c r="D2" s="353"/>
      <c r="E2" s="353"/>
      <c r="F2" s="194"/>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1:38" x14ac:dyDescent="0.2">
      <c r="A3" s="193"/>
      <c r="B3" s="354" t="s">
        <v>225</v>
      </c>
      <c r="C3" s="354"/>
      <c r="D3" s="354"/>
      <c r="E3" s="354"/>
      <c r="F3" s="195" t="s">
        <v>62</v>
      </c>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x14ac:dyDescent="0.2">
      <c r="A4" s="193"/>
      <c r="B4" s="193" t="s">
        <v>315</v>
      </c>
      <c r="C4" s="193" t="s">
        <v>316</v>
      </c>
      <c r="D4" s="193" t="s">
        <v>317</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row>
    <row r="5" spans="1:38" x14ac:dyDescent="0.2">
      <c r="A5" s="193"/>
      <c r="B5" s="196" t="s">
        <v>318</v>
      </c>
      <c r="C5" s="190" t="s">
        <v>316</v>
      </c>
      <c r="D5" s="190" t="s">
        <v>319</v>
      </c>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1:38" x14ac:dyDescent="0.2">
      <c r="A6" s="193"/>
      <c r="B6" s="197" t="s">
        <v>320</v>
      </c>
      <c r="C6" s="190" t="s">
        <v>316</v>
      </c>
      <c r="D6" s="190" t="s">
        <v>321</v>
      </c>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row>
    <row r="7" spans="1:38" x14ac:dyDescent="0.2">
      <c r="A7" s="193"/>
      <c r="B7" s="196" t="s">
        <v>332</v>
      </c>
      <c r="C7" s="190" t="s">
        <v>316</v>
      </c>
      <c r="D7" s="190" t="s">
        <v>333</v>
      </c>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row>
    <row r="8" spans="1:38" x14ac:dyDescent="0.2">
      <c r="A8" s="193"/>
      <c r="B8" s="197"/>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row>
    <row r="9" spans="1:38" x14ac:dyDescent="0.2">
      <c r="A9" s="193"/>
      <c r="B9" s="196"/>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row>
    <row r="10" spans="1:38" x14ac:dyDescent="0.2">
      <c r="A10" s="193"/>
      <c r="B10" s="198"/>
      <c r="C10" s="193"/>
      <c r="D10" s="193"/>
      <c r="E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row>
    <row r="11" spans="1:38" x14ac:dyDescent="0.2">
      <c r="A11" s="193"/>
      <c r="B11" s="199"/>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row>
    <row r="12" spans="1:38" x14ac:dyDescent="0.2">
      <c r="A12" s="193"/>
      <c r="B12" s="200"/>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row>
    <row r="13" spans="1:38" x14ac:dyDescent="0.2">
      <c r="A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x14ac:dyDescent="0.2">
      <c r="A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x14ac:dyDescent="0.2">
      <c r="A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x14ac:dyDescent="0.2">
      <c r="A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x14ac:dyDescent="0.2">
      <c r="A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x14ac:dyDescent="0.2">
      <c r="A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x14ac:dyDescent="0.2">
      <c r="A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x14ac:dyDescent="0.2">
      <c r="A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x14ac:dyDescent="0.2">
      <c r="A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x14ac:dyDescent="0.2">
      <c r="A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x14ac:dyDescent="0.2">
      <c r="A23" s="193"/>
      <c r="B23" s="193"/>
      <c r="C23" s="193"/>
      <c r="D23" s="193"/>
      <c r="E23" s="193"/>
      <c r="F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x14ac:dyDescent="0.2">
      <c r="A24" s="193"/>
      <c r="B24" s="193"/>
      <c r="C24" s="193"/>
      <c r="D24" s="193"/>
      <c r="E24" s="193"/>
      <c r="F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x14ac:dyDescent="0.2">
      <c r="A25" s="193"/>
      <c r="B25" s="154"/>
      <c r="C25" s="201"/>
      <c r="D25" s="154"/>
      <c r="E25" s="154"/>
      <c r="F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x14ac:dyDescent="0.2">
      <c r="A26" s="193"/>
      <c r="B26" s="202"/>
      <c r="C26" s="203"/>
      <c r="D26" s="154"/>
      <c r="E26" s="154"/>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x14ac:dyDescent="0.2">
      <c r="A27" s="193"/>
      <c r="B27" s="202"/>
      <c r="C27" s="203"/>
      <c r="D27" s="154"/>
      <c r="E27" s="154"/>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row>
    <row r="28" spans="1:38" x14ac:dyDescent="0.2">
      <c r="A28" s="193"/>
      <c r="B28" s="202"/>
      <c r="C28" s="203"/>
      <c r="D28" s="154"/>
      <c r="E28" s="154"/>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row>
    <row r="29" spans="1:38" x14ac:dyDescent="0.2">
      <c r="B29" s="202"/>
      <c r="C29" s="193"/>
      <c r="D29" s="193"/>
      <c r="E29" s="193"/>
    </row>
    <row r="30" spans="1:38" x14ac:dyDescent="0.2">
      <c r="B30" s="202"/>
      <c r="C30" s="193"/>
      <c r="D30" s="193"/>
      <c r="E30" s="193"/>
    </row>
    <row r="31" spans="1:38" x14ac:dyDescent="0.2">
      <c r="B31" s="199"/>
      <c r="C31" s="193"/>
      <c r="D31" s="193"/>
      <c r="E31" s="193"/>
    </row>
    <row r="37" spans="10:10" x14ac:dyDescent="0.2">
      <c r="J37" s="20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3"/>
  <sheetViews>
    <sheetView zoomScaleNormal="100" workbookViewId="0">
      <selection activeCell="I31" sqref="I31"/>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4" t="s">
        <v>226</v>
      </c>
      <c r="D3" s="194" t="s">
        <v>9</v>
      </c>
    </row>
    <row r="4" spans="1:38" ht="15" x14ac:dyDescent="0.2">
      <c r="C4" s="205"/>
      <c r="D4" s="355"/>
      <c r="E4" s="356"/>
      <c r="F4" s="356"/>
      <c r="G4" s="356"/>
      <c r="H4" s="356"/>
      <c r="I4" s="356"/>
      <c r="J4" s="356"/>
      <c r="K4" s="356"/>
      <c r="L4" s="356"/>
    </row>
    <row r="5" spans="1:38" ht="15" x14ac:dyDescent="0.2">
      <c r="C5" s="205"/>
      <c r="D5" s="355"/>
      <c r="E5" s="356"/>
      <c r="F5" s="356"/>
      <c r="G5" s="356"/>
      <c r="H5" s="356"/>
      <c r="I5" s="356"/>
      <c r="J5" s="356"/>
      <c r="K5" s="356"/>
      <c r="L5" s="356"/>
    </row>
    <row r="6" spans="1:38" ht="15" x14ac:dyDescent="0.2">
      <c r="C6" s="205"/>
      <c r="D6" s="355"/>
      <c r="E6" s="356"/>
      <c r="F6" s="356"/>
      <c r="G6" s="356"/>
      <c r="H6" s="356"/>
      <c r="I6" s="356"/>
      <c r="J6" s="356"/>
      <c r="K6" s="356"/>
      <c r="L6" s="356"/>
    </row>
    <row r="7" spans="1:38" ht="15" x14ac:dyDescent="0.2">
      <c r="C7" s="205"/>
      <c r="D7" s="355"/>
      <c r="E7" s="356"/>
      <c r="F7" s="356"/>
      <c r="G7" s="356"/>
      <c r="H7" s="356"/>
      <c r="I7" s="356"/>
      <c r="J7" s="356"/>
      <c r="K7" s="356"/>
      <c r="L7" s="356"/>
    </row>
    <row r="8" spans="1:38" ht="15" x14ac:dyDescent="0.2">
      <c r="C8" s="205"/>
      <c r="D8" s="355"/>
      <c r="E8" s="356"/>
      <c r="F8" s="356"/>
      <c r="G8" s="356"/>
      <c r="H8" s="356"/>
      <c r="I8" s="356"/>
      <c r="J8" s="356"/>
      <c r="K8" s="356"/>
      <c r="L8" s="356"/>
    </row>
    <row r="9" spans="1:38" ht="15" x14ac:dyDescent="0.2">
      <c r="C9" s="205"/>
      <c r="D9" s="355"/>
      <c r="E9" s="356"/>
      <c r="F9" s="356"/>
      <c r="G9" s="356"/>
      <c r="H9" s="356"/>
      <c r="I9" s="356"/>
      <c r="J9" s="356"/>
      <c r="K9" s="356"/>
      <c r="L9" s="356"/>
    </row>
    <row r="10" spans="1:38" ht="15" x14ac:dyDescent="0.2">
      <c r="C10" s="205"/>
      <c r="D10" s="355"/>
      <c r="E10" s="356"/>
      <c r="F10" s="356"/>
      <c r="G10" s="356"/>
      <c r="H10" s="356"/>
      <c r="I10" s="356"/>
      <c r="J10" s="356"/>
      <c r="K10" s="356"/>
      <c r="L10" s="356"/>
    </row>
    <row r="11" spans="1:38" ht="15" x14ac:dyDescent="0.2">
      <c r="C11" s="205"/>
      <c r="D11" s="355"/>
      <c r="E11" s="356"/>
      <c r="F11" s="356"/>
      <c r="G11" s="356"/>
      <c r="H11" s="356"/>
      <c r="I11" s="356"/>
      <c r="J11" s="356"/>
      <c r="K11" s="356"/>
      <c r="L11" s="356"/>
    </row>
    <row r="12" spans="1:38" ht="15" x14ac:dyDescent="0.2">
      <c r="C12" s="205"/>
      <c r="D12" s="355"/>
      <c r="E12" s="356"/>
      <c r="F12" s="356"/>
      <c r="G12" s="356"/>
      <c r="H12" s="356"/>
      <c r="I12" s="356"/>
      <c r="J12" s="356"/>
      <c r="K12" s="356"/>
      <c r="L12" s="356"/>
    </row>
    <row r="13" spans="1:38" ht="15" x14ac:dyDescent="0.2">
      <c r="C13" s="205"/>
      <c r="D13" s="355"/>
      <c r="E13" s="356"/>
      <c r="F13" s="356"/>
      <c r="G13" s="356"/>
      <c r="H13" s="356"/>
      <c r="I13" s="356"/>
      <c r="J13" s="356"/>
      <c r="K13" s="356"/>
      <c r="L13" s="35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E917D-70B9-45A2-9056-DE57A69EB217}">
  <dimension ref="A1"/>
  <sheetViews>
    <sheetView zoomScale="70" zoomScaleNormal="70" workbookViewId="0">
      <selection activeCell="R38" sqref="R3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9D9DB179-D9C0-4313-8579-5875414C1EAB}"/>
</file>

<file path=customXml/itemProps2.xml><?xml version="1.0" encoding="utf-8"?>
<ds:datastoreItem xmlns:ds="http://schemas.openxmlformats.org/officeDocument/2006/customXml" ds:itemID="{6CDFD330-0096-4AD8-8B5B-6F4CF6BD1559}"/>
</file>

<file path=customXml/itemProps3.xml><?xml version="1.0" encoding="utf-8"?>
<ds:datastoreItem xmlns:ds="http://schemas.openxmlformats.org/officeDocument/2006/customXml" ds:itemID="{F067B3FA-9238-4A05-8FEB-5D4079C6E3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